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rman\Documents\Kuliah\VBA POS\Testing\NOC\Test Data\"/>
    </mc:Choice>
  </mc:AlternateContent>
  <xr:revisionPtr revIDLastSave="0" documentId="13_ncr:1_{75531134-22A2-489F-BF47-B3A96E5A7AE0}" xr6:coauthVersionLast="47" xr6:coauthVersionMax="47" xr10:uidLastSave="{00000000-0000-0000-0000-000000000000}"/>
  <bookViews>
    <workbookView xWindow="-120" yWindow="-120" windowWidth="20730" windowHeight="11310" tabRatio="719" xr2:uid="{00000000-000D-0000-FFFF-FFFF00000000}"/>
  </bookViews>
  <sheets>
    <sheet name="Menu" sheetId="1" r:id="rId1"/>
    <sheet name="Data Model" sheetId="7" r:id="rId2"/>
    <sheet name="Merek Barang" sheetId="2" r:id="rId3"/>
    <sheet name="Kategori Barang" sheetId="3" r:id="rId4"/>
    <sheet name="Master Barang" sheetId="4" r:id="rId5"/>
    <sheet name="Barang Masuk" sheetId="5" r:id="rId6"/>
    <sheet name="Penjualan Barang" sheetId="6" r:id="rId7"/>
  </sheets>
  <functionGroups builtInGroupCount="19"/>
  <definedNames>
    <definedName name="_xlnm.Print_Titles" localSheetId="1">'Data Model'!$N:$N,'Data Model'!$2:$2</definedName>
  </definedNames>
  <calcPr calcId="181029"/>
  <pivotCaches>
    <pivotCache cacheId="1" r:id="rId8"/>
    <pivotCache cacheId="5" r:id="rId9"/>
  </pivotCaches>
</workbook>
</file>

<file path=xl/calcChain.xml><?xml version="1.0" encoding="utf-8"?>
<calcChain xmlns="http://schemas.openxmlformats.org/spreadsheetml/2006/main">
  <c r="N13" i="6" l="1"/>
  <c r="O13" i="6"/>
  <c r="N12" i="6"/>
  <c r="O12" i="6"/>
  <c r="N11" i="6"/>
  <c r="O11" i="6"/>
  <c r="N10" i="6"/>
  <c r="O10" i="6"/>
  <c r="N9" i="6"/>
  <c r="O9" i="6"/>
  <c r="N8" i="6"/>
  <c r="O8" i="6"/>
  <c r="N7" i="6"/>
  <c r="O7" i="6"/>
  <c r="N6" i="6"/>
  <c r="O6" i="6"/>
  <c r="N5" i="6"/>
  <c r="O5" i="6"/>
  <c r="N4" i="6"/>
  <c r="O4" i="6"/>
  <c r="N3" i="6"/>
  <c r="O3" i="6"/>
  <c r="O2" i="6"/>
  <c r="N2" i="6"/>
  <c r="N13" i="5"/>
  <c r="N12" i="5"/>
  <c r="N11" i="5"/>
  <c r="N10" i="5"/>
  <c r="N9" i="5"/>
  <c r="N8" i="5"/>
  <c r="N7" i="5"/>
  <c r="N6" i="5"/>
  <c r="N5" i="5"/>
  <c r="N4" i="5"/>
  <c r="N3" i="5"/>
  <c r="N2" i="5"/>
  <c r="AF4" i="1"/>
  <c r="G11" i="7"/>
  <c r="D10" i="7"/>
</calcChain>
</file>

<file path=xl/sharedStrings.xml><?xml version="1.0" encoding="utf-8"?>
<sst xmlns="http://schemas.openxmlformats.org/spreadsheetml/2006/main" count="471" uniqueCount="156">
  <si>
    <t>Tanggal</t>
  </si>
  <si>
    <t>Color Code</t>
  </si>
  <si>
    <t>RGB</t>
  </si>
  <si>
    <t>Contoh</t>
  </si>
  <si>
    <t>Shape Background 1</t>
  </si>
  <si>
    <t>29, 29, 66</t>
  </si>
  <si>
    <t>Shape Background 2</t>
  </si>
  <si>
    <t>20, 20, 50</t>
  </si>
  <si>
    <t>Color 1</t>
  </si>
  <si>
    <t>37, 215, 152</t>
  </si>
  <si>
    <t>Color 2</t>
  </si>
  <si>
    <t>113, 59, 219</t>
  </si>
  <si>
    <t>Color 3</t>
  </si>
  <si>
    <t>255, 192, 0</t>
  </si>
  <si>
    <t>Color 4</t>
  </si>
  <si>
    <t>231, 21, 86</t>
  </si>
  <si>
    <t>Color 5</t>
  </si>
  <si>
    <t>80, 87, 172</t>
  </si>
  <si>
    <t>Color 6</t>
  </si>
  <si>
    <t>255, 154, 213</t>
  </si>
  <si>
    <t>Bulan Barang Masuk</t>
  </si>
  <si>
    <t>Total Jumlah Masuk</t>
  </si>
  <si>
    <t>Bulan Jumlah Penjualan</t>
  </si>
  <si>
    <t>Total Jumlah Penjualan</t>
  </si>
  <si>
    <t>Merek Jumlah Masuk</t>
  </si>
  <si>
    <t>Merek Jumlah Penjualan</t>
  </si>
  <si>
    <t>Merek Barang</t>
  </si>
  <si>
    <t>Total Harga Beli</t>
  </si>
  <si>
    <t>Sum of Jumlah Harga Jual</t>
  </si>
  <si>
    <t>Bulan</t>
  </si>
  <si>
    <t>Total Keuntungan</t>
  </si>
  <si>
    <t>Januari</t>
  </si>
  <si>
    <t>Corength</t>
  </si>
  <si>
    <t>Februari</t>
  </si>
  <si>
    <t>Eiger</t>
  </si>
  <si>
    <t>Maret</t>
  </si>
  <si>
    <t>Nike</t>
  </si>
  <si>
    <t>Mei</t>
  </si>
  <si>
    <t>Desember</t>
  </si>
  <si>
    <t>Tarmak</t>
  </si>
  <si>
    <t>Juni</t>
  </si>
  <si>
    <t>Total</t>
  </si>
  <si>
    <t>Oktober</t>
  </si>
  <si>
    <t>ID Merek Barang</t>
  </si>
  <si>
    <t>ID Kategori Barang</t>
  </si>
  <si>
    <t>Kategori Barang</t>
  </si>
  <si>
    <t>Lari</t>
  </si>
  <si>
    <t>Treking</t>
  </si>
  <si>
    <t>Bola Basket</t>
  </si>
  <si>
    <t>Cross Training</t>
  </si>
  <si>
    <t>ID Barang</t>
  </si>
  <si>
    <t>Nama Barang</t>
  </si>
  <si>
    <t>Harga Beli</t>
  </si>
  <si>
    <t>Harga Jual</t>
  </si>
  <si>
    <t>Stok</t>
  </si>
  <si>
    <t>Carrier Eiger Sunature 65L</t>
  </si>
  <si>
    <t>ID Barang Masuk</t>
  </si>
  <si>
    <t>Tanggal Masuk</t>
  </si>
  <si>
    <t>Tahun</t>
  </si>
  <si>
    <t>Jumlah Masuk</t>
  </si>
  <si>
    <t>Jumlah Harga Beli</t>
  </si>
  <si>
    <t>ID Penjualan Barang</t>
  </si>
  <si>
    <t>Tanggal Terjual</t>
  </si>
  <si>
    <t>Keuntungan</t>
  </si>
  <si>
    <t>Jumlah Penjualan</t>
  </si>
  <si>
    <t>Jumlah Harga Jual</t>
  </si>
  <si>
    <t>April</t>
  </si>
  <si>
    <t>Adidas</t>
  </si>
  <si>
    <t>Juli</t>
  </si>
  <si>
    <t>Agustus</t>
  </si>
  <si>
    <t>September</t>
  </si>
  <si>
    <t>November</t>
  </si>
  <si>
    <t>IDMB - 0001</t>
  </si>
  <si>
    <t>Domyos</t>
  </si>
  <si>
    <t>IDMB - 0002</t>
  </si>
  <si>
    <t>Nabaiji</t>
  </si>
  <si>
    <t>IDMB - 0003</t>
  </si>
  <si>
    <t>Artengo</t>
  </si>
  <si>
    <t>IDMB - 0004</t>
  </si>
  <si>
    <t>IDMB - 0005</t>
  </si>
  <si>
    <t>IDMB - 0006</t>
  </si>
  <si>
    <t>Triban</t>
  </si>
  <si>
    <t>IDMB - 0007</t>
  </si>
  <si>
    <t>IDMB - 0008</t>
  </si>
  <si>
    <t>IDMB - 0009</t>
  </si>
  <si>
    <t>Inesis</t>
  </si>
  <si>
    <t>IDMB - 0010</t>
  </si>
  <si>
    <t>Oxelo</t>
  </si>
  <si>
    <t>IDMB - 0011</t>
  </si>
  <si>
    <t>Ortusieght</t>
  </si>
  <si>
    <t>IDMB - 0012</t>
  </si>
  <si>
    <t>IDMB - 0013</t>
  </si>
  <si>
    <t>Quechua</t>
  </si>
  <si>
    <t>IDKB - 0001</t>
  </si>
  <si>
    <t>Kebugaran</t>
  </si>
  <si>
    <t>IDKB - 0002</t>
  </si>
  <si>
    <t>Renang</t>
  </si>
  <si>
    <t>IDKB - 0003</t>
  </si>
  <si>
    <t>Tenis</t>
  </si>
  <si>
    <t>IDKB - 0004</t>
  </si>
  <si>
    <t>IDKB - 0005</t>
  </si>
  <si>
    <t>IDKB - 0006</t>
  </si>
  <si>
    <t>Sepeda Balap</t>
  </si>
  <si>
    <t>IDKB - 0007</t>
  </si>
  <si>
    <t>IDKB - 0008</t>
  </si>
  <si>
    <t>IDKB - 0009</t>
  </si>
  <si>
    <t>Golf</t>
  </si>
  <si>
    <t>IDKB - 0010</t>
  </si>
  <si>
    <t>Inline Skate</t>
  </si>
  <si>
    <t>IDB - 0001</t>
  </si>
  <si>
    <t>Adidas Samba Classic Soccer White - 421</t>
  </si>
  <si>
    <t>IDB - 0002</t>
  </si>
  <si>
    <t>IDB - 0003</t>
  </si>
  <si>
    <t>Air Jordan 1 High Zoom Pink</t>
  </si>
  <si>
    <t>IDB - 0004</t>
  </si>
  <si>
    <t>Long Fitness Tank Top</t>
  </si>
  <si>
    <t>IDB - 0005</t>
  </si>
  <si>
    <t>Celana Renang Anak Yoke 900 - Hitam Hijau Biru</t>
  </si>
  <si>
    <t>IDB - 0006</t>
  </si>
  <si>
    <t>Raket Tenis Dewasa TR930 Spin - Hitam/Biru</t>
  </si>
  <si>
    <t>IDB - 0007</t>
  </si>
  <si>
    <t>Dumbbell Set Latihan Beban 10KG</t>
  </si>
  <si>
    <t>IDB - 0008</t>
  </si>
  <si>
    <t>Bola Basket Fiba Ukuran 6 BT500 - Coklat</t>
  </si>
  <si>
    <t>IDB - 0009</t>
  </si>
  <si>
    <t>Triban Rc 120 Abyss Cycle Road Bike - Abu Abu</t>
  </si>
  <si>
    <t>IDB - 0010</t>
  </si>
  <si>
    <t>Arpenaz 20 Child Camping Sleeping Bag - Blue</t>
  </si>
  <si>
    <t>IDB - 0011</t>
  </si>
  <si>
    <t>Tas Berdiri Golf Sangat Ringan Abu - Abu</t>
  </si>
  <si>
    <t>IDB - 0012</t>
  </si>
  <si>
    <t>Sepatu Roda Freeskate Hardboot Dewasa MF900 - Hijau Urban</t>
  </si>
  <si>
    <t>IDBM - 0001</t>
  </si>
  <si>
    <t>IDBM - 0002</t>
  </si>
  <si>
    <t>IDBM - 0003</t>
  </si>
  <si>
    <t>IDBM - 0004</t>
  </si>
  <si>
    <t>IDBM - 0005</t>
  </si>
  <si>
    <t>IDBM - 0006</t>
  </si>
  <si>
    <t>IDBM - 0007</t>
  </si>
  <si>
    <t>IDBM - 0008</t>
  </si>
  <si>
    <t>IDBM - 0009</t>
  </si>
  <si>
    <t>IDBM - 0010</t>
  </si>
  <si>
    <t>IDBM - 0011</t>
  </si>
  <si>
    <t>IDBM - 0012</t>
  </si>
  <si>
    <t>IDPB - 0001</t>
  </si>
  <si>
    <t>IDPB - 0003</t>
  </si>
  <si>
    <t>IDPB - 0004</t>
  </si>
  <si>
    <t>IDPB - 0005</t>
  </si>
  <si>
    <t>IDPB - 0006</t>
  </si>
  <si>
    <t>IDPB - 0007</t>
  </si>
  <si>
    <t>IDPB - 0008</t>
  </si>
  <si>
    <t>IDPB - 0009</t>
  </si>
  <si>
    <t>IDPB - 0010</t>
  </si>
  <si>
    <t>IDPB - 0011</t>
  </si>
  <si>
    <t>IDPB - 0012</t>
  </si>
  <si>
    <t>IDPB - 0013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</si>
</sst>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Rp&quot;* #,##0_-;\-&quot;Rp&quot;* #,##0_-;_-&quot;Rp&quot;* &quot;-&quot;_-;_-@_-"/>
    <numFmt numFmtId="164" formatCode="_-[$Rp-3809]* #,##0_-;\-[$Rp-3809]* #,##0_-;_-[$Rp-3809]* &quot;-&quot;_-;_-@_-"/>
    <numFmt numFmtId="165" formatCode="[$-21]mmmm;@"/>
    <numFmt numFmtId="166" formatCode="[$-21]mmmm"/>
    <numFmt numFmtId="167" formatCode="[$IDR]\ #,##0;[$IDR]\ \-#,##0"/>
    <numFmt numFmtId="168" formatCode="[$-421]dddd\,\ dd\ mmmm\ yyyy;@"/>
  </numFmts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scheme val="minor"/>
    </font>
    <font>
      <sz val="11"/>
      <color theme="1"/>
      <name val="Calibri"/>
      <scheme val="minor"/>
    </font>
    <font>
      <sz val="8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6944C6"/>
        <bgColor indexed="64"/>
      </patternFill>
    </fill>
    <fill>
      <patternFill patternType="solid">
        <fgColor rgb="FF141432"/>
        <bgColor indexed="64"/>
      </patternFill>
    </fill>
    <fill>
      <patternFill patternType="solid">
        <fgColor rgb="FF1D1D42"/>
        <bgColor indexed="64"/>
      </patternFill>
    </fill>
    <fill>
      <patternFill patternType="solid">
        <fgColor rgb="FF25D798"/>
        <bgColor indexed="64"/>
      </patternFill>
    </fill>
    <fill>
      <patternFill patternType="solid">
        <fgColor rgb="FF713BD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71556"/>
        <bgColor indexed="64"/>
      </patternFill>
    </fill>
    <fill>
      <patternFill patternType="solid">
        <fgColor rgb="FF5057AC"/>
        <bgColor indexed="64"/>
      </patternFill>
    </fill>
    <fill>
      <patternFill patternType="solid">
        <fgColor rgb="FFFF9AD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1" applyNumberFormat="1" applyFont="1" applyFill="1" applyAlignment="1">
      <alignment horizontal="center" vertical="center" wrapText="1"/>
    </xf>
    <xf numFmtId="164" fontId="0" fillId="0" borderId="0" xfId="1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167" fontId="0" fillId="0" borderId="0" xfId="0" applyNumberFormat="1"/>
    <xf numFmtId="0" fontId="0" fillId="3" borderId="0" xfId="0" applyFill="1"/>
    <xf numFmtId="168" fontId="0" fillId="0" borderId="0" xfId="0" applyNumberFormat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0" borderId="0" xfId="0" pivotButton="1"/>
    <xf numFmtId="0" fontId="0" fillId="0" borderId="2" xfId="0" pivotButton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 wrapText="1"/>
    </xf>
    <xf numFmtId="164" fontId="2" fillId="2" borderId="0" xfId="1" applyNumberFormat="1" applyFont="1" applyFill="1" applyAlignment="1">
      <alignment horizontal="center" vertical="center" wrapText="1"/>
    </xf>
    <xf numFmtId="164" fontId="1" fillId="0" borderId="0" xfId="1" applyNumberFormat="1" applyFont="1" applyAlignment="1">
      <alignment horizontal="center" vertical="center" wrapText="1"/>
    </xf>
    <xf numFmtId="164" fontId="1" fillId="0" borderId="0" xfId="1" applyNumberFormat="1" applyFont="1" applyAlignment="1">
      <alignment horizontal="center" vertical="center"/>
    </xf>
    <xf numFmtId="0" fontId="0" fillId="0" borderId="0" xfId="0" applyNumberFormat="1"/>
    <xf numFmtId="0" fontId="0" fillId="0" borderId="2" xfId="0" applyBorder="1" applyAlignment="1"/>
    <xf numFmtId="167" fontId="0" fillId="0" borderId="2" xfId="0" applyNumberFormat="1" applyBorder="1" applyAlignment="1"/>
  </cellXfs>
  <cellStyles count="2">
    <cellStyle name="Currency [0]" xfId="1" builtinId="7"/>
    <cellStyle name="Normal" xfId="0" builtinId="0"/>
  </cellStyles>
  <dxfs count="90">
    <dxf>
      <numFmt numFmtId="164" formatCode="_-[$Rp-3809]* #,##0_-;\-[$Rp-3809]* #,##0_-;_-[$Rp-3809]* &quot;-&quot;_-;_-@_-"/>
    </dxf>
    <dxf>
      <numFmt numFmtId="167" formatCode="[$IDR]\ #,##0;[$IDR]\ \-#,##0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general"/>
    </dxf>
    <dxf>
      <alignment horizontal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/>
    </dxf>
    <dxf>
      <alignment horizontal="general"/>
    </dxf>
    <dxf>
      <alignment vertical="bottom"/>
    </dxf>
    <dxf>
      <alignment vertical="bottom"/>
    </dxf>
    <dxf>
      <numFmt numFmtId="164" formatCode="_-[$Rp-3809]* #,##0_-;\-[$Rp-3809]* #,##0_-;_-[$Rp-3809]* &quot;-&quot;_-;_-@_-"/>
    </dxf>
    <dxf>
      <numFmt numFmtId="164" formatCode="_-[$Rp-3809]* #,##0_-;\-[$Rp-3809]* #,##0_-;_-[$Rp-3809]* &quot;-&quot;_-;_-@_-"/>
      <alignment horizontal="center" vertical="center" textRotation="0" wrapText="1" indent="0" justifyLastLine="0" shrinkToFit="0" readingOrder="0"/>
    </dxf>
    <dxf>
      <numFmt numFmtId="164" formatCode="_-[$Rp-3809]* #,##0_-;\-[$Rp-3809]* #,##0_-;_-[$Rp-3809]* &quot;-&quot;_-;_-@_-"/>
      <alignment horizontal="center" vertical="center" textRotation="0" wrapText="1" indent="0" justifyLastLine="0" shrinkToFit="0" readingOrder="0"/>
    </dxf>
    <dxf>
      <numFmt numFmtId="164" formatCode="_-[$Rp-3809]* #,##0_-;\-[$Rp-3809]* #,##0_-;_-[$Rp-3809]* &quot;-&quot;_-;_-@_-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Rp-3809]* #,##0_-;\-[$Rp-3809]* #,##0_-;_-[$Rp-3809]* &quot;-&quot;_-;_-@_-"/>
      <alignment horizontal="center" vertical="center" textRotation="0" wrapText="1" indent="0" justifyLastLine="0" shrinkToFit="0" readingOrder="0"/>
    </dxf>
    <dxf>
      <font>
        <b val="0"/>
        <i val="0"/>
        <strike val="0"/>
        <u val="none"/>
        <sz val="11"/>
        <color theme="1"/>
        <name val="Calibri"/>
        <family val="2"/>
        <scheme val="minor"/>
      </font>
      <numFmt numFmtId="164" formatCode="_-[$Rp-3809]* #,##0_-;\-[$Rp-3809]* #,##0_-;_-[$Rp-3809]* &quot;-&quot;_-;_-@_-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Rp-3809]* #,##0_-;\-[$Rp-3809]* #,##0_-;_-[$Rp-3809]* &quot;-&quot;_-;_-@_-"/>
      <alignment horizontal="center" vertical="center" textRotation="0" wrapText="1" indent="0" justifyLastLine="0" shrinkToFit="0" readingOrder="0"/>
    </dxf>
    <dxf>
      <font>
        <b val="0"/>
        <i val="0"/>
        <strike val="0"/>
        <u val="none"/>
        <sz val="11"/>
        <color theme="1"/>
        <name val="Calibri"/>
        <family val="2"/>
        <scheme val="minor"/>
      </font>
      <numFmt numFmtId="164" formatCode="_-[$Rp-3809]* #,##0_-;\-[$Rp-3809]* #,##0_-;_-[$Rp-3809]* &quot;-&quot;_-;_-@_-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[$-21]mmmm;@"/>
      <alignment horizontal="center" vertical="center" textRotation="0" wrapText="1" indent="0" justifyLastLine="0" shrinkToFit="0" readingOrder="0"/>
    </dxf>
    <dxf>
      <numFmt numFmtId="165" formatCode="[$-21]mmmm;@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_-[$Rp-3809]* #,##0_-;\-[$Rp-3809]* #,##0_-;_-[$Rp-3809]* &quot;-&quot;_-;_-@_-"/>
      <alignment horizontal="center" vertical="center" wrapText="1"/>
    </dxf>
    <dxf>
      <alignment horizontal="center" vertical="center" wrapText="1"/>
    </dxf>
    <dxf>
      <font>
        <b val="0"/>
        <i val="0"/>
        <strike val="0"/>
        <u val="none"/>
        <sz val="11"/>
        <color theme="1"/>
        <name val="Calibri"/>
        <family val="2"/>
        <scheme val="minor"/>
      </font>
      <numFmt numFmtId="164" formatCode="_-[$Rp-3809]* #,##0_-;\-[$Rp-3809]* #,##0_-;_-[$Rp-3809]* &quot;-&quot;_-;_-@_-"/>
      <alignment horizontal="center" vertical="center" textRotation="0" wrapText="0" indent="0" justifyLastLine="0" shrinkToFit="0" readingOrder="0"/>
    </dxf>
    <dxf>
      <numFmt numFmtId="164" formatCode="_-[$Rp-3809]* #,##0_-;\-[$Rp-3809]* #,##0_-;_-[$Rp-3809]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wrapText="1"/>
    </dxf>
    <dxf>
      <numFmt numFmtId="166" formatCode="[$-21]mmmm"/>
      <alignment horizontal="center" vertical="center" wrapText="1"/>
    </dxf>
    <dxf>
      <numFmt numFmtId="19" formatCode="dd/mm/yyyy"/>
      <alignment horizontal="center" vertical="center" wrapText="1"/>
    </dxf>
    <dxf>
      <alignment horizontal="center" vertical="center" wrapText="1"/>
    </dxf>
    <dxf>
      <numFmt numFmtId="167" formatCode="[$IDR]\ #,##0;[$IDR]\ \-#,##0"/>
    </dxf>
    <dxf>
      <numFmt numFmtId="164" formatCode="_-[$Rp-3809]* #,##0_-;\-[$Rp-3809]* #,##0_-;_-[$Rp-3809]* &quot;-&quot;_-;_-@_-"/>
    </dxf>
    <dxf>
      <alignment vertical="bottom"/>
    </dxf>
    <dxf>
      <alignment vertical="bottom"/>
    </dxf>
    <dxf>
      <alignment horizontal="general"/>
    </dxf>
    <dxf>
      <alignment horizontal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>
      <numFmt numFmtId="167" formatCode="[$IDR]\ #,##0;[$IDR]\ \-#,##0"/>
    </dxf>
    <dxf>
      <numFmt numFmtId="164" formatCode="_-[$Rp-3809]* #,##0_-;\-[$Rp-3809]* #,##0_-;_-[$Rp-3809]* &quot;-&quot;_-;_-@_-"/>
    </dxf>
    <dxf>
      <numFmt numFmtId="164" formatCode="_-[$Rp-3809]* #,##0_-;\-[$Rp-3809]* #,##0_-;_-[$Rp-3809]* &quot;-&quot;_-;_-@_-"/>
    </dxf>
  </dxfs>
  <tableStyles count="0" defaultTableStyle="TableStyleMedium2" defaultPivotStyle="PivotStyleLight16"/>
  <colors>
    <mruColors>
      <color rgb="FF141432"/>
      <color rgb="FF5057AC"/>
      <color rgb="FF1D1D38"/>
      <color rgb="FFE71556"/>
      <color rgb="FFFFC000"/>
      <color rgb="FF25D798"/>
      <color rgb="FFFF9AD5"/>
      <color rgb="FF6944C6"/>
      <color rgb="FF713BDB"/>
      <color rgb="FF1D1D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 4 - test data.xlsm]Data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 4 - test data.xlsm]Data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Model'!$F$2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Model'!$E$3:$E$15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Model'!$F$3:$F$15</c:f>
              <c:numCache>
                <c:formatCode>General</c:formatCode>
                <c:ptCount val="12"/>
                <c:pt idx="0">
                  <c:v>5</c:v>
                </c:pt>
                <c:pt idx="1">
                  <c:v>8</c:v>
                </c:pt>
                <c:pt idx="2">
                  <c:v>5</c:v>
                </c:pt>
                <c:pt idx="3">
                  <c:v>1</c:v>
                </c:pt>
                <c:pt idx="4">
                  <c:v>5</c:v>
                </c:pt>
                <c:pt idx="5">
                  <c:v>6</c:v>
                </c:pt>
                <c:pt idx="6">
                  <c:v>15</c:v>
                </c:pt>
                <c:pt idx="7">
                  <c:v>2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 4 - test data.xlsm]Data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6331533733373946"/>
              <c:y val="-0.269296494435952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1695706611238207E-3"/>
              <c:y val="0.33685163492993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44709991180080549"/>
              <c:y val="0.2707651814922217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584803833889461"/>
              <c:y val="2.83474458237503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472401890822217"/>
              <c:y val="-0.218271672285473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615980133756697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986125872615808"/>
              <c:y val="-0.269296717640672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73470237397692"/>
              <c:y val="0.385519415239346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8933024637679827"/>
              <c:y val="-0.3234582357184692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954006372062307"/>
              <c:y val="-0.130395974101109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88701076539282"/>
              <c:y val="-0.2126022724026113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3634415884575309E-2"/>
              <c:y val="-0.2154374187534819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Model'!$O$2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0.10472401890822217"/>
                  <c:y val="-0.218271672285473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15980133756697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8933024637679827"/>
                  <c:y val="-0.3234582357184692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6331533733373946"/>
                  <c:y val="-0.2692964944359527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27986125872615808"/>
                  <c:y val="-0.2692967176406725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4.1695706611238207E-3"/>
                  <c:y val="0.33685163492993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-0.1673470237397692"/>
                  <c:y val="0.3855194152393469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44709991180080549"/>
                  <c:y val="0.2707651814922217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8584803833889461"/>
                  <c:y val="2.83474458237503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1063291504213432"/>
                  <c:y val="-2.2320471990166075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68130926919068"/>
                      <c:h val="7.353211648072224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2954006372062307"/>
                  <c:y val="-0.1303959741011099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0.15588701076539282"/>
                  <c:y val="-0.2126022724026113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dLbl>
              <c:idx val="11"/>
              <c:layout>
                <c:manualLayout>
                  <c:x val="1.3634415884575309E-2"/>
                  <c:y val="-0.215437418753481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Model'!$N$3:$N$15</c:f>
              <c:strCache>
                <c:ptCount val="12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Nabaiji</c:v>
                </c:pt>
                <c:pt idx="6">
                  <c:v>Nike</c:v>
                </c:pt>
                <c:pt idx="7">
                  <c:v>Tarmak</c:v>
                </c:pt>
                <c:pt idx="8">
                  <c:v>Triban</c:v>
                </c:pt>
                <c:pt idx="9">
                  <c:v>Quechua</c:v>
                </c:pt>
                <c:pt idx="10">
                  <c:v>Inesis</c:v>
                </c:pt>
                <c:pt idx="11">
                  <c:v>Oxelo</c:v>
                </c:pt>
              </c:strCache>
            </c:strRef>
          </c:cat>
          <c:val>
            <c:numRef>
              <c:f>'Data Model'!$O$3:$O$15</c:f>
              <c:numCache>
                <c:formatCode>[$IDR]\ #,##0;[$IDR]\ \-#,##0</c:formatCode>
                <c:ptCount val="12"/>
                <c:pt idx="0">
                  <c:v>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600000</c:v>
                </c:pt>
                <c:pt idx="6">
                  <c:v>7598000</c:v>
                </c:pt>
                <c:pt idx="7">
                  <c:v>15000000</c:v>
                </c:pt>
                <c:pt idx="8">
                  <c:v>10000000</c:v>
                </c:pt>
                <c:pt idx="9">
                  <c:v>4000000</c:v>
                </c:pt>
                <c:pt idx="10">
                  <c:v>5000000</c:v>
                </c:pt>
                <c:pt idx="11">
                  <c:v>5700000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82231291925193"/>
          <c:y val="0.40748967901375654"/>
          <c:w val="0.26328226810514627"/>
          <c:h val="0.535478836621288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5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 4 - test data.xlsm]Data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0664530893760406"/>
              <c:y val="-0.1935578162116764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47430497504184177"/>
              <c:y val="0.53023341663270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0811779162047015E-2"/>
              <c:y val="0.313710865650148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3212316155064132E-3"/>
              <c:y val="0.194617012741006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3.1462400089434447E-2"/>
              <c:y val="-0.241632210187041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43212312549327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5717473147271946"/>
              <c:y val="-0.1568553184656997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47413427122274948"/>
              <c:y val="0.415376578559629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92201610178328"/>
              <c:y val="-0.254343025976503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86313125904"/>
                  <c:h val="8.7345403279186454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22218332557E-2"/>
              <c:y val="-0.273043985817607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095136249579439E-2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Model'!$R$2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3.1462400089434447E-2"/>
                  <c:y val="-0.2416322101870416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43212312549327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3292201610178328"/>
                  <c:y val="-0.2543430259765032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86313125904"/>
                      <c:h val="8.734540327918645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30664530893760406"/>
                  <c:y val="-0.1935578162116764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5717473147271946"/>
                  <c:y val="-0.156855318465699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0.47430497504184177"/>
                  <c:y val="0.5302334166327018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47413427122274948"/>
                  <c:y val="0.415376578559629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8.0811779162047015E-2"/>
                  <c:y val="0.3137108656501489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4.3212316155064132E-3"/>
                  <c:y val="0.194617012741006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0.12757444063300302"/>
                  <c:y val="7.2618660430878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142781948717799"/>
                      <c:h val="7.572649080024573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7.236522218332557E-2"/>
                  <c:y val="-0.273043985817607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9.7095136249579439E-2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dLbl>
              <c:idx val="11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Model'!$Q$3:$Q$15</c:f>
              <c:strCache>
                <c:ptCount val="12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Nabaiji</c:v>
                </c:pt>
                <c:pt idx="6">
                  <c:v>Nike</c:v>
                </c:pt>
                <c:pt idx="7">
                  <c:v>Tarmak</c:v>
                </c:pt>
                <c:pt idx="8">
                  <c:v>Triban</c:v>
                </c:pt>
                <c:pt idx="9">
                  <c:v>Quechua</c:v>
                </c:pt>
                <c:pt idx="10">
                  <c:v>Inesis</c:v>
                </c:pt>
                <c:pt idx="11">
                  <c:v>Oxelo</c:v>
                </c:pt>
              </c:strCache>
            </c:strRef>
          </c:cat>
          <c:val>
            <c:numRef>
              <c:f>'Data Model'!$R$3:$R$15</c:f>
              <c:numCache>
                <c:formatCode>[$IDR]\ #,##0;[$IDR]\ \-#,##0</c:formatCode>
                <c:ptCount val="12"/>
                <c:pt idx="0">
                  <c:v>1799000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750000</c:v>
                </c:pt>
                <c:pt idx="6">
                  <c:v>8200000</c:v>
                </c:pt>
                <c:pt idx="7">
                  <c:v>10500000</c:v>
                </c:pt>
                <c:pt idx="8">
                  <c:v>12000000</c:v>
                </c:pt>
                <c:pt idx="9">
                  <c:v>4800000</c:v>
                </c:pt>
                <c:pt idx="10">
                  <c:v>6000000</c:v>
                </c:pt>
                <c:pt idx="11">
                  <c:v>6600000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53889387690919"/>
          <c:y val="0.38858537910818897"/>
          <c:w val="0.32461120560570517"/>
          <c:h val="0.54174871951808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 4 - test data.xlsm]Data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571585360370073"/>
              <c:y val="1.962263762241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83273150062E-2"/>
              <c:y val="0.143899342564385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Model'!$U$2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4571585360370073"/>
                  <c:y val="1.962263762241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83273150062E-2"/>
                  <c:y val="0.143899342564385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Model'!$T$3:$T$15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Model'!$U$3:$U$15</c:f>
              <c:numCache>
                <c:formatCode>_-[$Rp-3809]* #,##0_-;\-[$Rp-3809]* #,##0_-;_-[$Rp-3809]* "-"_-;_-@_-</c:formatCode>
                <c:ptCount val="12"/>
                <c:pt idx="0">
                  <c:v>625000</c:v>
                </c:pt>
                <c:pt idx="1">
                  <c:v>320000</c:v>
                </c:pt>
                <c:pt idx="2">
                  <c:v>1000000</c:v>
                </c:pt>
                <c:pt idx="3">
                  <c:v>199000</c:v>
                </c:pt>
                <c:pt idx="4">
                  <c:v>450000</c:v>
                </c:pt>
                <c:pt idx="5">
                  <c:v>300000</c:v>
                </c:pt>
                <c:pt idx="6">
                  <c:v>3000000</c:v>
                </c:pt>
                <c:pt idx="7">
                  <c:v>602000</c:v>
                </c:pt>
                <c:pt idx="8">
                  <c:v>800000</c:v>
                </c:pt>
                <c:pt idx="9">
                  <c:v>300000</c:v>
                </c:pt>
                <c:pt idx="10">
                  <c:v>2000000</c:v>
                </c:pt>
                <c:pt idx="11">
                  <c:v>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3.0690114259374193E-2"/>
          <c:w val="0.18846416841812141"/>
          <c:h val="0.964782773281280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387569</xdr:colOff>
      <xdr:row>12</xdr:row>
      <xdr:rowOff>33511</xdr:rowOff>
    </xdr:from>
    <xdr:to>
      <xdr:col>3</xdr:col>
      <xdr:colOff>330091</xdr:colOff>
      <xdr:row>14</xdr:row>
      <xdr:rowOff>43036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87350" y="2319020"/>
          <a:ext cx="17710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4970" y="3487420"/>
          <a:ext cx="178181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" textlink="">
      <xdr:nvSpPr>
        <xdr:cNvPr id="35" name="shape_active_rekap_penjualan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035" y="4048125"/>
          <a:ext cx="177609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29" name="menu_rekap_penjualan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06901" y="4105368"/>
          <a:ext cx="1534281" cy="297842"/>
          <a:chOff x="343617" y="3629118"/>
          <a:chExt cx="1526148" cy="297842"/>
        </a:xfrm>
      </xdr:grpSpPr>
      <xdr:pic macro="[0]!menuRekapPenjualan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343617" y="3638960"/>
            <a:ext cx="289631" cy="288000"/>
          </a:xfrm>
          <a:prstGeom prst="rect">
            <a:avLst/>
          </a:prstGeom>
        </xdr:spPr>
      </xdr:pic>
      <xdr:sp macro="[0]!menuRekapPenjualan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714833" y="3629118"/>
            <a:ext cx="1154932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71810" y="4805045"/>
          <a:ext cx="3289935" cy="224917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615" y="4833620"/>
          <a:ext cx="2766060" cy="220980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Jumat, 28 April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10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5057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84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11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5057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31</xdr:col>
      <xdr:colOff>136072</xdr:colOff>
      <xdr:row>21</xdr:row>
      <xdr:rowOff>108857</xdr:rowOff>
    </xdr:from>
    <xdr:to>
      <xdr:col>31</xdr:col>
      <xdr:colOff>1619250</xdr:colOff>
      <xdr:row>23</xdr:row>
      <xdr:rowOff>68036</xdr:rowOff>
    </xdr:to>
    <xdr:sp macro="[0]!PrintTotalPembelia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033490" y="4109085"/>
          <a:ext cx="1483360" cy="340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Print Total Pembelian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" refreshedDate="45044.047014814816" createdVersion="8" refreshedVersion="8" minRefreshableVersion="3" recordCount="12" xr:uid="{00000000-000A-0000-FFFF-FFFF01000000}">
  <cacheSource type="worksheet">
    <worksheetSource name="Table2"/>
  </cacheSource>
  <cacheFields count="15">
    <cacheField name="ID Penjualan Barang" numFmtId="0">
      <sharedItems/>
    </cacheField>
    <cacheField name="Tanggal Terjual" numFmtId="14">
      <sharedItems containsSemiMixedTypes="0" containsNonDate="0" containsDate="1" containsString="0" minDate="2023-01-28T00:00:00" maxDate="2023-12-29T00:00:00"/>
    </cacheField>
    <cacheField name="Bulan" numFmtId="0">
      <sharedItems containsBlank="1" count="13">
        <s v="April"/>
        <s v="Januari"/>
        <s v="Agustus"/>
        <s v="Februari"/>
        <s v="Mei"/>
        <s v="Oktober"/>
        <s v="Juni"/>
        <s v="Juli"/>
        <s v="November"/>
        <s v="September"/>
        <s v="Maret"/>
        <s v="Desember"/>
        <m u="1"/>
      </sharedItems>
    </cacheField>
    <cacheField name="Tahun" numFmtId="0">
      <sharedItems containsSemiMixedTypes="0" containsString="0" containsNumber="1" containsInteger="1" minValue="2023" maxValue="2023"/>
    </cacheField>
    <cacheField name="ID Merek Barang" numFmtId="0">
      <sharedItems/>
    </cacheField>
    <cacheField name="Merek Barang" numFmtId="0">
      <sharedItems containsBlank="1" count="15">
        <s v="Adidas"/>
        <s v="Eiger"/>
        <s v="Nike"/>
        <s v="Domyos"/>
        <s v="Nabaiji"/>
        <s v="Artengo"/>
        <s v="Corength"/>
        <s v="Tarmak"/>
        <s v="Triban"/>
        <s v="Quechua"/>
        <s v="Inesis"/>
        <s v="Oxelo"/>
        <m u="1"/>
        <s v="Test Merek 2" u="1"/>
        <s v="Test 3" u="1"/>
      </sharedItems>
    </cacheField>
    <cacheField name="ID Kategori Barang" numFmtId="0">
      <sharedItems/>
    </cacheField>
    <cacheField name="Kategori Barang" numFmtId="0">
      <sharedItems/>
    </cacheField>
    <cacheField name="ID Barang" numFmtId="0">
      <sharedItems/>
    </cacheField>
    <cacheField name="Nama Barang" numFmtId="0">
      <sharedItems/>
    </cacheField>
    <cacheField name="Harga Beli" numFmtId="164">
      <sharedItems containsSemiMixedTypes="0" containsString="0" containsNumber="1" containsInteger="1" minValue="60000" maxValue="10000000"/>
    </cacheField>
    <cacheField name="Harga Jual" numFmtId="164">
      <sharedItems containsSemiMixedTypes="0" containsString="0" containsNumber="1" containsInteger="1" minValue="150000" maxValue="12000000"/>
    </cacheField>
    <cacheField name="Jumlah Penjualan" numFmtId="0">
      <sharedItems containsSemiMixedTypes="0" containsString="0" containsNumber="1" containsInteger="1" minValue="1" maxValue="15"/>
    </cacheField>
    <cacheField name="Keuntungan" numFmtId="164">
      <sharedItems containsSemiMixedTypes="0" containsString="0" containsNumber="1" containsInteger="1" minValue="199000" maxValue="3000000"/>
    </cacheField>
    <cacheField name="Jumlah Harga Jual" numFmtId="164">
      <sharedItems containsSemiMixedTypes="0" containsString="0" containsNumber="1" containsInteger="1" minValue="750000" maxValue="12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rman" refreshedDate="45044.04938113426" createdVersion="8" refreshedVersion="8" minRefreshableVersion="3" recordCount="12" xr:uid="{00000000-000A-0000-FFFF-FFFF00000000}">
  <cacheSource type="worksheet">
    <worksheetSource name="Table1"/>
  </cacheSource>
  <cacheFields count="15">
    <cacheField name="ID Barang Masuk" numFmtId="0">
      <sharedItems/>
    </cacheField>
    <cacheField name="Tanggal Masuk" numFmtId="14">
      <sharedItems containsSemiMixedTypes="0" containsNonDate="0" containsDate="1" containsString="0" minDate="2023-01-07T00:00:00" maxDate="2023-12-20T00:00:00"/>
    </cacheField>
    <cacheField name="Bulan" numFmtId="166">
      <sharedItems containsBlank="1" count="13">
        <s v="April"/>
        <s v="Mei"/>
        <s v="Januari"/>
        <s v="Maret"/>
        <s v="Agustus"/>
        <s v="Desember"/>
        <s v="Februari"/>
        <s v="September"/>
        <s v="November"/>
        <s v="Juni"/>
        <s v="Oktober"/>
        <s v="Juli"/>
        <m u="1"/>
      </sharedItems>
    </cacheField>
    <cacheField name="Tahun" numFmtId="0">
      <sharedItems containsSemiMixedTypes="0" containsString="0" containsNumber="1" containsInteger="1" minValue="2023" maxValue="2023"/>
    </cacheField>
    <cacheField name="ID Merek Barang" numFmtId="0">
      <sharedItems/>
    </cacheField>
    <cacheField name="Merek Barang" numFmtId="0">
      <sharedItems containsBlank="1" count="21">
        <s v="Adidas"/>
        <s v="Eiger"/>
        <s v="Nike"/>
        <s v="Domyos"/>
        <s v="Nabaiji"/>
        <s v="Artengo"/>
        <s v="Corength"/>
        <s v="Tarmak"/>
        <s v="Triban"/>
        <s v="Quechua"/>
        <s v="Inesis"/>
        <s v="Oxelo"/>
        <m u="1"/>
        <s v="Corength Edit 2" u="1"/>
        <s v="Corength z" u="1"/>
        <s v="Corength Edit" u="1"/>
        <s v="Edit" u="1"/>
        <s v="Corength p" u="1"/>
        <s v="Test Merek 2" u="1"/>
        <s v="Test Merek" u="1"/>
        <s v="Test 3" u="1"/>
      </sharedItems>
    </cacheField>
    <cacheField name="ID Kategori Barang" numFmtId="0">
      <sharedItems/>
    </cacheField>
    <cacheField name="Kategori Barang" numFmtId="0">
      <sharedItems/>
    </cacheField>
    <cacheField name="ID Barang" numFmtId="0">
      <sharedItems/>
    </cacheField>
    <cacheField name="Nama Barang" numFmtId="0">
      <sharedItems/>
    </cacheField>
    <cacheField name="Harga Beli" numFmtId="164">
      <sharedItems containsSemiMixedTypes="0" containsString="0" containsNumber="1" containsInteger="1" minValue="60000" maxValue="10000000"/>
    </cacheField>
    <cacheField name="Harga Jual" numFmtId="164">
      <sharedItems containsSemiMixedTypes="0" containsString="0" containsNumber="1" containsInteger="1" minValue="150000" maxValue="12000000"/>
    </cacheField>
    <cacheField name="Jumlah Masuk" numFmtId="0">
      <sharedItems containsSemiMixedTypes="0" containsString="0" containsNumber="1" containsInteger="1" minValue="1" maxValue="30"/>
    </cacheField>
    <cacheField name="Jumlah Harga Beli" numFmtId="164">
      <sharedItems containsSemiMixedTypes="0" containsString="0" containsNumber="1" containsInteger="1" minValue="600000" maxValue="15000000"/>
    </cacheField>
    <cacheField name="Total Harga" numFmtId="0" formula="'Harga Beli'*'Jumlah Masuk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IDPB - 0001"/>
    <d v="2023-04-28T00:00:00"/>
    <x v="0"/>
    <n v="2023"/>
    <s v="IDMB - 0008"/>
    <x v="0"/>
    <s v="IDKB - 0008"/>
    <s v="Lari"/>
    <s v="IDB - 0001"/>
    <s v="Adidas Samba Classic Soccer White - 421"/>
    <n v="1600000"/>
    <n v="1799000"/>
    <n v="1"/>
    <n v="199000"/>
    <n v="1799000"/>
  </r>
  <r>
    <s v="IDPB - 0003"/>
    <d v="2023-01-28T00:00:00"/>
    <x v="1"/>
    <n v="2023"/>
    <s v="IDMB - 0007"/>
    <x v="1"/>
    <s v="IDKB - 0007"/>
    <s v="Treking"/>
    <s v="IDB - 0002"/>
    <s v="Carrier Eiger Sunature 65L"/>
    <n v="400000"/>
    <n v="525000"/>
    <n v="5"/>
    <n v="625000"/>
    <n v="2625000"/>
  </r>
  <r>
    <s v="IDPB - 0004"/>
    <d v="2023-08-28T00:00:00"/>
    <x v="2"/>
    <n v="2023"/>
    <s v="IDMB - 0012"/>
    <x v="2"/>
    <s v="IDKB - 0008"/>
    <s v="Lari"/>
    <s v="IDB - 0003"/>
    <s v="Air Jordan 1 High Zoom Pink"/>
    <n v="3799000"/>
    <n v="4100000"/>
    <n v="2"/>
    <n v="602000"/>
    <n v="8200000"/>
  </r>
  <r>
    <s v="IDPB - 0005"/>
    <d v="2023-02-28T00:00:00"/>
    <x v="3"/>
    <n v="2023"/>
    <s v="IDMB - 0001"/>
    <x v="3"/>
    <s v="IDKB - 0001"/>
    <s v="Kebugaran"/>
    <s v="IDB - 0004"/>
    <s v="Long Fitness Tank Top"/>
    <n v="300000"/>
    <n v="340000"/>
    <n v="8"/>
    <n v="320000"/>
    <n v="2720000"/>
  </r>
  <r>
    <s v="IDPB - 0006"/>
    <d v="2023-05-28T00:00:00"/>
    <x v="4"/>
    <n v="2023"/>
    <s v="IDMB - 0002"/>
    <x v="4"/>
    <s v="IDKB - 0002"/>
    <s v="Renang"/>
    <s v="IDB - 0005"/>
    <s v="Celana Renang Anak Yoke 900 - Hitam Hijau Biru"/>
    <n v="60000"/>
    <n v="150000"/>
    <n v="5"/>
    <n v="450000"/>
    <n v="750000"/>
  </r>
  <r>
    <s v="IDPB - 0007"/>
    <d v="2023-10-28T00:00:00"/>
    <x v="5"/>
    <n v="2023"/>
    <s v="IDMB - 0003"/>
    <x v="5"/>
    <s v="IDKB - 0003"/>
    <s v="Tenis"/>
    <s v="IDB - 0006"/>
    <s v="Raket Tenis Dewasa TR930 Spin - Hitam/Biru"/>
    <n v="1500000"/>
    <n v="1800000"/>
    <n v="1"/>
    <n v="300000"/>
    <n v="1800000"/>
  </r>
  <r>
    <s v="IDPB - 0008"/>
    <d v="2023-06-28T00:00:00"/>
    <x v="6"/>
    <n v="2023"/>
    <s v="IDMB - 0004"/>
    <x v="6"/>
    <s v="IDKB - 0004"/>
    <s v="Cross Training"/>
    <s v="IDB - 0007"/>
    <s v="Dumbbell Set Latihan Beban 10KG"/>
    <n v="500000"/>
    <n v="550000"/>
    <n v="6"/>
    <n v="300000"/>
    <n v="3300000"/>
  </r>
  <r>
    <s v="IDPB - 0009"/>
    <d v="2023-07-28T00:00:00"/>
    <x v="7"/>
    <n v="2023"/>
    <s v="IDMB - 0005"/>
    <x v="7"/>
    <s v="IDKB - 0005"/>
    <s v="Bola Basket"/>
    <s v="IDB - 0008"/>
    <s v="Bola Basket Fiba Ukuran 6 BT500 - Coklat"/>
    <n v="500000"/>
    <n v="700000"/>
    <n v="15"/>
    <n v="3000000"/>
    <n v="10500000"/>
  </r>
  <r>
    <s v="IDPB - 0010"/>
    <d v="2023-11-28T00:00:00"/>
    <x v="8"/>
    <n v="2023"/>
    <s v="IDMB - 0006"/>
    <x v="8"/>
    <s v="IDKB - 0006"/>
    <s v="Sepeda Balap"/>
    <s v="IDB - 0009"/>
    <s v="Triban Rc 120 Abyss Cycle Road Bike - Abu Abu"/>
    <n v="10000000"/>
    <n v="12000000"/>
    <n v="1"/>
    <n v="2000000"/>
    <n v="12000000"/>
  </r>
  <r>
    <s v="IDPB - 0011"/>
    <d v="2023-09-28T00:00:00"/>
    <x v="9"/>
    <n v="2023"/>
    <s v="IDMB - 0013"/>
    <x v="9"/>
    <s v="IDKB - 0007"/>
    <s v="Treking"/>
    <s v="IDB - 0010"/>
    <s v="Arpenaz 20 Child Camping Sleeping Bag - Blue"/>
    <n v="500000"/>
    <n v="600000"/>
    <n v="8"/>
    <n v="800000"/>
    <n v="4800000"/>
  </r>
  <r>
    <s v="IDPB - 0012"/>
    <d v="2023-03-28T00:00:00"/>
    <x v="10"/>
    <n v="2023"/>
    <s v="IDMB - 0009"/>
    <x v="10"/>
    <s v="IDKB - 0009"/>
    <s v="Golf"/>
    <s v="IDB - 0011"/>
    <s v="Tas Berdiri Golf Sangat Ringan Abu - Abu"/>
    <n v="1000000"/>
    <n v="1200000"/>
    <n v="5"/>
    <n v="1000000"/>
    <n v="6000000"/>
  </r>
  <r>
    <s v="IDPB - 0013"/>
    <d v="2023-12-28T00:00:00"/>
    <x v="11"/>
    <n v="2023"/>
    <s v="IDMB - 0010"/>
    <x v="11"/>
    <s v="IDKB - 0010"/>
    <s v="Inline Skate"/>
    <s v="IDB - 0012"/>
    <s v="Sepatu Roda Freeskate Hardboot Dewasa MF900 - Hijau Urban"/>
    <n v="1900000"/>
    <n v="2200000"/>
    <n v="3"/>
    <n v="900000"/>
    <n v="66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IDBM - 0001"/>
    <d v="2023-04-15T00:00:00"/>
    <x v="0"/>
    <n v="2023"/>
    <s v="IDMB - 0008"/>
    <x v="0"/>
    <s v="IDKB - 0008"/>
    <s v="Lari"/>
    <s v="IDB - 0001"/>
    <s v="Adidas Samba Classic Soccer White - 421"/>
    <n v="1600000"/>
    <n v="1799000"/>
    <n v="4"/>
    <n v="6400000"/>
  </r>
  <r>
    <s v="IDBM - 0002"/>
    <d v="2023-05-20T00:00:00"/>
    <x v="1"/>
    <n v="2023"/>
    <s v="IDMB - 0007"/>
    <x v="1"/>
    <s v="IDKB - 0007"/>
    <s v="Treking"/>
    <s v="IDB - 0002"/>
    <s v="Carrier Eiger Sunature 65L"/>
    <n v="400000"/>
    <n v="525000"/>
    <n v="5"/>
    <n v="2000000"/>
  </r>
  <r>
    <s v="IDBM - 0003"/>
    <d v="2023-01-07T00:00:00"/>
    <x v="2"/>
    <n v="2023"/>
    <s v="IDMB - 0012"/>
    <x v="2"/>
    <s v="IDKB - 0008"/>
    <s v="Lari"/>
    <s v="IDB - 0003"/>
    <s v="Air Jordan 1 High Zoom Pink"/>
    <n v="3799000"/>
    <n v="4100000"/>
    <n v="2"/>
    <n v="7598000"/>
  </r>
  <r>
    <s v="IDBM - 0004"/>
    <d v="2023-03-23T00:00:00"/>
    <x v="3"/>
    <n v="2023"/>
    <s v="IDMB - 0001"/>
    <x v="3"/>
    <s v="IDKB - 0001"/>
    <s v="Kebugaran"/>
    <s v="IDB - 0004"/>
    <s v="Long Fitness Tank Top"/>
    <n v="300000"/>
    <n v="340000"/>
    <n v="8"/>
    <n v="2400000"/>
  </r>
  <r>
    <s v="IDBM - 0005"/>
    <d v="2023-08-05T00:00:00"/>
    <x v="4"/>
    <n v="2023"/>
    <s v="IDMB - 0002"/>
    <x v="4"/>
    <s v="IDKB - 0002"/>
    <s v="Renang"/>
    <s v="IDB - 0005"/>
    <s v="Celana Renang Anak Yoke 900 - Hitam Hijau Biru"/>
    <n v="60000"/>
    <n v="150000"/>
    <n v="10"/>
    <n v="600000"/>
  </r>
  <r>
    <s v="IDBM - 0006"/>
    <d v="2023-12-19T00:00:00"/>
    <x v="5"/>
    <n v="2023"/>
    <s v="IDMB - 0003"/>
    <x v="5"/>
    <s v="IDKB - 0003"/>
    <s v="Tenis"/>
    <s v="IDB - 0006"/>
    <s v="Raket Tenis Dewasa TR930 Spin - Hitam/Biru"/>
    <n v="1500000"/>
    <n v="1800000"/>
    <n v="2"/>
    <n v="3000000"/>
  </r>
  <r>
    <s v="IDBM - 0007"/>
    <d v="2023-02-12T00:00:00"/>
    <x v="6"/>
    <n v="2023"/>
    <s v="IDMB - 0004"/>
    <x v="6"/>
    <s v="IDKB - 0004"/>
    <s v="Cross Training"/>
    <s v="IDB - 0007"/>
    <s v="Dumbbell Set Latihan Beban 10KG"/>
    <n v="500000"/>
    <n v="550000"/>
    <n v="6"/>
    <n v="3000000"/>
  </r>
  <r>
    <s v="IDBM - 0008"/>
    <d v="2023-09-14T00:00:00"/>
    <x v="7"/>
    <n v="2023"/>
    <s v="IDMB - 0005"/>
    <x v="7"/>
    <s v="IDKB - 0005"/>
    <s v="Bola Basket"/>
    <s v="IDB - 0008"/>
    <s v="Bola Basket Fiba Ukuran 6 BT500 - Coklat"/>
    <n v="500000"/>
    <n v="700000"/>
    <n v="30"/>
    <n v="15000000"/>
  </r>
  <r>
    <s v="IDBM - 0009"/>
    <d v="2023-11-11T00:00:00"/>
    <x v="8"/>
    <n v="2023"/>
    <s v="IDMB - 0006"/>
    <x v="8"/>
    <s v="IDKB - 0006"/>
    <s v="Sepeda Balap"/>
    <s v="IDB - 0009"/>
    <s v="Triban Rc 120 Abyss Cycle Road Bike - Abu Abu"/>
    <n v="10000000"/>
    <n v="12000000"/>
    <n v="1"/>
    <n v="10000000"/>
  </r>
  <r>
    <s v="IDBM - 0010"/>
    <d v="2023-06-28T00:00:00"/>
    <x v="9"/>
    <n v="2023"/>
    <s v="IDMB - 0013"/>
    <x v="9"/>
    <s v="IDKB - 0007"/>
    <s v="Treking"/>
    <s v="IDB - 0010"/>
    <s v="Arpenaz 20 Child Camping Sleeping Bag - Blue"/>
    <n v="500000"/>
    <n v="600000"/>
    <n v="8"/>
    <n v="4000000"/>
  </r>
  <r>
    <s v="IDBM - 0011"/>
    <d v="2023-10-10T00:00:00"/>
    <x v="10"/>
    <n v="2023"/>
    <s v="IDMB - 0009"/>
    <x v="10"/>
    <s v="IDKB - 0009"/>
    <s v="Golf"/>
    <s v="IDB - 0011"/>
    <s v="Tas Berdiri Golf Sangat Ringan Abu - Abu"/>
    <n v="1000000"/>
    <n v="1200000"/>
    <n v="5"/>
    <n v="5000000"/>
  </r>
  <r>
    <s v="IDBM - 0012"/>
    <d v="2023-07-17T00:00:00"/>
    <x v="11"/>
    <n v="2023"/>
    <s v="IDMB - 0010"/>
    <x v="11"/>
    <s v="IDKB - 0010"/>
    <s v="Inline Skate"/>
    <s v="IDB - 0012"/>
    <s v="Sepatu Roda Freeskate Hardboot Dewasa MF900 - Hijau Urban"/>
    <n v="1900000"/>
    <n v="2200000"/>
    <n v="3"/>
    <n v="57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PivotMerekTotalPenjualan" cacheId="1" applyNumberFormats="0" applyBorderFormats="0" applyFontFormats="0" applyPatternFormats="0" applyAlignmentFormats="0" applyWidthHeightFormats="1" dataCaption="Values" grandTotalCaption="Total" updatedVersion="8" minRefreshableVersion="3" enableDrill="0" useAutoFormatting="1" createdVersion="8" indent="0" outline="1" outlineData="1" multipleFieldFilters="0" chartFormat="5" rowHeaderCaption="Merek Barang">
  <location ref="Q2:R15" firstHeaderRow="1" firstDataRow="1" firstDataCol="1"/>
  <pivotFields count="15">
    <pivotField showAll="0" nonAutoSortDefault="1"/>
    <pivotField numFmtId="14" showAll="0" nonAutoSortDefault="1"/>
    <pivotField showAll="0" nonAutoSortDefault="1"/>
    <pivotField showAll="0" nonAutoSortDefault="1"/>
    <pivotField showAll="0" nonAutoSortDefault="1"/>
    <pivotField axis="axisRow" showAll="0" nonAutoSortDefault="1">
      <items count="16">
        <item x="0"/>
        <item x="5"/>
        <item x="6"/>
        <item x="3"/>
        <item x="1"/>
        <item x="4"/>
        <item x="2"/>
        <item x="7"/>
        <item m="1" x="14"/>
        <item m="1" x="12"/>
        <item m="1" x="13"/>
        <item x="8"/>
        <item x="9"/>
        <item x="10"/>
        <item x="11"/>
        <item t="default"/>
      </items>
    </pivotField>
    <pivotField showAll="0" nonAutoSortDefault="1"/>
    <pivotField showAll="0" nonAutoSortDefault="1"/>
    <pivotField showAll="0" nonAutoSortDefault="1"/>
    <pivotField showAll="0" nonAutoSortDefault="1"/>
    <pivotField numFmtId="164" showAll="0" nonAutoSortDefault="1"/>
    <pivotField numFmtId="164" showAll="0" nonAutoSortDefault="1"/>
    <pivotField showAll="0" nonAutoSortDefault="1"/>
    <pivotField numFmtId="164" showAll="0" nonAutoSortDefault="1"/>
    <pivotField dataField="1" showAll="0" nonAutoSortDefault="1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Jumlah Harga Jual" fld="14" baseField="5" baseItem="0"/>
  </dataFields>
  <formats count="2">
    <format dxfId="67">
      <pivotArea fieldPosition="0"/>
    </format>
    <format dxfId="66">
      <pivotArea collapsedLevelsAreSubtotals="1" fieldPosition="0"/>
    </format>
  </formats>
  <chartFormats count="15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BulanBarangMasuk" cacheId="5" applyNumberFormats="0" applyBorderFormats="0" applyFontFormats="0" applyPatternFormats="0" applyAlignmentFormats="0" applyWidthHeightFormats="1" dataCaption="Values" grandTotalCaption="Total" updatedVersion="8" minRefreshableVersion="3" enableDrill="0" useAutoFormatting="1" createdVersion="8" indent="0" outline="1" outlineData="1" multipleFieldFilters="0" chartFormat="8" rowHeaderCaption="Bulan Barang Masuk">
  <location ref="B2:C15" firstHeaderRow="1" firstDataRow="1" firstDataCol="1"/>
  <pivotFields count="15">
    <pivotField showAll="0" nonAutoSortDefault="1"/>
    <pivotField numFmtId="14" showAll="0" nonAutoSortDefault="1"/>
    <pivotField axis="axisRow" showAll="0" nonAutoSortDefault="1">
      <items count="14">
        <item x="2"/>
        <item x="6"/>
        <item x="3"/>
        <item x="0"/>
        <item x="1"/>
        <item x="9"/>
        <item x="11"/>
        <item x="4"/>
        <item x="7"/>
        <item x="10"/>
        <item x="8"/>
        <item x="5"/>
        <item m="1" x="12"/>
        <item t="default"/>
      </items>
    </pivotField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numFmtId="164" showAll="0" nonAutoSortDefault="1"/>
    <pivotField numFmtId="164" showAll="0" nonAutoSortDefault="1"/>
    <pivotField dataField="1" showAll="0" nonAutoSortDefault="1"/>
    <pivotField numFmtId="164" showAll="0" nonAutoSortDefault="1"/>
    <pivotField dragToRow="0" dragToCol="0" dragToPage="0" showAll="0" nonAutoSortDefault="1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Total Jumlah Masuk" fld="12" baseField="2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MerekTotalPembelian" cacheId="5" applyNumberFormats="0" applyBorderFormats="0" applyFontFormats="0" applyPatternFormats="0" applyAlignmentFormats="0" applyWidthHeightFormats="1" dataCaption="Values" grandTotalCaption="Total" updatedVersion="8" minRefreshableVersion="3" enableDrill="0" createdVersion="8" indent="0" outline="1" outlineData="1" multipleFieldFilters="0" chartFormat="13" rowHeaderCaption="Merek Barang">
  <location ref="N2:O15" firstHeaderRow="1" firstDataRow="1" firstDataCol="1"/>
  <pivotFields count="15">
    <pivotField showAll="0" nonAutoSortDefault="1"/>
    <pivotField numFmtId="14" showAll="0" nonAutoSortDefault="1"/>
    <pivotField showAll="0" nonAutoSortDefault="1"/>
    <pivotField showAll="0" nonAutoSortDefault="1"/>
    <pivotField showAll="0" nonAutoSortDefault="1"/>
    <pivotField axis="axisRow" showAll="0" nonAutoSortDefault="1">
      <items count="22">
        <item x="0"/>
        <item x="5"/>
        <item x="6"/>
        <item x="3"/>
        <item x="1"/>
        <item x="4"/>
        <item x="2"/>
        <item x="7"/>
        <item x="8"/>
        <item m="1" x="12"/>
        <item m="1" x="15"/>
        <item m="1" x="19"/>
        <item m="1" x="13"/>
        <item m="1" x="17"/>
        <item m="1" x="14"/>
        <item m="1" x="16"/>
        <item m="1" x="18"/>
        <item m="1" x="20"/>
        <item x="9"/>
        <item x="10"/>
        <item x="11"/>
        <item t="default"/>
      </items>
    </pivotField>
    <pivotField showAll="0" nonAutoSortDefault="1"/>
    <pivotField showAll="0" nonAutoSortDefault="1"/>
    <pivotField showAll="0" nonAutoSortDefault="1"/>
    <pivotField showAll="0" nonAutoSortDefault="1"/>
    <pivotField numFmtId="164" showAll="0" nonAutoSortDefault="1"/>
    <pivotField numFmtId="164" showAll="0" nonAutoSortDefault="1"/>
    <pivotField showAll="0" nonAutoSortDefault="1"/>
    <pivotField dataField="1" numFmtId="164" showAll="0" nonAutoSortDefault="1"/>
    <pivotField dragToRow="0" dragToCol="0" dragToPage="0" showAll="0" nonAutoSortDefault="1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8"/>
    </i>
    <i>
      <x v="19"/>
    </i>
    <i>
      <x v="20"/>
    </i>
    <i t="grand">
      <x/>
    </i>
  </rowItems>
  <colItems count="1">
    <i/>
  </colItems>
  <dataFields count="1">
    <dataField name="Total Harga Beli" fld="13" baseField="5" baseItem="0"/>
  </dataFields>
  <formats count="22">
    <format dxfId="88">
      <pivotArea fieldPosition="0"/>
    </format>
    <format dxfId="87">
      <pivotArea collapsedLevelsAreSubtotals="1" fieldPosition="0"/>
    </format>
    <format dxfId="86">
      <pivotArea type="all" dataOnly="0" outline="0" fieldPosition="0"/>
    </format>
    <format>
      <pivotArea type="all" dataOnly="0" outline="0" fieldPosition="0"/>
    </format>
    <format dxfId="85">
      <pivotArea field="5" type="button" dataOnly="0" labelOnly="1" outline="0" axis="axisRow" fieldPosition="0"/>
    </format>
    <format dxfId="84">
      <pivotArea dataOnly="0" labelOnly="1" outline="0" axis="axisValues" fieldPosition="0"/>
    </format>
    <format dxfId="83">
      <pivotArea field="5" type="button" dataOnly="0" labelOnly="1" outline="0" axis="axisRow" fieldPosition="0"/>
    </format>
    <format dxfId="82">
      <pivotArea dataOnly="0" labelOnly="1" outline="0" axis="axisValues" fieldPosition="0"/>
    </format>
    <format dxfId="81">
      <pivotArea dataOnly="0" labelOnly="1" grandRow="1" outline="0" fieldPosition="0"/>
    </format>
    <format dxfId="80">
      <pivotArea dataOnly="0" labelOnly="1" grandRow="1" outline="0" fieldPosition="0"/>
    </format>
    <format dxfId="79">
      <pivotArea collapsedLevelsAreSubtotals="1" fieldPosition="0">
        <references count="1">
          <reference field="5" count="0"/>
        </references>
      </pivotArea>
    </format>
    <format dxfId="78">
      <pivotArea dataOnly="0" labelOnly="1" fieldPosition="0">
        <references count="1">
          <reference field="5" count="0"/>
        </references>
      </pivotArea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5" type="button" dataOnly="0" labelOnly="1" outline="0" axis="axisRow" fieldPosition="0"/>
    </format>
    <format dxfId="74">
      <pivotArea dataOnly="0" labelOnly="1" fieldPosition="0">
        <references count="1">
          <reference field="5" count="0"/>
        </references>
      </pivotArea>
    </format>
    <format dxfId="73">
      <pivotArea dataOnly="0" labelOnly="1" grandRow="1" outline="0" fieldPosition="0"/>
    </format>
    <format dxfId="72">
      <pivotArea dataOnly="0" labelOnly="1" outline="0" axis="axisValues" fieldPosition="0"/>
    </format>
    <format dxfId="71">
      <pivotArea grandRow="1" outline="0" collapsedLevelsAreSubtotals="1" fieldPosition="0"/>
    </format>
    <format dxfId="70">
      <pivotArea dataOnly="0" labelOnly="1" grandRow="1" outline="0" fieldPosition="0"/>
    </format>
    <format dxfId="69">
      <pivotArea grandRow="1" outline="0" collapsedLevelsAreSubtotals="1" fieldPosition="0"/>
    </format>
    <format dxfId="68">
      <pivotArea dataOnly="0" labelOnly="1" grandRow="1" outline="0" fieldPosition="0"/>
    </format>
  </formats>
  <chartFormats count="16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8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MerekPenjualanBarang" cacheId="1" applyNumberFormats="0" applyBorderFormats="0" applyFontFormats="0" applyPatternFormats="0" applyAlignmentFormats="0" applyWidthHeightFormats="1" dataCaption="Values" grandTotalCaption="Total" updatedVersion="8" minRefreshableVersion="3" enableDrill="0" useAutoFormatting="1" createdVersion="8" indent="0" outline="1" outlineData="1" multipleFieldFilters="0" rowHeaderCaption="Merek Jumlah Penjualan">
  <location ref="K2:L7" firstHeaderRow="1" firstDataRow="1" firstDataCol="1"/>
  <pivotFields count="15">
    <pivotField showAll="0" nonAutoSortDefault="1"/>
    <pivotField numFmtId="14" showAll="0" nonAutoSortDefault="1"/>
    <pivotField showAll="0" nonAutoSortDefault="1"/>
    <pivotField showAll="0" nonAutoSortDefault="1"/>
    <pivotField showAll="0" nonAutoSortDefault="1"/>
    <pivotField axis="axisRow" showAll="0" nonAutoSortDefault="1">
      <items count="16">
        <item x="6"/>
        <item x="1"/>
        <item x="2"/>
        <item x="7"/>
        <item m="1" x="14"/>
        <item h="1" m="1" x="12"/>
        <item m="1" x="13"/>
        <item h="1" x="0"/>
        <item h="1" x="3"/>
        <item h="1" x="4"/>
        <item h="1" x="5"/>
        <item h="1" x="8"/>
        <item h="1" x="9"/>
        <item h="1" x="10"/>
        <item h="1" x="11"/>
        <item t="default"/>
      </items>
    </pivotField>
    <pivotField showAll="0" nonAutoSortDefault="1"/>
    <pivotField showAll="0" nonAutoSortDefault="1"/>
    <pivotField showAll="0" nonAutoSortDefault="1"/>
    <pivotField showAll="0" nonAutoSortDefault="1"/>
    <pivotField numFmtId="164" showAll="0" nonAutoSortDefault="1"/>
    <pivotField numFmtId="164" showAll="0" nonAutoSortDefault="1"/>
    <pivotField dataField="1" showAll="0" nonAutoSortDefault="1"/>
    <pivotField numFmtId="164" showAll="0" nonAutoSortDefault="1"/>
    <pivotField showAll="0" nonAutoSortDefault="1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Jumlah Penjualan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BulanPenjualanBarang" cacheId="1" applyNumberFormats="0" applyBorderFormats="0" applyFontFormats="0" applyPatternFormats="0" applyAlignmentFormats="0" applyWidthHeightFormats="1" dataCaption="Values" grandTotalCaption="Total" updatedVersion="8" minRefreshableVersion="3" enableDrill="0" useAutoFormatting="1" createdVersion="8" indent="0" outline="1" outlineData="1" multipleFieldFilters="0" chartFormat="10" rowHeaderCaption="Bulan Jumlah Penjualan">
  <location ref="E2:F15" firstHeaderRow="1" firstDataRow="1" firstDataCol="1"/>
  <pivotFields count="15">
    <pivotField showAll="0" nonAutoSortDefault="1"/>
    <pivotField numFmtId="14" showAll="0" nonAutoSortDefault="1"/>
    <pivotField axis="axisRow" showAll="0" nonAutoSortDefault="1">
      <items count="14">
        <item x="1"/>
        <item x="3"/>
        <item x="10"/>
        <item x="0"/>
        <item m="1" x="12"/>
        <item x="4"/>
        <item x="6"/>
        <item x="7"/>
        <item x="2"/>
        <item x="9"/>
        <item x="5"/>
        <item x="8"/>
        <item x="11"/>
        <item t="default"/>
      </items>
    </pivotField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numFmtId="164" showAll="0" nonAutoSortDefault="1"/>
    <pivotField numFmtId="164" showAll="0" nonAutoSortDefault="1"/>
    <pivotField dataField="1" showAll="0" nonAutoSortDefault="1"/>
    <pivotField numFmtId="164" showAll="0" nonAutoSortDefault="1"/>
    <pivotField showAll="0" nonAutoSortDefault="1"/>
  </pivotFields>
  <rowFields count="1">
    <field x="2"/>
  </rowFields>
  <rowItems count="1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Total Jumlah Penjualan" fld="12" baseField="2" baseItem="0"/>
  </dataField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MerekBarangMasuk" cacheId="5" applyNumberFormats="0" applyBorderFormats="0" applyFontFormats="0" applyPatternFormats="0" applyAlignmentFormats="0" applyWidthHeightFormats="1" dataCaption="Values" grandTotalCaption="Total" updatedVersion="8" minRefreshableVersion="3" enableDrill="0" useAutoFormatting="1" createdVersion="8" indent="0" outline="1" outlineData="1" multipleFieldFilters="0" rowHeaderCaption="Merek Jumlah Masuk">
  <location ref="H2:I15" firstHeaderRow="1" firstDataRow="1" firstDataCol="1"/>
  <pivotFields count="15">
    <pivotField showAll="0" nonAutoSortDefault="1"/>
    <pivotField numFmtId="14" showAll="0" nonAutoSortDefault="1"/>
    <pivotField showAll="0" nonAutoSortDefault="1"/>
    <pivotField showAll="0" nonAutoSortDefault="1"/>
    <pivotField showAll="0" nonAutoSortDefault="1"/>
    <pivotField axis="axisRow" showAll="0" nonAutoSortDefault="1">
      <items count="22">
        <item x="0"/>
        <item x="5"/>
        <item x="6"/>
        <item x="3"/>
        <item x="1"/>
        <item x="4"/>
        <item x="2"/>
        <item x="7"/>
        <item x="8"/>
        <item m="1" x="12"/>
        <item m="1" x="15"/>
        <item m="1" x="19"/>
        <item m="1" x="13"/>
        <item m="1" x="17"/>
        <item m="1" x="14"/>
        <item m="1" x="16"/>
        <item m="1" x="18"/>
        <item m="1" x="20"/>
        <item x="9"/>
        <item x="10"/>
        <item x="11"/>
        <item t="default"/>
      </items>
    </pivotField>
    <pivotField showAll="0" nonAutoSortDefault="1"/>
    <pivotField showAll="0" nonAutoSortDefault="1"/>
    <pivotField showAll="0" nonAutoSortDefault="1"/>
    <pivotField showAll="0" nonAutoSortDefault="1"/>
    <pivotField numFmtId="164" showAll="0" nonAutoSortDefault="1"/>
    <pivotField numFmtId="164" showAll="0" nonAutoSortDefault="1"/>
    <pivotField dataField="1" showAll="0" nonAutoSortDefault="1"/>
    <pivotField numFmtId="164" showAll="0" nonAutoSortDefault="1"/>
    <pivotField dragToRow="0" dragToCol="0" dragToPage="0" showAll="0" nonAutoSortDefault="1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8"/>
    </i>
    <i>
      <x v="19"/>
    </i>
    <i>
      <x v="20"/>
    </i>
    <i t="grand">
      <x/>
    </i>
  </rowItems>
  <colItems count="1">
    <i/>
  </colItems>
  <dataFields count="1">
    <dataField name="Total Jumlah Masuk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BulanTotalKeuntungan" cacheId="1" applyNumberFormats="0" applyBorderFormats="0" applyFontFormats="0" applyPatternFormats="0" applyAlignmentFormats="0" applyWidthHeightFormats="1" dataCaption="Values" grandTotalCaption="Total" updatedVersion="8" minRefreshableVersion="3" enableDrill="0" useAutoFormatting="1" createdVersion="8" indent="0" outline="1" outlineData="1" multipleFieldFilters="0" chartFormat="6" rowHeaderCaption="Bulan">
  <location ref="T2:U15" firstHeaderRow="1" firstDataRow="1" firstDataCol="1"/>
  <pivotFields count="15">
    <pivotField showAll="0" nonAutoSortDefault="1"/>
    <pivotField numFmtId="14" showAll="0" nonAutoSortDefault="1"/>
    <pivotField axis="axisRow" showAll="0" nonAutoSortDefault="1">
      <items count="14">
        <item x="1"/>
        <item x="3"/>
        <item x="10"/>
        <item x="0"/>
        <item x="4"/>
        <item x="6"/>
        <item x="7"/>
        <item x="2"/>
        <item x="9"/>
        <item x="5"/>
        <item x="8"/>
        <item x="11"/>
        <item m="1" x="12"/>
        <item t="default"/>
      </items>
    </pivotField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showAll="0" nonAutoSortDefault="1"/>
    <pivotField numFmtId="164" showAll="0" nonAutoSortDefault="1"/>
    <pivotField numFmtId="164" showAll="0" nonAutoSortDefault="1"/>
    <pivotField showAll="0" nonAutoSortDefault="1"/>
    <pivotField dataField="1" numFmtId="164" showAll="0" nonAutoSortDefault="1"/>
    <pivotField showAll="0" nonAutoSortDefault="1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Total Keuntungan" fld="13" baseField="2" baseItem="0" numFmtId="164"/>
  </dataFields>
  <formats count="1">
    <format dxfId="89">
      <pivotArea fieldPosition="0"/>
    </format>
  </formats>
  <chartFormats count="13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3" totalsRowShown="0">
  <autoFilter ref="A1:N13" xr:uid="{00000000-0009-0000-0100-000001000000}"/>
  <tableColumns count="14">
    <tableColumn id="1" xr3:uid="{00000000-0010-0000-0000-000001000000}" name="ID Barang Masuk" dataDxfId="65"/>
    <tableColumn id="2" xr3:uid="{00000000-0010-0000-0000-000002000000}" name="Tanggal Masuk" dataDxfId="64"/>
    <tableColumn id="3" xr3:uid="{00000000-0010-0000-0000-000003000000}" name="Bulan" dataDxfId="63"/>
    <tableColumn id="4" xr3:uid="{00000000-0010-0000-0000-000004000000}" name="Tahun" dataDxfId="62"/>
    <tableColumn id="5" xr3:uid="{00000000-0010-0000-0000-000005000000}" name="ID Merek Barang" dataDxfId="61"/>
    <tableColumn id="6" xr3:uid="{00000000-0010-0000-0000-000006000000}" name="Merek Barang" dataDxfId="60"/>
    <tableColumn id="7" xr3:uid="{00000000-0010-0000-0000-000007000000}" name="ID Kategori Barang" dataDxfId="59"/>
    <tableColumn id="8" xr3:uid="{00000000-0010-0000-0000-000008000000}" name="Kategori Barang" dataDxfId="58"/>
    <tableColumn id="9" xr3:uid="{00000000-0010-0000-0000-000009000000}" name="ID Barang" dataDxfId="57"/>
    <tableColumn id="10" xr3:uid="{00000000-0010-0000-0000-00000A000000}" name="Nama Barang" dataDxfId="56"/>
    <tableColumn id="11" xr3:uid="{00000000-0010-0000-0000-00000B000000}" name="Harga Beli" dataDxfId="55"/>
    <tableColumn id="12" xr3:uid="{00000000-0010-0000-0000-00000C000000}" name="Harga Jual" dataDxfId="54" dataCellStyle="Currency [0]"/>
    <tableColumn id="13" xr3:uid="{00000000-0010-0000-0000-00000D000000}" name="Jumlah Masuk" dataDxfId="53"/>
    <tableColumn id="14" xr3:uid="{00000000-0010-0000-0000-00000E000000}" name="Jumlah Harga Beli" dataDxfId="52">
      <calculatedColumnFormula>Table1[[#This Row],[Harga Beli]]*Table1[[#This Row],[Jumlah Masuk]]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O13" totalsRowShown="0" headerRowDxfId="51" dataDxfId="50">
  <autoFilter ref="A1:O13" xr:uid="{00000000-0009-0000-0100-000002000000}"/>
  <tableColumns count="15">
    <tableColumn id="1" xr3:uid="{00000000-0010-0000-0100-000001000000}" name="ID Penjualan Barang" dataDxfId="49" totalsRowDxfId="48"/>
    <tableColumn id="2" xr3:uid="{00000000-0010-0000-0100-000002000000}" name="Tanggal Terjual" dataDxfId="47" totalsRowDxfId="46"/>
    <tableColumn id="3" xr3:uid="{00000000-0010-0000-0100-000003000000}" name="Bulan" dataDxfId="45" totalsRowDxfId="44"/>
    <tableColumn id="4" xr3:uid="{00000000-0010-0000-0100-000004000000}" name="Tahun" dataDxfId="43" totalsRowDxfId="42"/>
    <tableColumn id="5" xr3:uid="{00000000-0010-0000-0100-000005000000}" name="ID Merek Barang" dataDxfId="41" totalsRowDxfId="40"/>
    <tableColumn id="6" xr3:uid="{00000000-0010-0000-0100-000006000000}" name="Merek Barang" dataDxfId="39" totalsRowDxfId="38"/>
    <tableColumn id="7" xr3:uid="{00000000-0010-0000-0100-000007000000}" name="ID Kategori Barang" dataDxfId="37" totalsRowDxfId="36"/>
    <tableColumn id="8" xr3:uid="{00000000-0010-0000-0100-000008000000}" name="Kategori Barang" dataDxfId="35" totalsRowDxfId="34"/>
    <tableColumn id="9" xr3:uid="{00000000-0010-0000-0100-000009000000}" name="ID Barang" dataDxfId="33" totalsRowDxfId="32"/>
    <tableColumn id="10" xr3:uid="{00000000-0010-0000-0100-00000A000000}" name="Nama Barang" dataDxfId="31" totalsRowDxfId="30"/>
    <tableColumn id="11" xr3:uid="{00000000-0010-0000-0100-00000B000000}" name="Harga Beli" dataDxfId="29" totalsRowDxfId="28" dataCellStyle="Currency [0]"/>
    <tableColumn id="12" xr3:uid="{00000000-0010-0000-0100-00000C000000}" name="Harga Jual" dataDxfId="27" totalsRowDxfId="26" dataCellStyle="Currency [0]"/>
    <tableColumn id="13" xr3:uid="{00000000-0010-0000-0100-00000D000000}" name="Jumlah Penjualan" dataDxfId="25" totalsRowDxfId="24"/>
    <tableColumn id="14" xr3:uid="{00000000-0010-0000-0100-00000E000000}" name="Keuntungan" dataDxfId="23">
      <calculatedColumnFormula>(Table2[[#This Row],[Harga Jual]]-Table2[[#This Row],[Harga Beli]])*Table2[[#This Row],[Jumlah Penjualan]]</calculatedColumnFormula>
    </tableColumn>
    <tableColumn id="15" xr3:uid="{00000000-0010-0000-0100-00000F000000}" name="Jumlah Harga Jual" dataDxfId="22" totalsRowDxfId="21">
      <calculatedColumnFormula>Table2[[#This Row],[Harga Jual]]*Table2[[#This Row],[Jumlah Penjualan]]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H17"/>
  <sheetViews>
    <sheetView showGridLines="0" tabSelected="1" zoomScale="70" zoomScaleNormal="70" workbookViewId="0">
      <selection activeCell="T45" sqref="T45"/>
    </sheetView>
  </sheetViews>
  <sheetFormatPr defaultColWidth="9.140625" defaultRowHeight="15" x14ac:dyDescent="0.25"/>
  <cols>
    <col min="1" max="30" width="9.140625" style="15"/>
    <col min="32" max="32" width="24.5703125" customWidth="1"/>
    <col min="33" max="33" width="13" customWidth="1"/>
  </cols>
  <sheetData>
    <row r="3" spans="32:34" x14ac:dyDescent="0.25">
      <c r="AF3" t="s">
        <v>0</v>
      </c>
    </row>
    <row r="4" spans="32:34" x14ac:dyDescent="0.25">
      <c r="AF4" s="16">
        <f ca="1">TODAY()</f>
        <v>45044</v>
      </c>
    </row>
    <row r="7" spans="32:34" x14ac:dyDescent="0.25">
      <c r="AF7" t="s">
        <v>1</v>
      </c>
      <c r="AG7" t="s">
        <v>2</v>
      </c>
      <c r="AH7" t="s">
        <v>3</v>
      </c>
    </row>
    <row r="8" spans="32:34" x14ac:dyDescent="0.25">
      <c r="AF8" s="17" t="s">
        <v>4</v>
      </c>
      <c r="AG8" s="17" t="s">
        <v>5</v>
      </c>
      <c r="AH8" s="18"/>
    </row>
    <row r="9" spans="32:34" x14ac:dyDescent="0.25">
      <c r="AF9" s="17" t="s">
        <v>6</v>
      </c>
      <c r="AG9" s="17" t="s">
        <v>7</v>
      </c>
      <c r="AH9" s="19"/>
    </row>
    <row r="10" spans="32:34" x14ac:dyDescent="0.25">
      <c r="AF10" s="17" t="s">
        <v>6</v>
      </c>
      <c r="AG10" s="17" t="s">
        <v>5</v>
      </c>
      <c r="AH10" s="18"/>
    </row>
    <row r="11" spans="32:34" x14ac:dyDescent="0.25">
      <c r="AF11" s="17" t="s">
        <v>8</v>
      </c>
      <c r="AG11" s="17" t="s">
        <v>9</v>
      </c>
      <c r="AH11" s="20"/>
    </row>
    <row r="12" spans="32:34" x14ac:dyDescent="0.25">
      <c r="AF12" s="17" t="s">
        <v>10</v>
      </c>
      <c r="AG12" s="17" t="s">
        <v>11</v>
      </c>
      <c r="AH12" s="21"/>
    </row>
    <row r="13" spans="32:34" x14ac:dyDescent="0.25">
      <c r="AF13" s="17" t="s">
        <v>12</v>
      </c>
      <c r="AG13" s="17" t="s">
        <v>13</v>
      </c>
      <c r="AH13" s="22"/>
    </row>
    <row r="14" spans="32:34" x14ac:dyDescent="0.25">
      <c r="AF14" s="17" t="s">
        <v>14</v>
      </c>
      <c r="AG14" s="17" t="s">
        <v>15</v>
      </c>
      <c r="AH14" s="23"/>
    </row>
    <row r="15" spans="32:34" x14ac:dyDescent="0.25">
      <c r="AF15" s="17" t="s">
        <v>16</v>
      </c>
      <c r="AG15" s="17" t="s">
        <v>17</v>
      </c>
      <c r="AH15" s="24"/>
    </row>
    <row r="16" spans="32:34" x14ac:dyDescent="0.25">
      <c r="AF16" s="17" t="s">
        <v>18</v>
      </c>
      <c r="AG16" s="17" t="s">
        <v>19</v>
      </c>
      <c r="AH16" s="25"/>
    </row>
    <row r="17" spans="32:34" x14ac:dyDescent="0.25">
      <c r="AF17" s="17"/>
      <c r="AG17" s="17"/>
      <c r="AH17" s="17"/>
    </row>
  </sheetData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B2:U15"/>
  <sheetViews>
    <sheetView topLeftCell="M1" zoomScaleNormal="100" workbookViewId="0">
      <selection activeCell="S20" sqref="S20"/>
    </sheetView>
  </sheetViews>
  <sheetFormatPr defaultColWidth="9.140625" defaultRowHeight="15" x14ac:dyDescent="0.25"/>
  <cols>
    <col min="2" max="2" width="21.28515625" bestFit="1" customWidth="1"/>
    <col min="3" max="3" width="18.7109375" bestFit="1" customWidth="1"/>
    <col min="5" max="5" width="24.7109375" bestFit="1" customWidth="1"/>
    <col min="6" max="6" width="21.85546875" bestFit="1" customWidth="1"/>
    <col min="7" max="7" width="16.5703125"/>
    <col min="8" max="8" width="22.42578125" bestFit="1" customWidth="1"/>
    <col min="9" max="9" width="18.7109375" bestFit="1" customWidth="1"/>
    <col min="10" max="10" width="11.85546875" customWidth="1"/>
    <col min="11" max="11" width="25.5703125" bestFit="1" customWidth="1"/>
    <col min="12" max="12" width="21.85546875" bestFit="1" customWidth="1"/>
    <col min="14" max="14" width="39.7109375" customWidth="1"/>
    <col min="15" max="15" width="39.5703125" customWidth="1"/>
    <col min="16" max="16" width="13.28515625" customWidth="1"/>
    <col min="17" max="17" width="15.7109375" bestFit="1" customWidth="1"/>
    <col min="18" max="18" width="23.5703125" bestFit="1" customWidth="1"/>
    <col min="19" max="19" width="15.7109375"/>
    <col min="20" max="20" width="10.85546875" bestFit="1" customWidth="1"/>
    <col min="21" max="21" width="16.7109375" bestFit="1" customWidth="1"/>
    <col min="22" max="22" width="10.140625"/>
    <col min="23" max="23" width="16.7109375"/>
  </cols>
  <sheetData>
    <row r="2" spans="2:21" x14ac:dyDescent="0.25">
      <c r="B2" s="26" t="s">
        <v>20</v>
      </c>
      <c r="C2" t="s">
        <v>21</v>
      </c>
      <c r="E2" s="26" t="s">
        <v>22</v>
      </c>
      <c r="F2" t="s">
        <v>23</v>
      </c>
      <c r="H2" s="26" t="s">
        <v>24</v>
      </c>
      <c r="I2" t="s">
        <v>21</v>
      </c>
      <c r="K2" s="26" t="s">
        <v>25</v>
      </c>
      <c r="L2" t="s">
        <v>23</v>
      </c>
      <c r="N2" s="27" t="s">
        <v>26</v>
      </c>
      <c r="O2" s="28" t="s">
        <v>27</v>
      </c>
      <c r="Q2" s="26" t="s">
        <v>26</v>
      </c>
      <c r="R2" t="s">
        <v>28</v>
      </c>
      <c r="T2" s="26" t="s">
        <v>29</v>
      </c>
      <c r="U2" t="s">
        <v>30</v>
      </c>
    </row>
    <row r="3" spans="2:21" x14ac:dyDescent="0.25">
      <c r="B3" s="13" t="s">
        <v>31</v>
      </c>
      <c r="C3" s="33">
        <v>2</v>
      </c>
      <c r="E3" s="13" t="s">
        <v>31</v>
      </c>
      <c r="F3">
        <v>5</v>
      </c>
      <c r="H3" s="13" t="s">
        <v>67</v>
      </c>
      <c r="I3" s="33">
        <v>4</v>
      </c>
      <c r="K3" s="13" t="s">
        <v>32</v>
      </c>
      <c r="L3">
        <v>6</v>
      </c>
      <c r="N3" s="34" t="s">
        <v>67</v>
      </c>
      <c r="O3" s="35">
        <v>6400000</v>
      </c>
      <c r="Q3" s="13" t="s">
        <v>67</v>
      </c>
      <c r="R3" s="14">
        <v>1799000</v>
      </c>
      <c r="T3" s="13" t="s">
        <v>31</v>
      </c>
      <c r="U3" s="9">
        <v>625000</v>
      </c>
    </row>
    <row r="4" spans="2:21" x14ac:dyDescent="0.25">
      <c r="B4" s="13" t="s">
        <v>33</v>
      </c>
      <c r="C4" s="33">
        <v>6</v>
      </c>
      <c r="E4" s="13" t="s">
        <v>33</v>
      </c>
      <c r="F4">
        <v>8</v>
      </c>
      <c r="H4" s="13" t="s">
        <v>77</v>
      </c>
      <c r="I4" s="33">
        <v>2</v>
      </c>
      <c r="K4" s="13" t="s">
        <v>34</v>
      </c>
      <c r="L4">
        <v>5</v>
      </c>
      <c r="N4" s="34" t="s">
        <v>77</v>
      </c>
      <c r="O4" s="35">
        <v>3000000</v>
      </c>
      <c r="Q4" s="13" t="s">
        <v>77</v>
      </c>
      <c r="R4" s="14">
        <v>1800000</v>
      </c>
      <c r="T4" s="13" t="s">
        <v>33</v>
      </c>
      <c r="U4" s="9">
        <v>320000</v>
      </c>
    </row>
    <row r="5" spans="2:21" x14ac:dyDescent="0.25">
      <c r="B5" s="13" t="s">
        <v>35</v>
      </c>
      <c r="C5" s="33">
        <v>8</v>
      </c>
      <c r="E5" s="13" t="s">
        <v>35</v>
      </c>
      <c r="F5">
        <v>5</v>
      </c>
      <c r="H5" s="13" t="s">
        <v>32</v>
      </c>
      <c r="I5" s="33">
        <v>6</v>
      </c>
      <c r="K5" s="13" t="s">
        <v>36</v>
      </c>
      <c r="L5">
        <v>2</v>
      </c>
      <c r="N5" s="34" t="s">
        <v>32</v>
      </c>
      <c r="O5" s="35">
        <v>3000000</v>
      </c>
      <c r="Q5" s="13" t="s">
        <v>32</v>
      </c>
      <c r="R5" s="14">
        <v>3300000</v>
      </c>
      <c r="T5" s="13" t="s">
        <v>35</v>
      </c>
      <c r="U5" s="9">
        <v>1000000</v>
      </c>
    </row>
    <row r="6" spans="2:21" x14ac:dyDescent="0.25">
      <c r="B6" s="13" t="s">
        <v>66</v>
      </c>
      <c r="C6" s="33">
        <v>4</v>
      </c>
      <c r="E6" s="13" t="s">
        <v>66</v>
      </c>
      <c r="F6">
        <v>1</v>
      </c>
      <c r="H6" s="13" t="s">
        <v>73</v>
      </c>
      <c r="I6" s="33">
        <v>8</v>
      </c>
      <c r="K6" s="13" t="s">
        <v>39</v>
      </c>
      <c r="L6">
        <v>15</v>
      </c>
      <c r="N6" s="34" t="s">
        <v>73</v>
      </c>
      <c r="O6" s="35">
        <v>2400000</v>
      </c>
      <c r="Q6" s="13" t="s">
        <v>73</v>
      </c>
      <c r="R6" s="14">
        <v>2720000</v>
      </c>
      <c r="T6" s="13" t="s">
        <v>66</v>
      </c>
      <c r="U6" s="9">
        <v>199000</v>
      </c>
    </row>
    <row r="7" spans="2:21" x14ac:dyDescent="0.25">
      <c r="B7" s="13" t="s">
        <v>37</v>
      </c>
      <c r="C7" s="33">
        <v>5</v>
      </c>
      <c r="E7" s="13" t="s">
        <v>37</v>
      </c>
      <c r="F7">
        <v>5</v>
      </c>
      <c r="H7" s="13" t="s">
        <v>34</v>
      </c>
      <c r="I7" s="33">
        <v>5</v>
      </c>
      <c r="K7" s="13" t="s">
        <v>41</v>
      </c>
      <c r="L7">
        <v>28</v>
      </c>
      <c r="N7" s="34" t="s">
        <v>34</v>
      </c>
      <c r="O7" s="35">
        <v>2000000</v>
      </c>
      <c r="Q7" s="13" t="s">
        <v>34</v>
      </c>
      <c r="R7" s="14">
        <v>2625000</v>
      </c>
      <c r="T7" s="13" t="s">
        <v>37</v>
      </c>
      <c r="U7" s="9">
        <v>450000</v>
      </c>
    </row>
    <row r="8" spans="2:21" x14ac:dyDescent="0.25">
      <c r="B8" s="13" t="s">
        <v>40</v>
      </c>
      <c r="C8" s="33">
        <v>8</v>
      </c>
      <c r="E8" s="13" t="s">
        <v>40</v>
      </c>
      <c r="F8">
        <v>6</v>
      </c>
      <c r="H8" s="13" t="s">
        <v>75</v>
      </c>
      <c r="I8" s="33">
        <v>10</v>
      </c>
      <c r="N8" s="34" t="s">
        <v>75</v>
      </c>
      <c r="O8" s="35">
        <v>600000</v>
      </c>
      <c r="Q8" s="13" t="s">
        <v>75</v>
      </c>
      <c r="R8" s="14">
        <v>750000</v>
      </c>
      <c r="T8" s="13" t="s">
        <v>40</v>
      </c>
      <c r="U8" s="9">
        <v>300000</v>
      </c>
    </row>
    <row r="9" spans="2:21" x14ac:dyDescent="0.25">
      <c r="B9" s="13" t="s">
        <v>68</v>
      </c>
      <c r="C9" s="33">
        <v>3</v>
      </c>
      <c r="E9" s="13" t="s">
        <v>68</v>
      </c>
      <c r="F9">
        <v>15</v>
      </c>
      <c r="H9" s="13" t="s">
        <v>36</v>
      </c>
      <c r="I9" s="33">
        <v>2</v>
      </c>
      <c r="N9" s="34" t="s">
        <v>36</v>
      </c>
      <c r="O9" s="35">
        <v>7598000</v>
      </c>
      <c r="Q9" s="13" t="s">
        <v>36</v>
      </c>
      <c r="R9" s="14">
        <v>8200000</v>
      </c>
      <c r="T9" s="13" t="s">
        <v>68</v>
      </c>
      <c r="U9" s="9">
        <v>3000000</v>
      </c>
    </row>
    <row r="10" spans="2:21" x14ac:dyDescent="0.25">
      <c r="B10" s="13" t="s">
        <v>69</v>
      </c>
      <c r="C10" s="33">
        <v>10</v>
      </c>
      <c r="D10">
        <f>GETPIVOTDATA("Jumlah Masuk",$B$2)</f>
        <v>84</v>
      </c>
      <c r="E10" s="13" t="s">
        <v>69</v>
      </c>
      <c r="F10">
        <v>2</v>
      </c>
      <c r="H10" s="13" t="s">
        <v>39</v>
      </c>
      <c r="I10" s="33">
        <v>30</v>
      </c>
      <c r="N10" s="34" t="s">
        <v>39</v>
      </c>
      <c r="O10" s="35">
        <v>15000000</v>
      </c>
      <c r="Q10" s="13" t="s">
        <v>39</v>
      </c>
      <c r="R10" s="14">
        <v>10500000</v>
      </c>
      <c r="T10" s="13" t="s">
        <v>69</v>
      </c>
      <c r="U10" s="9">
        <v>602000</v>
      </c>
    </row>
    <row r="11" spans="2:21" x14ac:dyDescent="0.25">
      <c r="B11" s="13" t="s">
        <v>70</v>
      </c>
      <c r="C11" s="33">
        <v>30</v>
      </c>
      <c r="E11" s="13" t="s">
        <v>70</v>
      </c>
      <c r="F11">
        <v>8</v>
      </c>
      <c r="G11">
        <f>GETPIVOTDATA("Jumlah Penjualan",$E$2)</f>
        <v>60</v>
      </c>
      <c r="H11" s="13" t="s">
        <v>81</v>
      </c>
      <c r="I11" s="33">
        <v>1</v>
      </c>
      <c r="N11" s="34" t="s">
        <v>81</v>
      </c>
      <c r="O11" s="35">
        <v>10000000</v>
      </c>
      <c r="Q11" s="13" t="s">
        <v>81</v>
      </c>
      <c r="R11" s="14">
        <v>12000000</v>
      </c>
      <c r="T11" s="13" t="s">
        <v>70</v>
      </c>
      <c r="U11" s="9">
        <v>800000</v>
      </c>
    </row>
    <row r="12" spans="2:21" x14ac:dyDescent="0.25">
      <c r="B12" s="13" t="s">
        <v>42</v>
      </c>
      <c r="C12" s="33">
        <v>5</v>
      </c>
      <c r="E12" s="13" t="s">
        <v>42</v>
      </c>
      <c r="F12">
        <v>1</v>
      </c>
      <c r="H12" s="13" t="s">
        <v>92</v>
      </c>
      <c r="I12" s="33">
        <v>8</v>
      </c>
      <c r="N12" s="34" t="s">
        <v>92</v>
      </c>
      <c r="O12" s="35">
        <v>4000000</v>
      </c>
      <c r="Q12" s="13" t="s">
        <v>92</v>
      </c>
      <c r="R12" s="14">
        <v>4800000</v>
      </c>
      <c r="T12" s="13" t="s">
        <v>42</v>
      </c>
      <c r="U12" s="9">
        <v>300000</v>
      </c>
    </row>
    <row r="13" spans="2:21" x14ac:dyDescent="0.25">
      <c r="B13" s="13" t="s">
        <v>71</v>
      </c>
      <c r="C13" s="33">
        <v>1</v>
      </c>
      <c r="E13" s="13" t="s">
        <v>71</v>
      </c>
      <c r="F13">
        <v>1</v>
      </c>
      <c r="H13" s="13" t="s">
        <v>85</v>
      </c>
      <c r="I13" s="33">
        <v>5</v>
      </c>
      <c r="N13" s="34" t="s">
        <v>85</v>
      </c>
      <c r="O13" s="35">
        <v>5000000</v>
      </c>
      <c r="Q13" s="13" t="s">
        <v>85</v>
      </c>
      <c r="R13" s="14">
        <v>6000000</v>
      </c>
      <c r="T13" s="13" t="s">
        <v>71</v>
      </c>
      <c r="U13" s="9">
        <v>2000000</v>
      </c>
    </row>
    <row r="14" spans="2:21" x14ac:dyDescent="0.25">
      <c r="B14" s="13" t="s">
        <v>38</v>
      </c>
      <c r="C14" s="33">
        <v>2</v>
      </c>
      <c r="E14" s="13" t="s">
        <v>38</v>
      </c>
      <c r="F14">
        <v>3</v>
      </c>
      <c r="H14" s="13" t="s">
        <v>87</v>
      </c>
      <c r="I14" s="33">
        <v>3</v>
      </c>
      <c r="N14" s="34" t="s">
        <v>87</v>
      </c>
      <c r="O14" s="35">
        <v>5700000</v>
      </c>
      <c r="Q14" s="13" t="s">
        <v>87</v>
      </c>
      <c r="R14" s="14">
        <v>6600000</v>
      </c>
      <c r="T14" s="13" t="s">
        <v>38</v>
      </c>
      <c r="U14" s="9">
        <v>900000</v>
      </c>
    </row>
    <row r="15" spans="2:21" x14ac:dyDescent="0.25">
      <c r="B15" s="13" t="s">
        <v>41</v>
      </c>
      <c r="C15" s="33">
        <v>84</v>
      </c>
      <c r="E15" s="13" t="s">
        <v>41</v>
      </c>
      <c r="F15">
        <v>60</v>
      </c>
      <c r="H15" s="13" t="s">
        <v>41</v>
      </c>
      <c r="I15" s="33">
        <v>84</v>
      </c>
      <c r="N15" s="34" t="s">
        <v>41</v>
      </c>
      <c r="O15" s="35">
        <v>64698000</v>
      </c>
      <c r="Q15" s="13" t="s">
        <v>41</v>
      </c>
      <c r="R15" s="14">
        <v>61094000</v>
      </c>
      <c r="T15" s="13" t="s">
        <v>41</v>
      </c>
      <c r="U15" s="9">
        <v>10496000</v>
      </c>
    </row>
  </sheetData>
  <printOptions horizontalCentered="1"/>
  <pageMargins left="0.69930555555555596" right="0.69930555555555596" top="0.75" bottom="0.75" header="0.3" footer="0.3"/>
  <pageSetup paperSize="9" scale="19" orientation="portrait" r:id="rId8"/>
  <headerFooter>
    <oddHeader>&amp;L&amp;"Arial,Bold"&amp;14Laporan Total Pembelian&amp;R&amp;"Arial,Regular"&amp;14Kamis, 27 April 2023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4"/>
  <sheetViews>
    <sheetView showGridLines="0" workbookViewId="0">
      <selection activeCell="E13" sqref="E13"/>
    </sheetView>
  </sheetViews>
  <sheetFormatPr defaultColWidth="9.140625" defaultRowHeight="15" x14ac:dyDescent="0.25"/>
  <cols>
    <col min="1" max="1" width="21" style="1" customWidth="1"/>
    <col min="2" max="2" width="18.5703125" style="1" customWidth="1"/>
  </cols>
  <sheetData>
    <row r="1" spans="1:2" x14ac:dyDescent="0.25">
      <c r="A1" s="2" t="s">
        <v>43</v>
      </c>
      <c r="B1" s="2" t="s">
        <v>26</v>
      </c>
    </row>
    <row r="2" spans="1:2" x14ac:dyDescent="0.25">
      <c r="A2" s="1" t="s">
        <v>72</v>
      </c>
      <c r="B2" s="1" t="s">
        <v>73</v>
      </c>
    </row>
    <row r="3" spans="1:2" x14ac:dyDescent="0.25">
      <c r="A3" s="1" t="s">
        <v>74</v>
      </c>
      <c r="B3" s="1" t="s">
        <v>75</v>
      </c>
    </row>
    <row r="4" spans="1:2" x14ac:dyDescent="0.25">
      <c r="A4" s="1" t="s">
        <v>76</v>
      </c>
      <c r="B4" s="1" t="s">
        <v>77</v>
      </c>
    </row>
    <row r="5" spans="1:2" x14ac:dyDescent="0.25">
      <c r="A5" s="1" t="s">
        <v>78</v>
      </c>
      <c r="B5" s="1" t="s">
        <v>32</v>
      </c>
    </row>
    <row r="6" spans="1:2" x14ac:dyDescent="0.25">
      <c r="A6" s="1" t="s">
        <v>79</v>
      </c>
      <c r="B6" s="1" t="s">
        <v>39</v>
      </c>
    </row>
    <row r="7" spans="1:2" x14ac:dyDescent="0.25">
      <c r="A7" s="1" t="s">
        <v>80</v>
      </c>
      <c r="B7" s="1" t="s">
        <v>81</v>
      </c>
    </row>
    <row r="8" spans="1:2" x14ac:dyDescent="0.25">
      <c r="A8" s="1" t="s">
        <v>82</v>
      </c>
      <c r="B8" s="1" t="s">
        <v>34</v>
      </c>
    </row>
    <row r="9" spans="1:2" x14ac:dyDescent="0.25">
      <c r="A9" s="1" t="s">
        <v>83</v>
      </c>
      <c r="B9" s="1" t="s">
        <v>67</v>
      </c>
    </row>
    <row r="10" spans="1:2" x14ac:dyDescent="0.25">
      <c r="A10" s="1" t="s">
        <v>84</v>
      </c>
      <c r="B10" s="1" t="s">
        <v>85</v>
      </c>
    </row>
    <row r="11" spans="1:2" x14ac:dyDescent="0.25">
      <c r="A11" s="1" t="s">
        <v>86</v>
      </c>
      <c r="B11" s="1" t="s">
        <v>87</v>
      </c>
    </row>
    <row r="12" spans="1:2" x14ac:dyDescent="0.25">
      <c r="A12" s="1" t="s">
        <v>88</v>
      </c>
      <c r="B12" s="1" t="s">
        <v>89</v>
      </c>
    </row>
    <row r="13" spans="1:2" x14ac:dyDescent="0.25">
      <c r="A13" s="1" t="s">
        <v>90</v>
      </c>
      <c r="B13" s="1" t="s">
        <v>36</v>
      </c>
    </row>
    <row r="14" spans="1:2" x14ac:dyDescent="0.25">
      <c r="A14" s="1" t="s">
        <v>91</v>
      </c>
      <c r="B14" s="1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1"/>
  <sheetViews>
    <sheetView showGridLines="0" workbookViewId="0">
      <selection activeCell="E17" sqref="E17"/>
    </sheetView>
  </sheetViews>
  <sheetFormatPr defaultColWidth="9.140625" defaultRowHeight="15" x14ac:dyDescent="0.25"/>
  <cols>
    <col min="1" max="1" width="22.85546875" style="1" customWidth="1"/>
    <col min="2" max="2" width="23.140625" style="1" customWidth="1"/>
  </cols>
  <sheetData>
    <row r="1" spans="1:2" x14ac:dyDescent="0.25">
      <c r="A1" s="2" t="s">
        <v>44</v>
      </c>
      <c r="B1" s="2" t="s">
        <v>45</v>
      </c>
    </row>
    <row r="2" spans="1:2" x14ac:dyDescent="0.25">
      <c r="A2" s="1" t="s">
        <v>93</v>
      </c>
      <c r="B2" s="1" t="s">
        <v>94</v>
      </c>
    </row>
    <row r="3" spans="1:2" x14ac:dyDescent="0.25">
      <c r="A3" s="1" t="s">
        <v>95</v>
      </c>
      <c r="B3" s="1" t="s">
        <v>96</v>
      </c>
    </row>
    <row r="4" spans="1:2" x14ac:dyDescent="0.25">
      <c r="A4" s="1" t="s">
        <v>97</v>
      </c>
      <c r="B4" s="1" t="s">
        <v>98</v>
      </c>
    </row>
    <row r="5" spans="1:2" x14ac:dyDescent="0.25">
      <c r="A5" s="1" t="s">
        <v>99</v>
      </c>
      <c r="B5" s="1" t="s">
        <v>49</v>
      </c>
    </row>
    <row r="6" spans="1:2" x14ac:dyDescent="0.25">
      <c r="A6" s="1" t="s">
        <v>100</v>
      </c>
      <c r="B6" s="1" t="s">
        <v>48</v>
      </c>
    </row>
    <row r="7" spans="1:2" x14ac:dyDescent="0.25">
      <c r="A7" s="1" t="s">
        <v>101</v>
      </c>
      <c r="B7" s="1" t="s">
        <v>102</v>
      </c>
    </row>
    <row r="8" spans="1:2" x14ac:dyDescent="0.25">
      <c r="A8" s="1" t="s">
        <v>103</v>
      </c>
      <c r="B8" s="1" t="s">
        <v>47</v>
      </c>
    </row>
    <row r="9" spans="1:2" x14ac:dyDescent="0.25">
      <c r="A9" s="1" t="s">
        <v>104</v>
      </c>
      <c r="B9" s="1" t="s">
        <v>46</v>
      </c>
    </row>
    <row r="10" spans="1:2" x14ac:dyDescent="0.25">
      <c r="A10" s="1" t="s">
        <v>105</v>
      </c>
      <c r="B10" s="1" t="s">
        <v>106</v>
      </c>
    </row>
    <row r="11" spans="1:2" x14ac:dyDescent="0.25">
      <c r="A11" s="1" t="s">
        <v>107</v>
      </c>
      <c r="B11" s="1" t="s">
        <v>108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3"/>
  <sheetViews>
    <sheetView showGridLines="0" workbookViewId="0">
      <selection activeCell="J5" sqref="J5"/>
    </sheetView>
  </sheetViews>
  <sheetFormatPr defaultColWidth="9.140625" defaultRowHeight="15" x14ac:dyDescent="0.25"/>
  <cols>
    <col min="1" max="1" width="21.140625" style="1" customWidth="1"/>
    <col min="2" max="2" width="33.140625" style="1" customWidth="1"/>
    <col min="3" max="3" width="20" style="1" customWidth="1"/>
    <col min="4" max="4" width="21" style="1" customWidth="1"/>
    <col min="5" max="5" width="20.140625" style="1" customWidth="1"/>
    <col min="6" max="6" width="19.85546875" style="1" customWidth="1"/>
    <col min="7" max="7" width="16.7109375" style="12" customWidth="1"/>
    <col min="8" max="8" width="16.140625" style="10" customWidth="1"/>
    <col min="9" max="9" width="9.140625" style="5"/>
  </cols>
  <sheetData>
    <row r="1" spans="1:9" x14ac:dyDescent="0.25">
      <c r="A1" s="2" t="s">
        <v>50</v>
      </c>
      <c r="B1" s="2" t="s">
        <v>51</v>
      </c>
      <c r="C1" s="2" t="s">
        <v>43</v>
      </c>
      <c r="D1" s="2" t="s">
        <v>26</v>
      </c>
      <c r="E1" s="2" t="s">
        <v>44</v>
      </c>
      <c r="F1" s="2" t="s">
        <v>45</v>
      </c>
      <c r="G1" s="2" t="s">
        <v>52</v>
      </c>
      <c r="H1" s="6" t="s">
        <v>53</v>
      </c>
      <c r="I1" s="2" t="s">
        <v>54</v>
      </c>
    </row>
    <row r="2" spans="1:9" ht="30" x14ac:dyDescent="0.25">
      <c r="A2" s="1" t="s">
        <v>109</v>
      </c>
      <c r="B2" s="1" t="s">
        <v>110</v>
      </c>
      <c r="C2" s="1" t="s">
        <v>83</v>
      </c>
      <c r="D2" s="1" t="s">
        <v>67</v>
      </c>
      <c r="E2" s="1" t="s">
        <v>104</v>
      </c>
      <c r="F2" s="1" t="s">
        <v>46</v>
      </c>
      <c r="G2" s="12">
        <v>1600000</v>
      </c>
      <c r="H2" s="10">
        <v>1799000</v>
      </c>
      <c r="I2" s="5">
        <v>3</v>
      </c>
    </row>
    <row r="3" spans="1:9" x14ac:dyDescent="0.25">
      <c r="A3" s="1" t="s">
        <v>111</v>
      </c>
      <c r="B3" s="1" t="s">
        <v>55</v>
      </c>
      <c r="C3" s="1" t="s">
        <v>82</v>
      </c>
      <c r="D3" s="1" t="s">
        <v>34</v>
      </c>
      <c r="E3" s="1" t="s">
        <v>103</v>
      </c>
      <c r="F3" s="1" t="s">
        <v>47</v>
      </c>
      <c r="G3" s="12">
        <v>400000</v>
      </c>
      <c r="H3" s="10">
        <v>525000</v>
      </c>
      <c r="I3" s="5">
        <v>0</v>
      </c>
    </row>
    <row r="4" spans="1:9" x14ac:dyDescent="0.25">
      <c r="A4" s="1" t="s">
        <v>112</v>
      </c>
      <c r="B4" s="1" t="s">
        <v>113</v>
      </c>
      <c r="C4" s="1" t="s">
        <v>90</v>
      </c>
      <c r="D4" s="1" t="s">
        <v>36</v>
      </c>
      <c r="E4" s="1" t="s">
        <v>104</v>
      </c>
      <c r="F4" s="1" t="s">
        <v>46</v>
      </c>
      <c r="G4" s="12">
        <v>3799000</v>
      </c>
      <c r="H4" s="10">
        <v>4100000</v>
      </c>
      <c r="I4" s="5">
        <v>0</v>
      </c>
    </row>
    <row r="5" spans="1:9" x14ac:dyDescent="0.25">
      <c r="A5" s="1" t="s">
        <v>114</v>
      </c>
      <c r="B5" s="1" t="s">
        <v>115</v>
      </c>
      <c r="C5" s="1" t="s">
        <v>72</v>
      </c>
      <c r="D5" s="1" t="s">
        <v>73</v>
      </c>
      <c r="E5" s="1" t="s">
        <v>93</v>
      </c>
      <c r="F5" s="1" t="s">
        <v>94</v>
      </c>
      <c r="G5" s="12">
        <v>300000</v>
      </c>
      <c r="H5" s="10">
        <v>340000</v>
      </c>
      <c r="I5" s="5">
        <v>0</v>
      </c>
    </row>
    <row r="6" spans="1:9" ht="30" x14ac:dyDescent="0.25">
      <c r="A6" s="1" t="s">
        <v>116</v>
      </c>
      <c r="B6" s="1" t="s">
        <v>117</v>
      </c>
      <c r="C6" s="1" t="s">
        <v>74</v>
      </c>
      <c r="D6" s="1" t="s">
        <v>75</v>
      </c>
      <c r="E6" s="1" t="s">
        <v>95</v>
      </c>
      <c r="F6" s="1" t="s">
        <v>96</v>
      </c>
      <c r="G6" s="12">
        <v>60000</v>
      </c>
      <c r="H6" s="10">
        <v>150000</v>
      </c>
      <c r="I6" s="5">
        <v>5</v>
      </c>
    </row>
    <row r="7" spans="1:9" ht="30" x14ac:dyDescent="0.25">
      <c r="A7" s="1" t="s">
        <v>118</v>
      </c>
      <c r="B7" s="1" t="s">
        <v>119</v>
      </c>
      <c r="C7" s="1" t="s">
        <v>76</v>
      </c>
      <c r="D7" s="1" t="s">
        <v>77</v>
      </c>
      <c r="E7" s="1" t="s">
        <v>97</v>
      </c>
      <c r="F7" s="1" t="s">
        <v>98</v>
      </c>
      <c r="G7" s="12">
        <v>1500000</v>
      </c>
      <c r="H7" s="10">
        <v>1800000</v>
      </c>
      <c r="I7" s="5">
        <v>1</v>
      </c>
    </row>
    <row r="8" spans="1:9" x14ac:dyDescent="0.25">
      <c r="A8" s="1" t="s">
        <v>120</v>
      </c>
      <c r="B8" s="1" t="s">
        <v>121</v>
      </c>
      <c r="C8" s="1" t="s">
        <v>78</v>
      </c>
      <c r="D8" s="1" t="s">
        <v>32</v>
      </c>
      <c r="E8" s="1" t="s">
        <v>99</v>
      </c>
      <c r="F8" s="1" t="s">
        <v>49</v>
      </c>
      <c r="G8" s="12">
        <v>500000</v>
      </c>
      <c r="H8" s="10">
        <v>550000</v>
      </c>
      <c r="I8" s="5">
        <v>0</v>
      </c>
    </row>
    <row r="9" spans="1:9" ht="30" x14ac:dyDescent="0.25">
      <c r="A9" s="1" t="s">
        <v>122</v>
      </c>
      <c r="B9" s="1" t="s">
        <v>123</v>
      </c>
      <c r="C9" s="1" t="s">
        <v>79</v>
      </c>
      <c r="D9" s="1" t="s">
        <v>39</v>
      </c>
      <c r="E9" s="1" t="s">
        <v>100</v>
      </c>
      <c r="F9" s="1" t="s">
        <v>48</v>
      </c>
      <c r="G9" s="12">
        <v>500000</v>
      </c>
      <c r="H9" s="10">
        <v>700000</v>
      </c>
      <c r="I9" s="5">
        <v>15</v>
      </c>
    </row>
    <row r="10" spans="1:9" ht="30" x14ac:dyDescent="0.25">
      <c r="A10" s="1" t="s">
        <v>124</v>
      </c>
      <c r="B10" s="1" t="s">
        <v>125</v>
      </c>
      <c r="C10" s="1" t="s">
        <v>80</v>
      </c>
      <c r="D10" s="1" t="s">
        <v>81</v>
      </c>
      <c r="E10" s="1" t="s">
        <v>101</v>
      </c>
      <c r="F10" s="1" t="s">
        <v>102</v>
      </c>
      <c r="G10" s="12">
        <v>10000000</v>
      </c>
      <c r="H10" s="10">
        <v>12000000</v>
      </c>
      <c r="I10" s="5">
        <v>0</v>
      </c>
    </row>
    <row r="11" spans="1:9" ht="30" x14ac:dyDescent="0.25">
      <c r="A11" s="1" t="s">
        <v>126</v>
      </c>
      <c r="B11" s="1" t="s">
        <v>127</v>
      </c>
      <c r="C11" s="1" t="s">
        <v>91</v>
      </c>
      <c r="D11" s="1" t="s">
        <v>92</v>
      </c>
      <c r="E11" s="1" t="s">
        <v>103</v>
      </c>
      <c r="F11" s="1" t="s">
        <v>47</v>
      </c>
      <c r="G11" s="12">
        <v>500000</v>
      </c>
      <c r="H11" s="10">
        <v>600000</v>
      </c>
      <c r="I11" s="5">
        <v>0</v>
      </c>
    </row>
    <row r="12" spans="1:9" ht="30" x14ac:dyDescent="0.25">
      <c r="A12" s="1" t="s">
        <v>128</v>
      </c>
      <c r="B12" s="1" t="s">
        <v>129</v>
      </c>
      <c r="C12" s="1" t="s">
        <v>84</v>
      </c>
      <c r="D12" s="1" t="s">
        <v>85</v>
      </c>
      <c r="E12" s="1" t="s">
        <v>105</v>
      </c>
      <c r="F12" s="1" t="s">
        <v>106</v>
      </c>
      <c r="G12" s="12">
        <v>1000000</v>
      </c>
      <c r="H12" s="10">
        <v>1200000</v>
      </c>
      <c r="I12" s="5">
        <v>0</v>
      </c>
    </row>
    <row r="13" spans="1:9" ht="30" x14ac:dyDescent="0.25">
      <c r="A13" s="1" t="s">
        <v>130</v>
      </c>
      <c r="B13" s="1" t="s">
        <v>131</v>
      </c>
      <c r="C13" s="1" t="s">
        <v>86</v>
      </c>
      <c r="D13" s="1" t="s">
        <v>87</v>
      </c>
      <c r="E13" s="1" t="s">
        <v>107</v>
      </c>
      <c r="F13" s="1" t="s">
        <v>108</v>
      </c>
      <c r="G13" s="12">
        <v>1900000</v>
      </c>
      <c r="H13" s="10">
        <v>2200000</v>
      </c>
      <c r="I13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3"/>
  <sheetViews>
    <sheetView showGridLines="0" zoomScale="90" zoomScaleNormal="90" workbookViewId="0">
      <pane ySplit="1" topLeftCell="A2" activePane="bottomLeft" state="frozen"/>
      <selection pane="bottomLeft" activeCell="M4" sqref="M4"/>
    </sheetView>
  </sheetViews>
  <sheetFormatPr defaultColWidth="9.140625" defaultRowHeight="15" x14ac:dyDescent="0.25"/>
  <cols>
    <col min="1" max="1" width="19.5703125" style="1" customWidth="1"/>
    <col min="2" max="2" width="16.140625" style="1" customWidth="1"/>
    <col min="3" max="3" width="13" style="1" customWidth="1"/>
    <col min="4" max="4" width="10.140625" style="1" customWidth="1"/>
    <col min="5" max="5" width="17.7109375" style="1" customWidth="1"/>
    <col min="6" max="6" width="15.42578125" style="1" customWidth="1"/>
    <col min="7" max="7" width="19.28515625" style="1" customWidth="1"/>
    <col min="8" max="8" width="17" style="1" customWidth="1"/>
    <col min="9" max="9" width="11.42578125" style="1" customWidth="1"/>
    <col min="10" max="10" width="25.7109375" style="1" customWidth="1"/>
    <col min="11" max="11" width="15.85546875" style="8" customWidth="1"/>
    <col min="12" max="12" width="15.5703125" style="7" customWidth="1"/>
    <col min="13" max="13" width="15.7109375" style="1" customWidth="1"/>
    <col min="14" max="14" width="18.85546875" customWidth="1"/>
  </cols>
  <sheetData>
    <row r="1" spans="1:14" ht="28.5" customHeight="1" x14ac:dyDescent="0.25">
      <c r="A1" s="2" t="s">
        <v>56</v>
      </c>
      <c r="B1" s="2" t="s">
        <v>57</v>
      </c>
      <c r="C1" s="2" t="s">
        <v>29</v>
      </c>
      <c r="D1" s="2" t="s">
        <v>58</v>
      </c>
      <c r="E1" s="2" t="s">
        <v>43</v>
      </c>
      <c r="F1" s="2" t="s">
        <v>26</v>
      </c>
      <c r="G1" s="2" t="s">
        <v>44</v>
      </c>
      <c r="H1" s="2" t="s">
        <v>45</v>
      </c>
      <c r="I1" s="2" t="s">
        <v>50</v>
      </c>
      <c r="J1" s="2" t="s">
        <v>51</v>
      </c>
      <c r="K1" s="2" t="s">
        <v>52</v>
      </c>
      <c r="L1" s="6" t="s">
        <v>53</v>
      </c>
      <c r="M1" s="2" t="s">
        <v>59</v>
      </c>
      <c r="N1" s="2" t="s">
        <v>60</v>
      </c>
    </row>
    <row r="2" spans="1:14" ht="30" x14ac:dyDescent="0.25">
      <c r="A2" s="1" t="s">
        <v>132</v>
      </c>
      <c r="B2" s="3">
        <v>45031</v>
      </c>
      <c r="C2" s="11" t="s">
        <v>66</v>
      </c>
      <c r="D2" s="1">
        <v>2023</v>
      </c>
      <c r="E2" s="1" t="s">
        <v>83</v>
      </c>
      <c r="F2" s="1" t="s">
        <v>67</v>
      </c>
      <c r="G2" s="1" t="s">
        <v>104</v>
      </c>
      <c r="H2" s="1" t="s">
        <v>46</v>
      </c>
      <c r="I2" s="1" t="s">
        <v>109</v>
      </c>
      <c r="J2" s="1" t="s">
        <v>110</v>
      </c>
      <c r="K2" s="12">
        <v>1600000</v>
      </c>
      <c r="L2" s="10">
        <v>1799000</v>
      </c>
      <c r="M2" s="1">
        <v>4</v>
      </c>
      <c r="N2" s="8">
        <f>Table1[[#This Row],[Harga Beli]]*Table1[[#This Row],[Jumlah Masuk]]</f>
        <v>6400000</v>
      </c>
    </row>
    <row r="3" spans="1:14" x14ac:dyDescent="0.25">
      <c r="A3" s="1" t="s">
        <v>133</v>
      </c>
      <c r="B3" s="3">
        <v>45066</v>
      </c>
      <c r="C3" s="11" t="s">
        <v>37</v>
      </c>
      <c r="D3" s="1">
        <v>2023</v>
      </c>
      <c r="E3" s="1" t="s">
        <v>82</v>
      </c>
      <c r="F3" s="1" t="s">
        <v>34</v>
      </c>
      <c r="G3" s="1" t="s">
        <v>103</v>
      </c>
      <c r="H3" s="1" t="s">
        <v>47</v>
      </c>
      <c r="I3" s="1" t="s">
        <v>111</v>
      </c>
      <c r="J3" s="1" t="s">
        <v>55</v>
      </c>
      <c r="K3" s="12">
        <v>400000</v>
      </c>
      <c r="L3" s="32">
        <v>525000</v>
      </c>
      <c r="M3" s="1">
        <v>5</v>
      </c>
      <c r="N3" s="8">
        <f>Table1[[#This Row],[Harga Beli]]*Table1[[#This Row],[Jumlah Masuk]]</f>
        <v>2000000</v>
      </c>
    </row>
    <row r="4" spans="1:14" ht="30" x14ac:dyDescent="0.25">
      <c r="A4" s="1" t="s">
        <v>134</v>
      </c>
      <c r="B4" s="3">
        <v>44933</v>
      </c>
      <c r="C4" s="11" t="s">
        <v>31</v>
      </c>
      <c r="D4" s="1">
        <v>2023</v>
      </c>
      <c r="E4" s="1" t="s">
        <v>90</v>
      </c>
      <c r="F4" s="1" t="s">
        <v>36</v>
      </c>
      <c r="G4" s="1" t="s">
        <v>104</v>
      </c>
      <c r="H4" s="1" t="s">
        <v>46</v>
      </c>
      <c r="I4" s="1" t="s">
        <v>112</v>
      </c>
      <c r="J4" s="1" t="s">
        <v>113</v>
      </c>
      <c r="K4" s="12">
        <v>3799000</v>
      </c>
      <c r="L4" s="32">
        <v>4100000</v>
      </c>
      <c r="M4" s="1">
        <v>2</v>
      </c>
      <c r="N4" s="8">
        <f>Table1[[#This Row],[Harga Beli]]*Table1[[#This Row],[Jumlah Masuk]]</f>
        <v>7598000</v>
      </c>
    </row>
    <row r="5" spans="1:14" x14ac:dyDescent="0.25">
      <c r="A5" s="1" t="s">
        <v>135</v>
      </c>
      <c r="B5" s="3">
        <v>45008</v>
      </c>
      <c r="C5" s="11" t="s">
        <v>35</v>
      </c>
      <c r="D5" s="1">
        <v>2023</v>
      </c>
      <c r="E5" s="1" t="s">
        <v>72</v>
      </c>
      <c r="F5" s="1" t="s">
        <v>73</v>
      </c>
      <c r="G5" s="1" t="s">
        <v>93</v>
      </c>
      <c r="H5" s="1" t="s">
        <v>94</v>
      </c>
      <c r="I5" s="1" t="s">
        <v>114</v>
      </c>
      <c r="J5" s="1" t="s">
        <v>115</v>
      </c>
      <c r="K5" s="12">
        <v>300000</v>
      </c>
      <c r="L5" s="32">
        <v>340000</v>
      </c>
      <c r="M5" s="1">
        <v>8</v>
      </c>
      <c r="N5" s="8">
        <f>Table1[[#This Row],[Harga Beli]]*Table1[[#This Row],[Jumlah Masuk]]</f>
        <v>2400000</v>
      </c>
    </row>
    <row r="6" spans="1:14" ht="30" x14ac:dyDescent="0.25">
      <c r="A6" s="1" t="s">
        <v>136</v>
      </c>
      <c r="B6" s="3">
        <v>45143</v>
      </c>
      <c r="C6" s="11" t="s">
        <v>69</v>
      </c>
      <c r="D6" s="1">
        <v>2023</v>
      </c>
      <c r="E6" s="1" t="s">
        <v>74</v>
      </c>
      <c r="F6" s="1" t="s">
        <v>75</v>
      </c>
      <c r="G6" s="1" t="s">
        <v>95</v>
      </c>
      <c r="H6" s="1" t="s">
        <v>96</v>
      </c>
      <c r="I6" s="1" t="s">
        <v>116</v>
      </c>
      <c r="J6" s="1" t="s">
        <v>117</v>
      </c>
      <c r="K6" s="12">
        <v>60000</v>
      </c>
      <c r="L6" s="32">
        <v>150000</v>
      </c>
      <c r="M6" s="1">
        <v>10</v>
      </c>
      <c r="N6" s="8">
        <f>Table1[[#This Row],[Harga Beli]]*Table1[[#This Row],[Jumlah Masuk]]</f>
        <v>600000</v>
      </c>
    </row>
    <row r="7" spans="1:14" ht="30" x14ac:dyDescent="0.25">
      <c r="A7" s="1" t="s">
        <v>137</v>
      </c>
      <c r="B7" s="3">
        <v>45279</v>
      </c>
      <c r="C7" s="11" t="s">
        <v>38</v>
      </c>
      <c r="D7" s="1">
        <v>2023</v>
      </c>
      <c r="E7" s="1" t="s">
        <v>76</v>
      </c>
      <c r="F7" s="1" t="s">
        <v>77</v>
      </c>
      <c r="G7" s="1" t="s">
        <v>97</v>
      </c>
      <c r="H7" s="1" t="s">
        <v>98</v>
      </c>
      <c r="I7" s="1" t="s">
        <v>118</v>
      </c>
      <c r="J7" s="1" t="s">
        <v>119</v>
      </c>
      <c r="K7" s="12">
        <v>1500000</v>
      </c>
      <c r="L7" s="32">
        <v>1800000</v>
      </c>
      <c r="M7" s="1">
        <v>2</v>
      </c>
      <c r="N7" s="8">
        <f>Table1[[#This Row],[Harga Beli]]*Table1[[#This Row],[Jumlah Masuk]]</f>
        <v>3000000</v>
      </c>
    </row>
    <row r="8" spans="1:14" ht="30" x14ac:dyDescent="0.25">
      <c r="A8" s="1" t="s">
        <v>138</v>
      </c>
      <c r="B8" s="3">
        <v>44969</v>
      </c>
      <c r="C8" s="11" t="s">
        <v>33</v>
      </c>
      <c r="D8" s="1">
        <v>2023</v>
      </c>
      <c r="E8" s="1" t="s">
        <v>78</v>
      </c>
      <c r="F8" s="1" t="s">
        <v>32</v>
      </c>
      <c r="G8" s="1" t="s">
        <v>99</v>
      </c>
      <c r="H8" s="1" t="s">
        <v>49</v>
      </c>
      <c r="I8" s="1" t="s">
        <v>120</v>
      </c>
      <c r="J8" s="1" t="s">
        <v>121</v>
      </c>
      <c r="K8" s="12">
        <v>500000</v>
      </c>
      <c r="L8" s="32">
        <v>550000</v>
      </c>
      <c r="M8" s="1">
        <v>6</v>
      </c>
      <c r="N8" s="8">
        <f>Table1[[#This Row],[Harga Beli]]*Table1[[#This Row],[Jumlah Masuk]]</f>
        <v>3000000</v>
      </c>
    </row>
    <row r="9" spans="1:14" ht="30" x14ac:dyDescent="0.25">
      <c r="A9" s="1" t="s">
        <v>139</v>
      </c>
      <c r="B9" s="3">
        <v>45183</v>
      </c>
      <c r="C9" s="11" t="s">
        <v>70</v>
      </c>
      <c r="D9" s="1">
        <v>2023</v>
      </c>
      <c r="E9" s="1" t="s">
        <v>79</v>
      </c>
      <c r="F9" s="1" t="s">
        <v>39</v>
      </c>
      <c r="G9" s="1" t="s">
        <v>100</v>
      </c>
      <c r="H9" s="1" t="s">
        <v>48</v>
      </c>
      <c r="I9" s="1" t="s">
        <v>122</v>
      </c>
      <c r="J9" s="1" t="s">
        <v>123</v>
      </c>
      <c r="K9" s="12">
        <v>500000</v>
      </c>
      <c r="L9" s="32">
        <v>700000</v>
      </c>
      <c r="M9" s="1">
        <v>30</v>
      </c>
      <c r="N9" s="8">
        <f>Table1[[#This Row],[Harga Beli]]*Table1[[#This Row],[Jumlah Masuk]]</f>
        <v>15000000</v>
      </c>
    </row>
    <row r="10" spans="1:14" ht="30" x14ac:dyDescent="0.25">
      <c r="A10" s="1" t="s">
        <v>140</v>
      </c>
      <c r="B10" s="3">
        <v>45241</v>
      </c>
      <c r="C10" s="11" t="s">
        <v>71</v>
      </c>
      <c r="D10" s="1">
        <v>2023</v>
      </c>
      <c r="E10" s="1" t="s">
        <v>80</v>
      </c>
      <c r="F10" s="1" t="s">
        <v>81</v>
      </c>
      <c r="G10" s="1" t="s">
        <v>101</v>
      </c>
      <c r="H10" s="1" t="s">
        <v>102</v>
      </c>
      <c r="I10" s="1" t="s">
        <v>124</v>
      </c>
      <c r="J10" s="1" t="s">
        <v>125</v>
      </c>
      <c r="K10" s="12">
        <v>10000000</v>
      </c>
      <c r="L10" s="32">
        <v>12000000</v>
      </c>
      <c r="M10" s="1">
        <v>1</v>
      </c>
      <c r="N10" s="8">
        <f>Table1[[#This Row],[Harga Beli]]*Table1[[#This Row],[Jumlah Masuk]]</f>
        <v>10000000</v>
      </c>
    </row>
    <row r="11" spans="1:14" ht="30" x14ac:dyDescent="0.25">
      <c r="A11" s="1" t="s">
        <v>141</v>
      </c>
      <c r="B11" s="3">
        <v>45105</v>
      </c>
      <c r="C11" s="11" t="s">
        <v>40</v>
      </c>
      <c r="D11" s="1">
        <v>2023</v>
      </c>
      <c r="E11" s="1" t="s">
        <v>91</v>
      </c>
      <c r="F11" s="1" t="s">
        <v>92</v>
      </c>
      <c r="G11" s="1" t="s">
        <v>103</v>
      </c>
      <c r="H11" s="1" t="s">
        <v>47</v>
      </c>
      <c r="I11" s="1" t="s">
        <v>126</v>
      </c>
      <c r="J11" s="1" t="s">
        <v>127</v>
      </c>
      <c r="K11" s="12">
        <v>500000</v>
      </c>
      <c r="L11" s="32">
        <v>600000</v>
      </c>
      <c r="M11" s="1">
        <v>8</v>
      </c>
      <c r="N11" s="8">
        <f>Table1[[#This Row],[Harga Beli]]*Table1[[#This Row],[Jumlah Masuk]]</f>
        <v>4000000</v>
      </c>
    </row>
    <row r="12" spans="1:14" ht="30" x14ac:dyDescent="0.25">
      <c r="A12" s="1" t="s">
        <v>142</v>
      </c>
      <c r="B12" s="3">
        <v>45209</v>
      </c>
      <c r="C12" s="11" t="s">
        <v>42</v>
      </c>
      <c r="D12" s="1">
        <v>2023</v>
      </c>
      <c r="E12" s="1" t="s">
        <v>84</v>
      </c>
      <c r="F12" s="1" t="s">
        <v>85</v>
      </c>
      <c r="G12" s="1" t="s">
        <v>105</v>
      </c>
      <c r="H12" s="1" t="s">
        <v>106</v>
      </c>
      <c r="I12" s="1" t="s">
        <v>128</v>
      </c>
      <c r="J12" s="1" t="s">
        <v>129</v>
      </c>
      <c r="K12" s="12">
        <v>1000000</v>
      </c>
      <c r="L12" s="32">
        <v>1200000</v>
      </c>
      <c r="M12" s="1">
        <v>5</v>
      </c>
      <c r="N12" s="8">
        <f>Table1[[#This Row],[Harga Beli]]*Table1[[#This Row],[Jumlah Masuk]]</f>
        <v>5000000</v>
      </c>
    </row>
    <row r="13" spans="1:14" ht="45" x14ac:dyDescent="0.25">
      <c r="A13" s="1" t="s">
        <v>143</v>
      </c>
      <c r="B13" s="3">
        <v>45124</v>
      </c>
      <c r="C13" s="11" t="s">
        <v>68</v>
      </c>
      <c r="D13" s="1">
        <v>2023</v>
      </c>
      <c r="E13" s="1" t="s">
        <v>86</v>
      </c>
      <c r="F13" s="1" t="s">
        <v>87</v>
      </c>
      <c r="G13" s="1" t="s">
        <v>107</v>
      </c>
      <c r="H13" s="1" t="s">
        <v>108</v>
      </c>
      <c r="I13" s="1" t="s">
        <v>130</v>
      </c>
      <c r="J13" s="1" t="s">
        <v>131</v>
      </c>
      <c r="K13" s="12">
        <v>1900000</v>
      </c>
      <c r="L13" s="32">
        <v>2200000</v>
      </c>
      <c r="M13" s="1">
        <v>3</v>
      </c>
      <c r="N13" s="8">
        <f>Table1[[#This Row],[Harga Beli]]*Table1[[#This Row],[Jumlah Masuk]]</f>
        <v>5700000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3"/>
  <sheetViews>
    <sheetView showGridLines="0" zoomScale="80" zoomScaleNormal="80" workbookViewId="0">
      <pane ySplit="1" topLeftCell="A2" activePane="bottomLeft" state="frozen"/>
      <selection pane="bottomLeft" activeCell="M3" sqref="M3"/>
    </sheetView>
  </sheetViews>
  <sheetFormatPr defaultColWidth="9.140625" defaultRowHeight="15" x14ac:dyDescent="0.25"/>
  <cols>
    <col min="1" max="1" width="22.85546875" style="1" customWidth="1"/>
    <col min="2" max="2" width="15.85546875" style="1" customWidth="1"/>
    <col min="3" max="3" width="14.85546875" style="1" customWidth="1"/>
    <col min="4" max="4" width="9.85546875" style="1" customWidth="1"/>
    <col min="5" max="5" width="17.42578125" style="1" customWidth="1"/>
    <col min="6" max="6" width="15.28515625" style="1" customWidth="1"/>
    <col min="7" max="7" width="19" style="1" customWidth="1"/>
    <col min="8" max="8" width="16.85546875" style="1" customWidth="1"/>
    <col min="9" max="9" width="12.140625" style="1" customWidth="1"/>
    <col min="10" max="10" width="28.5703125" style="1" customWidth="1"/>
    <col min="11" max="11" width="15.85546875" style="7" customWidth="1"/>
    <col min="12" max="12" width="15.5703125" style="7" customWidth="1"/>
    <col min="13" max="13" width="16" style="1" customWidth="1"/>
    <col min="14" max="14" width="18.140625" style="8" customWidth="1"/>
    <col min="15" max="15" width="26.28515625" style="8" customWidth="1"/>
  </cols>
  <sheetData>
    <row r="1" spans="1:15" ht="30" x14ac:dyDescent="0.25">
      <c r="A1" s="2" t="s">
        <v>61</v>
      </c>
      <c r="B1" s="2" t="s">
        <v>62</v>
      </c>
      <c r="C1" s="2" t="s">
        <v>29</v>
      </c>
      <c r="D1" s="2" t="s">
        <v>58</v>
      </c>
      <c r="E1" s="2" t="s">
        <v>43</v>
      </c>
      <c r="F1" s="2" t="s">
        <v>26</v>
      </c>
      <c r="G1" s="2" t="s">
        <v>44</v>
      </c>
      <c r="H1" s="2" t="s">
        <v>45</v>
      </c>
      <c r="I1" s="2" t="s">
        <v>50</v>
      </c>
      <c r="J1" s="2" t="s">
        <v>51</v>
      </c>
      <c r="K1" s="6" t="s">
        <v>52</v>
      </c>
      <c r="L1" s="6" t="s">
        <v>53</v>
      </c>
      <c r="M1" s="6" t="s">
        <v>64</v>
      </c>
      <c r="N1" s="29" t="s">
        <v>63</v>
      </c>
      <c r="O1" s="30" t="s">
        <v>65</v>
      </c>
    </row>
    <row r="2" spans="1:15" ht="30" x14ac:dyDescent="0.25">
      <c r="A2" s="1" t="s">
        <v>144</v>
      </c>
      <c r="B2" s="3">
        <v>45044</v>
      </c>
      <c r="C2" s="1" t="s">
        <v>66</v>
      </c>
      <c r="D2" s="1">
        <v>2023</v>
      </c>
      <c r="E2" s="1" t="s">
        <v>83</v>
      </c>
      <c r="F2" s="1" t="s">
        <v>67</v>
      </c>
      <c r="G2" s="1" t="s">
        <v>104</v>
      </c>
      <c r="H2" s="1" t="s">
        <v>46</v>
      </c>
      <c r="I2" s="1" t="s">
        <v>109</v>
      </c>
      <c r="J2" s="1" t="s">
        <v>110</v>
      </c>
      <c r="K2" s="7">
        <v>1600000</v>
      </c>
      <c r="L2" s="7">
        <v>1799000</v>
      </c>
      <c r="M2" s="1">
        <v>1</v>
      </c>
      <c r="N2" s="8">
        <f>(Table2[[#This Row],[Harga Jual]]-Table2[[#This Row],[Harga Beli]])*Table2[[#This Row],[Jumlah Penjualan]]</f>
        <v>199000</v>
      </c>
      <c r="O2" s="8">
        <f>Table2[[#This Row],[Harga Jual]]*Table2[[#This Row],[Jumlah Penjualan]]</f>
        <v>1799000</v>
      </c>
    </row>
    <row r="3" spans="1:15" x14ac:dyDescent="0.25">
      <c r="A3" s="1" t="s">
        <v>145</v>
      </c>
      <c r="B3" s="3">
        <v>44954</v>
      </c>
      <c r="C3" s="4" t="s">
        <v>31</v>
      </c>
      <c r="D3" s="1">
        <v>2023</v>
      </c>
      <c r="E3" s="1" t="s">
        <v>82</v>
      </c>
      <c r="F3" s="1" t="s">
        <v>34</v>
      </c>
      <c r="G3" s="1" t="s">
        <v>103</v>
      </c>
      <c r="H3" s="1" t="s">
        <v>47</v>
      </c>
      <c r="I3" s="1" t="s">
        <v>111</v>
      </c>
      <c r="J3" s="1" t="s">
        <v>55</v>
      </c>
      <c r="K3" s="31">
        <v>400000</v>
      </c>
      <c r="L3" s="31">
        <v>525000</v>
      </c>
      <c r="M3" s="1">
        <v>5</v>
      </c>
      <c r="N3" s="8">
        <f>(Table2[[#This Row],[Harga Jual]]-Table2[[#This Row],[Harga Beli]])*Table2[[#This Row],[Jumlah Penjualan]]</f>
        <v>625000</v>
      </c>
      <c r="O3" s="8">
        <f>Table2[[#This Row],[Harga Jual]]*Table2[[#This Row],[Jumlah Penjualan]]</f>
        <v>2625000</v>
      </c>
    </row>
    <row r="4" spans="1:15" x14ac:dyDescent="0.25">
      <c r="A4" s="1" t="s">
        <v>146</v>
      </c>
      <c r="B4" s="3">
        <v>45166</v>
      </c>
      <c r="C4" s="4" t="s">
        <v>69</v>
      </c>
      <c r="D4" s="1">
        <v>2023</v>
      </c>
      <c r="E4" s="1" t="s">
        <v>90</v>
      </c>
      <c r="F4" s="1" t="s">
        <v>36</v>
      </c>
      <c r="G4" s="1" t="s">
        <v>104</v>
      </c>
      <c r="H4" s="1" t="s">
        <v>46</v>
      </c>
      <c r="I4" s="1" t="s">
        <v>112</v>
      </c>
      <c r="J4" s="1" t="s">
        <v>113</v>
      </c>
      <c r="K4" s="31">
        <v>3799000</v>
      </c>
      <c r="L4" s="31">
        <v>4100000</v>
      </c>
      <c r="M4" s="1">
        <v>2</v>
      </c>
      <c r="N4" s="8">
        <f>(Table2[[#This Row],[Harga Jual]]-Table2[[#This Row],[Harga Beli]])*Table2[[#This Row],[Jumlah Penjualan]]</f>
        <v>602000</v>
      </c>
      <c r="O4" s="8">
        <f>Table2[[#This Row],[Harga Jual]]*Table2[[#This Row],[Jumlah Penjualan]]</f>
        <v>8200000</v>
      </c>
    </row>
    <row r="5" spans="1:15" x14ac:dyDescent="0.25">
      <c r="A5" s="1" t="s">
        <v>147</v>
      </c>
      <c r="B5" s="3">
        <v>44985</v>
      </c>
      <c r="C5" s="4" t="s">
        <v>33</v>
      </c>
      <c r="D5" s="1">
        <v>2023</v>
      </c>
      <c r="E5" s="1" t="s">
        <v>72</v>
      </c>
      <c r="F5" s="1" t="s">
        <v>73</v>
      </c>
      <c r="G5" s="1" t="s">
        <v>93</v>
      </c>
      <c r="H5" s="1" t="s">
        <v>94</v>
      </c>
      <c r="I5" s="1" t="s">
        <v>114</v>
      </c>
      <c r="J5" s="1" t="s">
        <v>115</v>
      </c>
      <c r="K5" s="31">
        <v>300000</v>
      </c>
      <c r="L5" s="31">
        <v>340000</v>
      </c>
      <c r="M5" s="1">
        <v>8</v>
      </c>
      <c r="N5" s="8">
        <f>(Table2[[#This Row],[Harga Jual]]-Table2[[#This Row],[Harga Beli]])*Table2[[#This Row],[Jumlah Penjualan]]</f>
        <v>320000</v>
      </c>
      <c r="O5" s="8">
        <f>Table2[[#This Row],[Harga Jual]]*Table2[[#This Row],[Jumlah Penjualan]]</f>
        <v>2720000</v>
      </c>
    </row>
    <row r="6" spans="1:15" ht="30" x14ac:dyDescent="0.25">
      <c r="A6" s="1" t="s">
        <v>148</v>
      </c>
      <c r="B6" s="3">
        <v>45074</v>
      </c>
      <c r="C6" s="4" t="s">
        <v>37</v>
      </c>
      <c r="D6" s="1">
        <v>2023</v>
      </c>
      <c r="E6" s="1" t="s">
        <v>74</v>
      </c>
      <c r="F6" s="1" t="s">
        <v>75</v>
      </c>
      <c r="G6" s="1" t="s">
        <v>95</v>
      </c>
      <c r="H6" s="1" t="s">
        <v>96</v>
      </c>
      <c r="I6" s="1" t="s">
        <v>116</v>
      </c>
      <c r="J6" s="1" t="s">
        <v>117</v>
      </c>
      <c r="K6" s="31">
        <v>60000</v>
      </c>
      <c r="L6" s="31">
        <v>150000</v>
      </c>
      <c r="M6" s="1">
        <v>5</v>
      </c>
      <c r="N6" s="8">
        <f>(Table2[[#This Row],[Harga Jual]]-Table2[[#This Row],[Harga Beli]])*Table2[[#This Row],[Jumlah Penjualan]]</f>
        <v>450000</v>
      </c>
      <c r="O6" s="8">
        <f>Table2[[#This Row],[Harga Jual]]*Table2[[#This Row],[Jumlah Penjualan]]</f>
        <v>750000</v>
      </c>
    </row>
    <row r="7" spans="1:15" ht="30" x14ac:dyDescent="0.25">
      <c r="A7" s="1" t="s">
        <v>149</v>
      </c>
      <c r="B7" s="3">
        <v>45227</v>
      </c>
      <c r="C7" s="4" t="s">
        <v>42</v>
      </c>
      <c r="D7" s="1">
        <v>2023</v>
      </c>
      <c r="E7" s="1" t="s">
        <v>76</v>
      </c>
      <c r="F7" s="1" t="s">
        <v>77</v>
      </c>
      <c r="G7" s="1" t="s">
        <v>97</v>
      </c>
      <c r="H7" s="1" t="s">
        <v>98</v>
      </c>
      <c r="I7" s="1" t="s">
        <v>118</v>
      </c>
      <c r="J7" s="1" t="s">
        <v>119</v>
      </c>
      <c r="K7" s="31">
        <v>1500000</v>
      </c>
      <c r="L7" s="31">
        <v>1800000</v>
      </c>
      <c r="M7" s="1">
        <v>1</v>
      </c>
      <c r="N7" s="8">
        <f>(Table2[[#This Row],[Harga Jual]]-Table2[[#This Row],[Harga Beli]])*Table2[[#This Row],[Jumlah Penjualan]]</f>
        <v>300000</v>
      </c>
      <c r="O7" s="8">
        <f>Table2[[#This Row],[Harga Jual]]*Table2[[#This Row],[Jumlah Penjualan]]</f>
        <v>1800000</v>
      </c>
    </row>
    <row r="8" spans="1:15" ht="30" x14ac:dyDescent="0.25">
      <c r="A8" s="1" t="s">
        <v>150</v>
      </c>
      <c r="B8" s="3">
        <v>45105</v>
      </c>
      <c r="C8" s="4" t="s">
        <v>40</v>
      </c>
      <c r="D8" s="1">
        <v>2023</v>
      </c>
      <c r="E8" s="1" t="s">
        <v>78</v>
      </c>
      <c r="F8" s="1" t="s">
        <v>32</v>
      </c>
      <c r="G8" s="1" t="s">
        <v>99</v>
      </c>
      <c r="H8" s="1" t="s">
        <v>49</v>
      </c>
      <c r="I8" s="1" t="s">
        <v>120</v>
      </c>
      <c r="J8" s="1" t="s">
        <v>121</v>
      </c>
      <c r="K8" s="31">
        <v>500000</v>
      </c>
      <c r="L8" s="31">
        <v>550000</v>
      </c>
      <c r="M8" s="1">
        <v>6</v>
      </c>
      <c r="N8" s="8">
        <f>(Table2[[#This Row],[Harga Jual]]-Table2[[#This Row],[Harga Beli]])*Table2[[#This Row],[Jumlah Penjualan]]</f>
        <v>300000</v>
      </c>
      <c r="O8" s="8">
        <f>Table2[[#This Row],[Harga Jual]]*Table2[[#This Row],[Jumlah Penjualan]]</f>
        <v>3300000</v>
      </c>
    </row>
    <row r="9" spans="1:15" ht="30" x14ac:dyDescent="0.25">
      <c r="A9" s="1" t="s">
        <v>151</v>
      </c>
      <c r="B9" s="3">
        <v>45135</v>
      </c>
      <c r="C9" s="4" t="s">
        <v>68</v>
      </c>
      <c r="D9" s="1">
        <v>2023</v>
      </c>
      <c r="E9" s="1" t="s">
        <v>79</v>
      </c>
      <c r="F9" s="1" t="s">
        <v>39</v>
      </c>
      <c r="G9" s="1" t="s">
        <v>100</v>
      </c>
      <c r="H9" s="1" t="s">
        <v>48</v>
      </c>
      <c r="I9" s="1" t="s">
        <v>122</v>
      </c>
      <c r="J9" s="1" t="s">
        <v>123</v>
      </c>
      <c r="K9" s="31">
        <v>500000</v>
      </c>
      <c r="L9" s="31">
        <v>700000</v>
      </c>
      <c r="M9" s="1">
        <v>15</v>
      </c>
      <c r="N9" s="8">
        <f>(Table2[[#This Row],[Harga Jual]]-Table2[[#This Row],[Harga Beli]])*Table2[[#This Row],[Jumlah Penjualan]]</f>
        <v>3000000</v>
      </c>
      <c r="O9" s="8">
        <f>Table2[[#This Row],[Harga Jual]]*Table2[[#This Row],[Jumlah Penjualan]]</f>
        <v>10500000</v>
      </c>
    </row>
    <row r="10" spans="1:15" ht="30" x14ac:dyDescent="0.25">
      <c r="A10" s="1" t="s">
        <v>152</v>
      </c>
      <c r="B10" s="3">
        <v>45258</v>
      </c>
      <c r="C10" s="4" t="s">
        <v>71</v>
      </c>
      <c r="D10" s="1">
        <v>2023</v>
      </c>
      <c r="E10" s="1" t="s">
        <v>80</v>
      </c>
      <c r="F10" s="1" t="s">
        <v>81</v>
      </c>
      <c r="G10" s="1" t="s">
        <v>101</v>
      </c>
      <c r="H10" s="1" t="s">
        <v>102</v>
      </c>
      <c r="I10" s="1" t="s">
        <v>124</v>
      </c>
      <c r="J10" s="1" t="s">
        <v>125</v>
      </c>
      <c r="K10" s="31">
        <v>10000000</v>
      </c>
      <c r="L10" s="31">
        <v>12000000</v>
      </c>
      <c r="M10" s="1">
        <v>1</v>
      </c>
      <c r="N10" s="8">
        <f>(Table2[[#This Row],[Harga Jual]]-Table2[[#This Row],[Harga Beli]])*Table2[[#This Row],[Jumlah Penjualan]]</f>
        <v>2000000</v>
      </c>
      <c r="O10" s="8">
        <f>Table2[[#This Row],[Harga Jual]]*Table2[[#This Row],[Jumlah Penjualan]]</f>
        <v>12000000</v>
      </c>
    </row>
    <row r="11" spans="1:15" ht="30" x14ac:dyDescent="0.25">
      <c r="A11" s="1" t="s">
        <v>153</v>
      </c>
      <c r="B11" s="3">
        <v>45197</v>
      </c>
      <c r="C11" s="4" t="s">
        <v>70</v>
      </c>
      <c r="D11" s="1">
        <v>2023</v>
      </c>
      <c r="E11" s="1" t="s">
        <v>91</v>
      </c>
      <c r="F11" s="1" t="s">
        <v>92</v>
      </c>
      <c r="G11" s="1" t="s">
        <v>103</v>
      </c>
      <c r="H11" s="1" t="s">
        <v>47</v>
      </c>
      <c r="I11" s="1" t="s">
        <v>126</v>
      </c>
      <c r="J11" s="1" t="s">
        <v>127</v>
      </c>
      <c r="K11" s="31">
        <v>500000</v>
      </c>
      <c r="L11" s="31">
        <v>600000</v>
      </c>
      <c r="M11" s="1">
        <v>8</v>
      </c>
      <c r="N11" s="8">
        <f>(Table2[[#This Row],[Harga Jual]]-Table2[[#This Row],[Harga Beli]])*Table2[[#This Row],[Jumlah Penjualan]]</f>
        <v>800000</v>
      </c>
      <c r="O11" s="8">
        <f>Table2[[#This Row],[Harga Jual]]*Table2[[#This Row],[Jumlah Penjualan]]</f>
        <v>4800000</v>
      </c>
    </row>
    <row r="12" spans="1:15" ht="30" x14ac:dyDescent="0.25">
      <c r="A12" s="1" t="s">
        <v>154</v>
      </c>
      <c r="B12" s="3">
        <v>45013</v>
      </c>
      <c r="C12" s="4" t="s">
        <v>35</v>
      </c>
      <c r="D12" s="1">
        <v>2023</v>
      </c>
      <c r="E12" s="1" t="s">
        <v>84</v>
      </c>
      <c r="F12" s="1" t="s">
        <v>85</v>
      </c>
      <c r="G12" s="1" t="s">
        <v>105</v>
      </c>
      <c r="H12" s="1" t="s">
        <v>106</v>
      </c>
      <c r="I12" s="1" t="s">
        <v>128</v>
      </c>
      <c r="J12" s="1" t="s">
        <v>129</v>
      </c>
      <c r="K12" s="31">
        <v>1000000</v>
      </c>
      <c r="L12" s="31">
        <v>1200000</v>
      </c>
      <c r="M12" s="1">
        <v>5</v>
      </c>
      <c r="N12" s="8">
        <f>(Table2[[#This Row],[Harga Jual]]-Table2[[#This Row],[Harga Beli]])*Table2[[#This Row],[Jumlah Penjualan]]</f>
        <v>1000000</v>
      </c>
      <c r="O12" s="8">
        <f>Table2[[#This Row],[Harga Jual]]*Table2[[#This Row],[Jumlah Penjualan]]</f>
        <v>6000000</v>
      </c>
    </row>
    <row r="13" spans="1:15" ht="45" x14ac:dyDescent="0.25">
      <c r="A13" s="1" t="s">
        <v>155</v>
      </c>
      <c r="B13" s="3">
        <v>45288</v>
      </c>
      <c r="C13" s="4" t="s">
        <v>38</v>
      </c>
      <c r="D13" s="1">
        <v>2023</v>
      </c>
      <c r="E13" s="1" t="s">
        <v>86</v>
      </c>
      <c r="F13" s="1" t="s">
        <v>87</v>
      </c>
      <c r="G13" s="1" t="s">
        <v>107</v>
      </c>
      <c r="H13" s="1" t="s">
        <v>108</v>
      </c>
      <c r="I13" s="1" t="s">
        <v>130</v>
      </c>
      <c r="J13" s="1" t="s">
        <v>131</v>
      </c>
      <c r="K13" s="31">
        <v>1900000</v>
      </c>
      <c r="L13" s="31">
        <v>2200000</v>
      </c>
      <c r="M13" s="1">
        <v>3</v>
      </c>
      <c r="N13" s="8">
        <f>(Table2[[#This Row],[Harga Jual]]-Table2[[#This Row],[Harga Beli]])*Table2[[#This Row],[Jumlah Penjualan]]</f>
        <v>900000</v>
      </c>
      <c r="O13" s="8">
        <f>Table2[[#This Row],[Harga Jual]]*Table2[[#This Row],[Jumlah Penjualan]]</f>
        <v>6600000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2023-04-26T20:37:42Z</cp:lastPrinted>
  <dcterms:created xsi:type="dcterms:W3CDTF">2023-04-13T07:18:00Z</dcterms:created>
  <dcterms:modified xsi:type="dcterms:W3CDTF">2023-04-27T18:16:11Z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