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men\Desktop\LALU CANADA\PRO FORMA\NEWSTRATEGY_PROFORMA\"/>
    </mc:Choice>
  </mc:AlternateContent>
  <bookViews>
    <workbookView xWindow="0" yWindow="0" windowWidth="8160" windowHeight="6870" activeTab="2"/>
  </bookViews>
  <sheets>
    <sheet name="Master" sheetId="1" r:id="rId1"/>
    <sheet name="Financing" sheetId="2" r:id="rId2"/>
    <sheet name="IRR" sheetId="3" r:id="rId3"/>
    <sheet name="Лист1" sheetId="4" state="hidden" r:id="rId4"/>
  </sheets>
  <externalReferences>
    <externalReference r:id="rId5"/>
  </externalReferences>
  <definedNames>
    <definedName name="Model_strt">[1]Master!$B$5</definedName>
  </definedNames>
  <calcPr calcId="162913" iterate="1" iterateCount="50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" l="1"/>
  <c r="D47" i="1"/>
  <c r="D48" i="1"/>
  <c r="D49" i="1"/>
  <c r="D50" i="1"/>
  <c r="D51" i="1"/>
  <c r="D53" i="1"/>
  <c r="D54" i="1"/>
  <c r="D55" i="1"/>
  <c r="D56" i="1"/>
  <c r="D57" i="1"/>
  <c r="D58" i="1"/>
  <c r="D59" i="1"/>
  <c r="D61" i="1"/>
  <c r="B62" i="1"/>
  <c r="D62" i="1"/>
  <c r="D63" i="1"/>
  <c r="D66" i="1"/>
  <c r="B67" i="1"/>
  <c r="D67" i="1"/>
  <c r="C54" i="2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G114" i="1"/>
  <c r="BB114" i="1"/>
  <c r="G115" i="1"/>
  <c r="BB115" i="1"/>
  <c r="G116" i="1"/>
  <c r="BB116" i="1"/>
  <c r="G117" i="1"/>
  <c r="BB117" i="1"/>
  <c r="G118" i="1"/>
  <c r="BB118" i="1"/>
  <c r="G119" i="1"/>
  <c r="BB119" i="1"/>
  <c r="BB120" i="1"/>
  <c r="BC113" i="1"/>
  <c r="BC114" i="1"/>
  <c r="BC115" i="1"/>
  <c r="BC116" i="1"/>
  <c r="BC117" i="1"/>
  <c r="BC118" i="1"/>
  <c r="BC119" i="1"/>
  <c r="BC120" i="1"/>
  <c r="BD113" i="1"/>
  <c r="BD114" i="1"/>
  <c r="BD115" i="1"/>
  <c r="BD116" i="1"/>
  <c r="BD117" i="1"/>
  <c r="BD118" i="1"/>
  <c r="BD119" i="1"/>
  <c r="BD120" i="1"/>
  <c r="BE113" i="1"/>
  <c r="BE114" i="1"/>
  <c r="BE115" i="1"/>
  <c r="BE116" i="1"/>
  <c r="BE117" i="1"/>
  <c r="BE118" i="1"/>
  <c r="BE119" i="1"/>
  <c r="BE120" i="1"/>
  <c r="BF113" i="1"/>
  <c r="BF114" i="1"/>
  <c r="BF115" i="1"/>
  <c r="BF116" i="1"/>
  <c r="BF117" i="1"/>
  <c r="BF118" i="1"/>
  <c r="BF119" i="1"/>
  <c r="BF120" i="1"/>
  <c r="BG113" i="1"/>
  <c r="BG114" i="1"/>
  <c r="BG115" i="1"/>
  <c r="BG116" i="1"/>
  <c r="BG117" i="1"/>
  <c r="BG118" i="1"/>
  <c r="BG119" i="1"/>
  <c r="BG120" i="1"/>
  <c r="BH113" i="1"/>
  <c r="BH114" i="1"/>
  <c r="BH115" i="1"/>
  <c r="BH116" i="1"/>
  <c r="BH117" i="1"/>
  <c r="BH118" i="1"/>
  <c r="BH119" i="1"/>
  <c r="BH120" i="1"/>
  <c r="BI113" i="1"/>
  <c r="BI114" i="1"/>
  <c r="BI115" i="1"/>
  <c r="BI116" i="1"/>
  <c r="BI117" i="1"/>
  <c r="BI118" i="1"/>
  <c r="BI119" i="1"/>
  <c r="BI120" i="1"/>
  <c r="BJ113" i="1"/>
  <c r="BJ114" i="1"/>
  <c r="BJ115" i="1"/>
  <c r="BJ116" i="1"/>
  <c r="BJ117" i="1"/>
  <c r="BJ118" i="1"/>
  <c r="BJ119" i="1"/>
  <c r="BJ120" i="1"/>
  <c r="BK113" i="1"/>
  <c r="BK114" i="1"/>
  <c r="BK115" i="1"/>
  <c r="BK116" i="1"/>
  <c r="BK117" i="1"/>
  <c r="BK118" i="1"/>
  <c r="BK119" i="1"/>
  <c r="BK120" i="1"/>
  <c r="BL113" i="1"/>
  <c r="BL114" i="1"/>
  <c r="BL115" i="1"/>
  <c r="BL116" i="1"/>
  <c r="BL117" i="1"/>
  <c r="BL118" i="1"/>
  <c r="BL119" i="1"/>
  <c r="BL120" i="1"/>
  <c r="BM113" i="1"/>
  <c r="BM114" i="1"/>
  <c r="BM115" i="1"/>
  <c r="BM116" i="1"/>
  <c r="BM117" i="1"/>
  <c r="BM118" i="1"/>
  <c r="BM119" i="1"/>
  <c r="BM120" i="1"/>
  <c r="BN113" i="1"/>
  <c r="BN114" i="1"/>
  <c r="BN115" i="1"/>
  <c r="BN116" i="1"/>
  <c r="BN117" i="1"/>
  <c r="BN118" i="1"/>
  <c r="BN119" i="1"/>
  <c r="BN120" i="1"/>
  <c r="BO113" i="1"/>
  <c r="BO114" i="1"/>
  <c r="BO115" i="1"/>
  <c r="BO116" i="1"/>
  <c r="BO117" i="1"/>
  <c r="BO118" i="1"/>
  <c r="BO119" i="1"/>
  <c r="BO120" i="1"/>
  <c r="BP113" i="1"/>
  <c r="BP114" i="1"/>
  <c r="BP115" i="1"/>
  <c r="BP116" i="1"/>
  <c r="BP117" i="1"/>
  <c r="BP118" i="1"/>
  <c r="BP119" i="1"/>
  <c r="BP120" i="1"/>
  <c r="BQ113" i="1"/>
  <c r="BQ114" i="1"/>
  <c r="BQ115" i="1"/>
  <c r="BQ116" i="1"/>
  <c r="BQ117" i="1"/>
  <c r="BQ118" i="1"/>
  <c r="BQ119" i="1"/>
  <c r="BQ120" i="1"/>
  <c r="BR113" i="1"/>
  <c r="BR114" i="1"/>
  <c r="BR115" i="1"/>
  <c r="BR116" i="1"/>
  <c r="BR117" i="1"/>
  <c r="BR118" i="1"/>
  <c r="BR119" i="1"/>
  <c r="BR120" i="1"/>
  <c r="BS113" i="1"/>
  <c r="BS114" i="1"/>
  <c r="BS115" i="1"/>
  <c r="BS116" i="1"/>
  <c r="BS117" i="1"/>
  <c r="BS118" i="1"/>
  <c r="BS119" i="1"/>
  <c r="BS120" i="1"/>
  <c r="BT113" i="1"/>
  <c r="BT114" i="1"/>
  <c r="BT115" i="1"/>
  <c r="BT116" i="1"/>
  <c r="BT117" i="1"/>
  <c r="BT118" i="1"/>
  <c r="BT119" i="1"/>
  <c r="BT120" i="1"/>
  <c r="BU113" i="1"/>
  <c r="BU114" i="1"/>
  <c r="BU115" i="1"/>
  <c r="BU116" i="1"/>
  <c r="BU117" i="1"/>
  <c r="BU118" i="1"/>
  <c r="BU119" i="1"/>
  <c r="BU120" i="1"/>
  <c r="BV113" i="1"/>
  <c r="BV114" i="1"/>
  <c r="BV115" i="1"/>
  <c r="BV116" i="1"/>
  <c r="BV117" i="1"/>
  <c r="BV118" i="1"/>
  <c r="BV119" i="1"/>
  <c r="BV120" i="1"/>
  <c r="BW113" i="1"/>
  <c r="BW114" i="1"/>
  <c r="BW115" i="1"/>
  <c r="BW116" i="1"/>
  <c r="BW117" i="1"/>
  <c r="BW118" i="1"/>
  <c r="BW119" i="1"/>
  <c r="BW120" i="1"/>
  <c r="BX113" i="1"/>
  <c r="BX114" i="1"/>
  <c r="BX115" i="1"/>
  <c r="BX116" i="1"/>
  <c r="BX117" i="1"/>
  <c r="BX118" i="1"/>
  <c r="BX119" i="1"/>
  <c r="BX120" i="1"/>
  <c r="BY113" i="1"/>
  <c r="BY114" i="1"/>
  <c r="BY115" i="1"/>
  <c r="BY116" i="1"/>
  <c r="BY117" i="1"/>
  <c r="BY118" i="1"/>
  <c r="BY119" i="1"/>
  <c r="BY120" i="1"/>
  <c r="BZ113" i="1"/>
  <c r="BZ114" i="1"/>
  <c r="BZ115" i="1"/>
  <c r="BZ116" i="1"/>
  <c r="BZ117" i="1"/>
  <c r="BZ118" i="1"/>
  <c r="BZ119" i="1"/>
  <c r="BZ120" i="1"/>
  <c r="CA113" i="1"/>
  <c r="CA114" i="1"/>
  <c r="CA115" i="1"/>
  <c r="CA116" i="1"/>
  <c r="CA117" i="1"/>
  <c r="CA118" i="1"/>
  <c r="CA119" i="1"/>
  <c r="CA120" i="1"/>
  <c r="CB113" i="1"/>
  <c r="CB114" i="1"/>
  <c r="CB115" i="1"/>
  <c r="CB116" i="1"/>
  <c r="CB117" i="1"/>
  <c r="CB118" i="1"/>
  <c r="CB119" i="1"/>
  <c r="CB120" i="1"/>
  <c r="CC113" i="1"/>
  <c r="CC114" i="1"/>
  <c r="CC115" i="1"/>
  <c r="CC116" i="1"/>
  <c r="CC117" i="1"/>
  <c r="CC118" i="1"/>
  <c r="CC119" i="1"/>
  <c r="CC120" i="1"/>
  <c r="CD113" i="1"/>
  <c r="CD114" i="1"/>
  <c r="CD115" i="1"/>
  <c r="CD116" i="1"/>
  <c r="CD117" i="1"/>
  <c r="CD118" i="1"/>
  <c r="CD119" i="1"/>
  <c r="CD120" i="1"/>
  <c r="CE113" i="1"/>
  <c r="CE114" i="1"/>
  <c r="CE115" i="1"/>
  <c r="CE116" i="1"/>
  <c r="CE117" i="1"/>
  <c r="CE118" i="1"/>
  <c r="CE119" i="1"/>
  <c r="CE120" i="1"/>
  <c r="CF113" i="1"/>
  <c r="CF114" i="1"/>
  <c r="CF115" i="1"/>
  <c r="CF116" i="1"/>
  <c r="CF117" i="1"/>
  <c r="CF118" i="1"/>
  <c r="CF119" i="1"/>
  <c r="CF120" i="1"/>
  <c r="CG113" i="1"/>
  <c r="CG114" i="1"/>
  <c r="CG115" i="1"/>
  <c r="CG116" i="1"/>
  <c r="CG117" i="1"/>
  <c r="CG118" i="1"/>
  <c r="CG119" i="1"/>
  <c r="CG120" i="1"/>
  <c r="CH113" i="1"/>
  <c r="CH114" i="1"/>
  <c r="CH115" i="1"/>
  <c r="CH116" i="1"/>
  <c r="CH117" i="1"/>
  <c r="CH118" i="1"/>
  <c r="CH119" i="1"/>
  <c r="CH120" i="1"/>
  <c r="CI113" i="1"/>
  <c r="CI114" i="1"/>
  <c r="CI115" i="1"/>
  <c r="CI116" i="1"/>
  <c r="CI117" i="1"/>
  <c r="CI118" i="1"/>
  <c r="CI119" i="1"/>
  <c r="CI120" i="1"/>
  <c r="CJ113" i="1"/>
  <c r="CJ114" i="1"/>
  <c r="CJ115" i="1"/>
  <c r="CJ116" i="1"/>
  <c r="CJ117" i="1"/>
  <c r="CJ118" i="1"/>
  <c r="CJ119" i="1"/>
  <c r="CJ120" i="1"/>
  <c r="CK113" i="1"/>
  <c r="CK114" i="1"/>
  <c r="CK115" i="1"/>
  <c r="CK116" i="1"/>
  <c r="CK117" i="1"/>
  <c r="CK118" i="1"/>
  <c r="CK119" i="1"/>
  <c r="CK120" i="1"/>
  <c r="CL113" i="1"/>
  <c r="CL114" i="1"/>
  <c r="CL115" i="1"/>
  <c r="CL116" i="1"/>
  <c r="CL117" i="1"/>
  <c r="CL118" i="1"/>
  <c r="CL119" i="1"/>
  <c r="CL120" i="1"/>
  <c r="CM113" i="1"/>
  <c r="CM114" i="1"/>
  <c r="CM115" i="1"/>
  <c r="CM116" i="1"/>
  <c r="CM117" i="1"/>
  <c r="CM118" i="1"/>
  <c r="CM119" i="1"/>
  <c r="CM120" i="1"/>
  <c r="CN113" i="1"/>
  <c r="CN114" i="1"/>
  <c r="CN115" i="1"/>
  <c r="CN116" i="1"/>
  <c r="CN117" i="1"/>
  <c r="CN118" i="1"/>
  <c r="CN119" i="1"/>
  <c r="CN120" i="1"/>
  <c r="CO113" i="1"/>
  <c r="CO114" i="1"/>
  <c r="CO115" i="1"/>
  <c r="CO116" i="1"/>
  <c r="CO117" i="1"/>
  <c r="CO118" i="1"/>
  <c r="CO119" i="1"/>
  <c r="CO120" i="1"/>
  <c r="CP113" i="1"/>
  <c r="CP114" i="1"/>
  <c r="CP115" i="1"/>
  <c r="CP116" i="1"/>
  <c r="CP117" i="1"/>
  <c r="CP118" i="1"/>
  <c r="CP119" i="1"/>
  <c r="CP120" i="1"/>
  <c r="CQ113" i="1"/>
  <c r="CQ114" i="1"/>
  <c r="CQ115" i="1"/>
  <c r="CQ116" i="1"/>
  <c r="CQ117" i="1"/>
  <c r="CQ118" i="1"/>
  <c r="CQ119" i="1"/>
  <c r="CQ120" i="1"/>
  <c r="CR113" i="1"/>
  <c r="CR114" i="1"/>
  <c r="CR115" i="1"/>
  <c r="CR116" i="1"/>
  <c r="CR117" i="1"/>
  <c r="CR118" i="1"/>
  <c r="CR119" i="1"/>
  <c r="CR120" i="1"/>
  <c r="CS113" i="1"/>
  <c r="CS114" i="1"/>
  <c r="CS115" i="1"/>
  <c r="CS116" i="1"/>
  <c r="CS117" i="1"/>
  <c r="CS118" i="1"/>
  <c r="CS119" i="1"/>
  <c r="CS120" i="1"/>
  <c r="CT113" i="1"/>
  <c r="CT114" i="1"/>
  <c r="CT115" i="1"/>
  <c r="CT116" i="1"/>
  <c r="CT117" i="1"/>
  <c r="CT118" i="1"/>
  <c r="CT119" i="1"/>
  <c r="CT120" i="1"/>
  <c r="CU113" i="1"/>
  <c r="CU114" i="1"/>
  <c r="CU115" i="1"/>
  <c r="CU116" i="1"/>
  <c r="CU117" i="1"/>
  <c r="CU118" i="1"/>
  <c r="CU119" i="1"/>
  <c r="CU120" i="1"/>
  <c r="CV113" i="1"/>
  <c r="CV114" i="1"/>
  <c r="CV115" i="1"/>
  <c r="CV116" i="1"/>
  <c r="CV117" i="1"/>
  <c r="CV118" i="1"/>
  <c r="CV119" i="1"/>
  <c r="CV120" i="1"/>
  <c r="CW113" i="1"/>
  <c r="CW114" i="1"/>
  <c r="CW115" i="1"/>
  <c r="CW116" i="1"/>
  <c r="CW117" i="1"/>
  <c r="CW118" i="1"/>
  <c r="CW119" i="1"/>
  <c r="CW120" i="1"/>
  <c r="CX113" i="1"/>
  <c r="CX114" i="1"/>
  <c r="CX115" i="1"/>
  <c r="CX116" i="1"/>
  <c r="CX117" i="1"/>
  <c r="CX118" i="1"/>
  <c r="CX119" i="1"/>
  <c r="CX120" i="1"/>
  <c r="CY113" i="1"/>
  <c r="CY114" i="1"/>
  <c r="CY115" i="1"/>
  <c r="CY116" i="1"/>
  <c r="CY117" i="1"/>
  <c r="CY118" i="1"/>
  <c r="CY119" i="1"/>
  <c r="CY120" i="1"/>
  <c r="CZ113" i="1"/>
  <c r="CZ114" i="1"/>
  <c r="CZ115" i="1"/>
  <c r="CZ116" i="1"/>
  <c r="CZ117" i="1"/>
  <c r="CZ118" i="1"/>
  <c r="CZ119" i="1"/>
  <c r="CZ120" i="1"/>
  <c r="DA113" i="1"/>
  <c r="DA114" i="1"/>
  <c r="DA115" i="1"/>
  <c r="DA116" i="1"/>
  <c r="DA117" i="1"/>
  <c r="DA118" i="1"/>
  <c r="DA119" i="1"/>
  <c r="DA120" i="1"/>
  <c r="DB113" i="1"/>
  <c r="DB114" i="1"/>
  <c r="DB115" i="1"/>
  <c r="DB116" i="1"/>
  <c r="DB117" i="1"/>
  <c r="DB118" i="1"/>
  <c r="DB119" i="1"/>
  <c r="DB120" i="1"/>
  <c r="DC113" i="1"/>
  <c r="DC114" i="1"/>
  <c r="DC115" i="1"/>
  <c r="DC116" i="1"/>
  <c r="DC117" i="1"/>
  <c r="DC118" i="1"/>
  <c r="DC119" i="1"/>
  <c r="DC120" i="1"/>
  <c r="C120" i="1"/>
  <c r="B19" i="2"/>
  <c r="B106" i="1"/>
  <c r="C66" i="1"/>
  <c r="B18" i="2"/>
  <c r="B20" i="2"/>
  <c r="B21" i="2"/>
  <c r="B22" i="2"/>
  <c r="B23" i="2"/>
  <c r="I4" i="2"/>
  <c r="C217" i="1"/>
  <c r="C218" i="1"/>
  <c r="C219" i="1"/>
  <c r="C72" i="1"/>
  <c r="D72" i="1"/>
  <c r="E72" i="1"/>
  <c r="G72" i="1"/>
  <c r="H72" i="1"/>
  <c r="I72" i="1"/>
  <c r="C73" i="1"/>
  <c r="C220" i="1"/>
  <c r="C221" i="1"/>
  <c r="C222" i="1"/>
  <c r="C223" i="1"/>
  <c r="C224" i="1"/>
  <c r="C225" i="1"/>
  <c r="C226" i="1"/>
  <c r="B26" i="2"/>
  <c r="I5" i="2"/>
  <c r="B84" i="1"/>
  <c r="C35" i="1"/>
  <c r="D35" i="1"/>
  <c r="B80" i="1"/>
  <c r="C7" i="2"/>
  <c r="C34" i="2"/>
  <c r="C40" i="2"/>
  <c r="C46" i="2"/>
  <c r="C17" i="2"/>
  <c r="C18" i="2"/>
  <c r="C19" i="2"/>
  <c r="C20" i="2"/>
  <c r="C21" i="2"/>
  <c r="C22" i="2"/>
  <c r="C23" i="2"/>
  <c r="C24" i="2"/>
  <c r="C25" i="2"/>
  <c r="C26" i="2"/>
  <c r="G229" i="1"/>
  <c r="H229" i="1"/>
  <c r="C27" i="2"/>
  <c r="C29" i="2"/>
  <c r="C35" i="2"/>
  <c r="C36" i="2"/>
  <c r="C41" i="2"/>
  <c r="C42" i="2"/>
  <c r="C47" i="2"/>
  <c r="C48" i="2"/>
  <c r="C50" i="2"/>
  <c r="D34" i="2"/>
  <c r="D15" i="2"/>
  <c r="D40" i="2"/>
  <c r="D46" i="2"/>
  <c r="D17" i="2"/>
  <c r="D18" i="2"/>
  <c r="D19" i="2"/>
  <c r="D20" i="2"/>
  <c r="D21" i="2"/>
  <c r="D22" i="2"/>
  <c r="D23" i="2"/>
  <c r="D24" i="2"/>
  <c r="D25" i="2"/>
  <c r="D26" i="2"/>
  <c r="I229" i="1"/>
  <c r="D27" i="2"/>
  <c r="D29" i="2"/>
  <c r="D35" i="2"/>
  <c r="C9" i="1"/>
  <c r="C37" i="2"/>
  <c r="D36" i="2"/>
  <c r="D41" i="2"/>
  <c r="C13" i="1"/>
  <c r="C43" i="2"/>
  <c r="D42" i="2"/>
  <c r="D47" i="2"/>
  <c r="D48" i="2"/>
  <c r="D50" i="2"/>
  <c r="E34" i="2"/>
  <c r="E15" i="2"/>
  <c r="E40" i="2"/>
  <c r="E46" i="2"/>
  <c r="E17" i="2"/>
  <c r="E18" i="2"/>
  <c r="E19" i="2"/>
  <c r="E20" i="2"/>
  <c r="E21" i="2"/>
  <c r="E22" i="2"/>
  <c r="E23" i="2"/>
  <c r="E24" i="2"/>
  <c r="E25" i="2"/>
  <c r="E26" i="2"/>
  <c r="J229" i="1"/>
  <c r="E27" i="2"/>
  <c r="E29" i="2"/>
  <c r="E35" i="2"/>
  <c r="D9" i="1"/>
  <c r="D37" i="2"/>
  <c r="E36" i="2"/>
  <c r="E41" i="2"/>
  <c r="D13" i="1"/>
  <c r="D43" i="2"/>
  <c r="E42" i="2"/>
  <c r="E47" i="2"/>
  <c r="E48" i="2"/>
  <c r="E50" i="2"/>
  <c r="F34" i="2"/>
  <c r="F15" i="2"/>
  <c r="F40" i="2"/>
  <c r="F46" i="2"/>
  <c r="F17" i="2"/>
  <c r="F18" i="2"/>
  <c r="F19" i="2"/>
  <c r="F20" i="2"/>
  <c r="F21" i="2"/>
  <c r="F22" i="2"/>
  <c r="F23" i="2"/>
  <c r="F24" i="2"/>
  <c r="F25" i="2"/>
  <c r="F26" i="2"/>
  <c r="K229" i="1"/>
  <c r="F27" i="2"/>
  <c r="F29" i="2"/>
  <c r="F35" i="2"/>
  <c r="E9" i="1"/>
  <c r="E37" i="2"/>
  <c r="F36" i="2"/>
  <c r="F41" i="2"/>
  <c r="E13" i="1"/>
  <c r="E43" i="2"/>
  <c r="F42" i="2"/>
  <c r="F47" i="2"/>
  <c r="F48" i="2"/>
  <c r="F50" i="2"/>
  <c r="G34" i="2"/>
  <c r="G15" i="2"/>
  <c r="G40" i="2"/>
  <c r="G46" i="2"/>
  <c r="G17" i="2"/>
  <c r="G18" i="2"/>
  <c r="G19" i="2"/>
  <c r="G20" i="2"/>
  <c r="G21" i="2"/>
  <c r="G22" i="2"/>
  <c r="G23" i="2"/>
  <c r="G24" i="2"/>
  <c r="G25" i="2"/>
  <c r="G26" i="2"/>
  <c r="L229" i="1"/>
  <c r="G27" i="2"/>
  <c r="G29" i="2"/>
  <c r="G35" i="2"/>
  <c r="F9" i="1"/>
  <c r="F37" i="2"/>
  <c r="G36" i="2"/>
  <c r="G41" i="2"/>
  <c r="F13" i="1"/>
  <c r="F43" i="2"/>
  <c r="G42" i="2"/>
  <c r="G47" i="2"/>
  <c r="G48" i="2"/>
  <c r="G50" i="2"/>
  <c r="H34" i="2"/>
  <c r="H15" i="2"/>
  <c r="H40" i="2"/>
  <c r="H46" i="2"/>
  <c r="H17" i="2"/>
  <c r="H18" i="2"/>
  <c r="H19" i="2"/>
  <c r="H20" i="2"/>
  <c r="H21" i="2"/>
  <c r="H22" i="2"/>
  <c r="H23" i="2"/>
  <c r="H24" i="2"/>
  <c r="H25" i="2"/>
  <c r="H26" i="2"/>
  <c r="M229" i="1"/>
  <c r="H27" i="2"/>
  <c r="H29" i="2"/>
  <c r="H35" i="2"/>
  <c r="G9" i="1"/>
  <c r="G37" i="2"/>
  <c r="H36" i="2"/>
  <c r="H41" i="2"/>
  <c r="G13" i="1"/>
  <c r="G43" i="2"/>
  <c r="H42" i="2"/>
  <c r="H47" i="2"/>
  <c r="H48" i="2"/>
  <c r="H50" i="2"/>
  <c r="I34" i="2"/>
  <c r="I15" i="2"/>
  <c r="I40" i="2"/>
  <c r="I46" i="2"/>
  <c r="I17" i="2"/>
  <c r="I18" i="2"/>
  <c r="I19" i="2"/>
  <c r="I20" i="2"/>
  <c r="I21" i="2"/>
  <c r="I22" i="2"/>
  <c r="I23" i="2"/>
  <c r="I24" i="2"/>
  <c r="I25" i="2"/>
  <c r="I26" i="2"/>
  <c r="N229" i="1"/>
  <c r="I27" i="2"/>
  <c r="I29" i="2"/>
  <c r="I35" i="2"/>
  <c r="H9" i="1"/>
  <c r="H37" i="2"/>
  <c r="I36" i="2"/>
  <c r="I41" i="2"/>
  <c r="H13" i="1"/>
  <c r="H43" i="2"/>
  <c r="I42" i="2"/>
  <c r="I47" i="2"/>
  <c r="I48" i="2"/>
  <c r="I50" i="2"/>
  <c r="J34" i="2"/>
  <c r="J15" i="2"/>
  <c r="J40" i="2"/>
  <c r="J46" i="2"/>
  <c r="J17" i="2"/>
  <c r="J18" i="2"/>
  <c r="J19" i="2"/>
  <c r="J20" i="2"/>
  <c r="J21" i="2"/>
  <c r="J22" i="2"/>
  <c r="J23" i="2"/>
  <c r="J24" i="2"/>
  <c r="J25" i="2"/>
  <c r="J26" i="2"/>
  <c r="O229" i="1"/>
  <c r="J27" i="2"/>
  <c r="J29" i="2"/>
  <c r="J35" i="2"/>
  <c r="I9" i="1"/>
  <c r="I37" i="2"/>
  <c r="J36" i="2"/>
  <c r="J41" i="2"/>
  <c r="I13" i="1"/>
  <c r="I43" i="2"/>
  <c r="J42" i="2"/>
  <c r="J47" i="2"/>
  <c r="J48" i="2"/>
  <c r="J50" i="2"/>
  <c r="K34" i="2"/>
  <c r="K15" i="2"/>
  <c r="K40" i="2"/>
  <c r="K46" i="2"/>
  <c r="K17" i="2"/>
  <c r="K18" i="2"/>
  <c r="K19" i="2"/>
  <c r="K20" i="2"/>
  <c r="K21" i="2"/>
  <c r="K22" i="2"/>
  <c r="K23" i="2"/>
  <c r="K24" i="2"/>
  <c r="K25" i="2"/>
  <c r="K26" i="2"/>
  <c r="P229" i="1"/>
  <c r="K27" i="2"/>
  <c r="K29" i="2"/>
  <c r="K35" i="2"/>
  <c r="J9" i="1"/>
  <c r="J37" i="2"/>
  <c r="K36" i="2"/>
  <c r="K41" i="2"/>
  <c r="J13" i="1"/>
  <c r="J43" i="2"/>
  <c r="K42" i="2"/>
  <c r="K47" i="2"/>
  <c r="K48" i="2"/>
  <c r="K50" i="2"/>
  <c r="L34" i="2"/>
  <c r="L15" i="2"/>
  <c r="L40" i="2"/>
  <c r="L46" i="2"/>
  <c r="L17" i="2"/>
  <c r="L18" i="2"/>
  <c r="L19" i="2"/>
  <c r="L20" i="2"/>
  <c r="L21" i="2"/>
  <c r="L22" i="2"/>
  <c r="L23" i="2"/>
  <c r="L24" i="2"/>
  <c r="L25" i="2"/>
  <c r="L26" i="2"/>
  <c r="Q229" i="1"/>
  <c r="L27" i="2"/>
  <c r="L29" i="2"/>
  <c r="L35" i="2"/>
  <c r="K9" i="1"/>
  <c r="K37" i="2"/>
  <c r="L36" i="2"/>
  <c r="L41" i="2"/>
  <c r="K13" i="1"/>
  <c r="K43" i="2"/>
  <c r="L42" i="2"/>
  <c r="L47" i="2"/>
  <c r="L48" i="2"/>
  <c r="L50" i="2"/>
  <c r="M34" i="2"/>
  <c r="M15" i="2"/>
  <c r="M40" i="2"/>
  <c r="M46" i="2"/>
  <c r="M17" i="2"/>
  <c r="M18" i="2"/>
  <c r="M19" i="2"/>
  <c r="M20" i="2"/>
  <c r="M21" i="2"/>
  <c r="M22" i="2"/>
  <c r="M23" i="2"/>
  <c r="M24" i="2"/>
  <c r="M25" i="2"/>
  <c r="M26" i="2"/>
  <c r="R229" i="1"/>
  <c r="M27" i="2"/>
  <c r="M29" i="2"/>
  <c r="M35" i="2"/>
  <c r="L9" i="1"/>
  <c r="L37" i="2"/>
  <c r="M36" i="2"/>
  <c r="M41" i="2"/>
  <c r="L13" i="1"/>
  <c r="L43" i="2"/>
  <c r="M42" i="2"/>
  <c r="M47" i="2"/>
  <c r="M48" i="2"/>
  <c r="M50" i="2"/>
  <c r="N34" i="2"/>
  <c r="N15" i="2"/>
  <c r="N40" i="2"/>
  <c r="N46" i="2"/>
  <c r="N17" i="2"/>
  <c r="N18" i="2"/>
  <c r="N19" i="2"/>
  <c r="N20" i="2"/>
  <c r="N21" i="2"/>
  <c r="N22" i="2"/>
  <c r="N23" i="2"/>
  <c r="N24" i="2"/>
  <c r="N25" i="2"/>
  <c r="N26" i="2"/>
  <c r="S229" i="1"/>
  <c r="N27" i="2"/>
  <c r="N29" i="2"/>
  <c r="N35" i="2"/>
  <c r="M9" i="1"/>
  <c r="M37" i="2"/>
  <c r="N36" i="2"/>
  <c r="N41" i="2"/>
  <c r="M13" i="1"/>
  <c r="M43" i="2"/>
  <c r="N42" i="2"/>
  <c r="N47" i="2"/>
  <c r="N48" i="2"/>
  <c r="N50" i="2"/>
  <c r="O34" i="2"/>
  <c r="O15" i="2"/>
  <c r="O40" i="2"/>
  <c r="O46" i="2"/>
  <c r="O17" i="2"/>
  <c r="O18" i="2"/>
  <c r="O19" i="2"/>
  <c r="O20" i="2"/>
  <c r="O21" i="2"/>
  <c r="O22" i="2"/>
  <c r="O23" i="2"/>
  <c r="O24" i="2"/>
  <c r="O25" i="2"/>
  <c r="O26" i="2"/>
  <c r="T229" i="1"/>
  <c r="O27" i="2"/>
  <c r="O29" i="2"/>
  <c r="O35" i="2"/>
  <c r="N9" i="1"/>
  <c r="N37" i="2"/>
  <c r="O36" i="2"/>
  <c r="O41" i="2"/>
  <c r="N13" i="1"/>
  <c r="N43" i="2"/>
  <c r="O42" i="2"/>
  <c r="O47" i="2"/>
  <c r="O48" i="2"/>
  <c r="O50" i="2"/>
  <c r="P34" i="2"/>
  <c r="P15" i="2"/>
  <c r="P40" i="2"/>
  <c r="P46" i="2"/>
  <c r="P17" i="2"/>
  <c r="P18" i="2"/>
  <c r="P19" i="2"/>
  <c r="P20" i="2"/>
  <c r="P21" i="2"/>
  <c r="P22" i="2"/>
  <c r="P23" i="2"/>
  <c r="P24" i="2"/>
  <c r="P25" i="2"/>
  <c r="P26" i="2"/>
  <c r="U229" i="1"/>
  <c r="P27" i="2"/>
  <c r="P29" i="2"/>
  <c r="P35" i="2"/>
  <c r="O9" i="1"/>
  <c r="O37" i="2"/>
  <c r="P36" i="2"/>
  <c r="P41" i="2"/>
  <c r="O13" i="1"/>
  <c r="O43" i="2"/>
  <c r="P42" i="2"/>
  <c r="P47" i="2"/>
  <c r="P48" i="2"/>
  <c r="P50" i="2"/>
  <c r="Q34" i="2"/>
  <c r="Q15" i="2"/>
  <c r="Q40" i="2"/>
  <c r="Q46" i="2"/>
  <c r="Q17" i="2"/>
  <c r="Q18" i="2"/>
  <c r="Q19" i="2"/>
  <c r="Q20" i="2"/>
  <c r="Q21" i="2"/>
  <c r="Q22" i="2"/>
  <c r="Q23" i="2"/>
  <c r="Q24" i="2"/>
  <c r="Q25" i="2"/>
  <c r="Q26" i="2"/>
  <c r="V229" i="1"/>
  <c r="Q27" i="2"/>
  <c r="Q29" i="2"/>
  <c r="Q35" i="2"/>
  <c r="P9" i="1"/>
  <c r="P37" i="2"/>
  <c r="Q36" i="2"/>
  <c r="Q41" i="2"/>
  <c r="P13" i="1"/>
  <c r="P43" i="2"/>
  <c r="Q42" i="2"/>
  <c r="Q47" i="2"/>
  <c r="Q48" i="2"/>
  <c r="Q50" i="2"/>
  <c r="R34" i="2"/>
  <c r="R15" i="2"/>
  <c r="R40" i="2"/>
  <c r="R46" i="2"/>
  <c r="R17" i="2"/>
  <c r="R18" i="2"/>
  <c r="R19" i="2"/>
  <c r="R20" i="2"/>
  <c r="R21" i="2"/>
  <c r="R22" i="2"/>
  <c r="R23" i="2"/>
  <c r="R24" i="2"/>
  <c r="R25" i="2"/>
  <c r="R26" i="2"/>
  <c r="W229" i="1"/>
  <c r="R27" i="2"/>
  <c r="R29" i="2"/>
  <c r="R35" i="2"/>
  <c r="Q9" i="1"/>
  <c r="Q37" i="2"/>
  <c r="R36" i="2"/>
  <c r="R41" i="2"/>
  <c r="Q13" i="1"/>
  <c r="Q43" i="2"/>
  <c r="R42" i="2"/>
  <c r="R47" i="2"/>
  <c r="R48" i="2"/>
  <c r="R50" i="2"/>
  <c r="S34" i="2"/>
  <c r="S15" i="2"/>
  <c r="S40" i="2"/>
  <c r="S46" i="2"/>
  <c r="S17" i="2"/>
  <c r="S18" i="2"/>
  <c r="S19" i="2"/>
  <c r="S20" i="2"/>
  <c r="S21" i="2"/>
  <c r="S22" i="2"/>
  <c r="S23" i="2"/>
  <c r="S24" i="2"/>
  <c r="S25" i="2"/>
  <c r="S26" i="2"/>
  <c r="X229" i="1"/>
  <c r="S27" i="2"/>
  <c r="S29" i="2"/>
  <c r="S35" i="2"/>
  <c r="R9" i="1"/>
  <c r="R37" i="2"/>
  <c r="S36" i="2"/>
  <c r="S41" i="2"/>
  <c r="R13" i="1"/>
  <c r="R43" i="2"/>
  <c r="S42" i="2"/>
  <c r="S47" i="2"/>
  <c r="S48" i="2"/>
  <c r="S50" i="2"/>
  <c r="T34" i="2"/>
  <c r="T15" i="2"/>
  <c r="T40" i="2"/>
  <c r="T46" i="2"/>
  <c r="T17" i="2"/>
  <c r="T18" i="2"/>
  <c r="T19" i="2"/>
  <c r="T20" i="2"/>
  <c r="T21" i="2"/>
  <c r="T22" i="2"/>
  <c r="T23" i="2"/>
  <c r="T24" i="2"/>
  <c r="T25" i="2"/>
  <c r="T26" i="2"/>
  <c r="Y229" i="1"/>
  <c r="T27" i="2"/>
  <c r="T29" i="2"/>
  <c r="T35" i="2"/>
  <c r="S9" i="1"/>
  <c r="S37" i="2"/>
  <c r="T36" i="2"/>
  <c r="T41" i="2"/>
  <c r="S13" i="1"/>
  <c r="S43" i="2"/>
  <c r="T42" i="2"/>
  <c r="T47" i="2"/>
  <c r="T48" i="2"/>
  <c r="T50" i="2"/>
  <c r="U34" i="2"/>
  <c r="U15" i="2"/>
  <c r="U40" i="2"/>
  <c r="U46" i="2"/>
  <c r="U17" i="2"/>
  <c r="U18" i="2"/>
  <c r="U19" i="2"/>
  <c r="U20" i="2"/>
  <c r="U21" i="2"/>
  <c r="U22" i="2"/>
  <c r="U23" i="2"/>
  <c r="U24" i="2"/>
  <c r="U25" i="2"/>
  <c r="U26" i="2"/>
  <c r="Z229" i="1"/>
  <c r="U27" i="2"/>
  <c r="U29" i="2"/>
  <c r="U35" i="2"/>
  <c r="T9" i="1"/>
  <c r="T37" i="2"/>
  <c r="U36" i="2"/>
  <c r="U41" i="2"/>
  <c r="T13" i="1"/>
  <c r="T43" i="2"/>
  <c r="U42" i="2"/>
  <c r="U47" i="2"/>
  <c r="U48" i="2"/>
  <c r="U50" i="2"/>
  <c r="V34" i="2"/>
  <c r="V15" i="2"/>
  <c r="V40" i="2"/>
  <c r="V46" i="2"/>
  <c r="V17" i="2"/>
  <c r="V18" i="2"/>
  <c r="V19" i="2"/>
  <c r="V20" i="2"/>
  <c r="V21" i="2"/>
  <c r="V22" i="2"/>
  <c r="V23" i="2"/>
  <c r="V24" i="2"/>
  <c r="V25" i="2"/>
  <c r="V26" i="2"/>
  <c r="AA229" i="1"/>
  <c r="V27" i="2"/>
  <c r="V29" i="2"/>
  <c r="V35" i="2"/>
  <c r="U9" i="1"/>
  <c r="U37" i="2"/>
  <c r="V36" i="2"/>
  <c r="V41" i="2"/>
  <c r="U13" i="1"/>
  <c r="U43" i="2"/>
  <c r="V42" i="2"/>
  <c r="V47" i="2"/>
  <c r="V48" i="2"/>
  <c r="V50" i="2"/>
  <c r="W34" i="2"/>
  <c r="W15" i="2"/>
  <c r="W40" i="2"/>
  <c r="W46" i="2"/>
  <c r="W17" i="2"/>
  <c r="W18" i="2"/>
  <c r="W19" i="2"/>
  <c r="W20" i="2"/>
  <c r="W21" i="2"/>
  <c r="W22" i="2"/>
  <c r="W23" i="2"/>
  <c r="W24" i="2"/>
  <c r="W25" i="2"/>
  <c r="W26" i="2"/>
  <c r="AB229" i="1"/>
  <c r="W27" i="2"/>
  <c r="W29" i="2"/>
  <c r="W35" i="2"/>
  <c r="V9" i="1"/>
  <c r="V37" i="2"/>
  <c r="W36" i="2"/>
  <c r="W41" i="2"/>
  <c r="V13" i="1"/>
  <c r="V43" i="2"/>
  <c r="W42" i="2"/>
  <c r="W47" i="2"/>
  <c r="W48" i="2"/>
  <c r="W50" i="2"/>
  <c r="X34" i="2"/>
  <c r="X15" i="2"/>
  <c r="X40" i="2"/>
  <c r="X46" i="2"/>
  <c r="X17" i="2"/>
  <c r="X18" i="2"/>
  <c r="X19" i="2"/>
  <c r="X20" i="2"/>
  <c r="X21" i="2"/>
  <c r="X22" i="2"/>
  <c r="X23" i="2"/>
  <c r="X24" i="2"/>
  <c r="X25" i="2"/>
  <c r="X26" i="2"/>
  <c r="AC229" i="1"/>
  <c r="X27" i="2"/>
  <c r="X29" i="2"/>
  <c r="X35" i="2"/>
  <c r="W9" i="1"/>
  <c r="W37" i="2"/>
  <c r="X36" i="2"/>
  <c r="X41" i="2"/>
  <c r="W13" i="1"/>
  <c r="W43" i="2"/>
  <c r="X42" i="2"/>
  <c r="X47" i="2"/>
  <c r="X48" i="2"/>
  <c r="X50" i="2"/>
  <c r="Y34" i="2"/>
  <c r="Y15" i="2"/>
  <c r="Y40" i="2"/>
  <c r="Y46" i="2"/>
  <c r="Y17" i="2"/>
  <c r="Y18" i="2"/>
  <c r="Y19" i="2"/>
  <c r="Y20" i="2"/>
  <c r="Y21" i="2"/>
  <c r="Y22" i="2"/>
  <c r="Y23" i="2"/>
  <c r="Y24" i="2"/>
  <c r="Y25" i="2"/>
  <c r="Y26" i="2"/>
  <c r="AD229" i="1"/>
  <c r="Y27" i="2"/>
  <c r="Y29" i="2"/>
  <c r="Y35" i="2"/>
  <c r="X9" i="1"/>
  <c r="X37" i="2"/>
  <c r="Y36" i="2"/>
  <c r="Y41" i="2"/>
  <c r="X13" i="1"/>
  <c r="X43" i="2"/>
  <c r="Y42" i="2"/>
  <c r="Y47" i="2"/>
  <c r="Y48" i="2"/>
  <c r="Y50" i="2"/>
  <c r="Z34" i="2"/>
  <c r="Z15" i="2"/>
  <c r="Z40" i="2"/>
  <c r="Z46" i="2"/>
  <c r="Z17" i="2"/>
  <c r="Z18" i="2"/>
  <c r="Z19" i="2"/>
  <c r="Z20" i="2"/>
  <c r="Z21" i="2"/>
  <c r="Z22" i="2"/>
  <c r="Z23" i="2"/>
  <c r="Z24" i="2"/>
  <c r="Z25" i="2"/>
  <c r="Z26" i="2"/>
  <c r="AE229" i="1"/>
  <c r="Z27" i="2"/>
  <c r="Z29" i="2"/>
  <c r="Z35" i="2"/>
  <c r="Y9" i="1"/>
  <c r="Y37" i="2"/>
  <c r="Z36" i="2"/>
  <c r="Z41" i="2"/>
  <c r="Y13" i="1"/>
  <c r="Y43" i="2"/>
  <c r="Z42" i="2"/>
  <c r="Z47" i="2"/>
  <c r="Z48" i="2"/>
  <c r="Z50" i="2"/>
  <c r="AA34" i="2"/>
  <c r="AA15" i="2"/>
  <c r="AA40" i="2"/>
  <c r="AA46" i="2"/>
  <c r="AA17" i="2"/>
  <c r="AA18" i="2"/>
  <c r="AA19" i="2"/>
  <c r="AA20" i="2"/>
  <c r="AA21" i="2"/>
  <c r="AA22" i="2"/>
  <c r="AA23" i="2"/>
  <c r="AA24" i="2"/>
  <c r="AA25" i="2"/>
  <c r="AA26" i="2"/>
  <c r="AF229" i="1"/>
  <c r="AA27" i="2"/>
  <c r="AA29" i="2"/>
  <c r="AA35" i="2"/>
  <c r="Z9" i="1"/>
  <c r="Z37" i="2"/>
  <c r="AA36" i="2"/>
  <c r="AA41" i="2"/>
  <c r="Z13" i="1"/>
  <c r="Z43" i="2"/>
  <c r="AA42" i="2"/>
  <c r="AA47" i="2"/>
  <c r="AA48" i="2"/>
  <c r="AA50" i="2"/>
  <c r="AB34" i="2"/>
  <c r="AB15" i="2"/>
  <c r="AB40" i="2"/>
  <c r="AB46" i="2"/>
  <c r="AB17" i="2"/>
  <c r="AB18" i="2"/>
  <c r="AB19" i="2"/>
  <c r="AB20" i="2"/>
  <c r="AB21" i="2"/>
  <c r="AB22" i="2"/>
  <c r="AB23" i="2"/>
  <c r="AB24" i="2"/>
  <c r="AB25" i="2"/>
  <c r="AB26" i="2"/>
  <c r="AG229" i="1"/>
  <c r="AB27" i="2"/>
  <c r="AB29" i="2"/>
  <c r="AB35" i="2"/>
  <c r="AA9" i="1"/>
  <c r="AA37" i="2"/>
  <c r="AB36" i="2"/>
  <c r="AB41" i="2"/>
  <c r="AA13" i="1"/>
  <c r="AA43" i="2"/>
  <c r="AB42" i="2"/>
  <c r="AB47" i="2"/>
  <c r="AB48" i="2"/>
  <c r="AB50" i="2"/>
  <c r="AC34" i="2"/>
  <c r="AC15" i="2"/>
  <c r="AC40" i="2"/>
  <c r="AC46" i="2"/>
  <c r="AC17" i="2"/>
  <c r="AC18" i="2"/>
  <c r="AC19" i="2"/>
  <c r="AC20" i="2"/>
  <c r="AC21" i="2"/>
  <c r="AC22" i="2"/>
  <c r="AC23" i="2"/>
  <c r="AC24" i="2"/>
  <c r="AC25" i="2"/>
  <c r="AC26" i="2"/>
  <c r="AH229" i="1"/>
  <c r="AC27" i="2"/>
  <c r="AC29" i="2"/>
  <c r="AC35" i="2"/>
  <c r="AB9" i="1"/>
  <c r="AB37" i="2"/>
  <c r="AC36" i="2"/>
  <c r="AC41" i="2"/>
  <c r="AB13" i="1"/>
  <c r="AB43" i="2"/>
  <c r="AC42" i="2"/>
  <c r="AC47" i="2"/>
  <c r="AC48" i="2"/>
  <c r="AC50" i="2"/>
  <c r="AD34" i="2"/>
  <c r="AD15" i="2"/>
  <c r="AD40" i="2"/>
  <c r="AD46" i="2"/>
  <c r="AD17" i="2"/>
  <c r="AD18" i="2"/>
  <c r="AD19" i="2"/>
  <c r="AD20" i="2"/>
  <c r="AD21" i="2"/>
  <c r="AD22" i="2"/>
  <c r="AD23" i="2"/>
  <c r="AD24" i="2"/>
  <c r="AD25" i="2"/>
  <c r="AD26" i="2"/>
  <c r="AI229" i="1"/>
  <c r="AD27" i="2"/>
  <c r="AD29" i="2"/>
  <c r="AD35" i="2"/>
  <c r="AC9" i="1"/>
  <c r="AC37" i="2"/>
  <c r="AD36" i="2"/>
  <c r="AD41" i="2"/>
  <c r="AC13" i="1"/>
  <c r="AC43" i="2"/>
  <c r="AD42" i="2"/>
  <c r="AD47" i="2"/>
  <c r="AD48" i="2"/>
  <c r="AD50" i="2"/>
  <c r="AE34" i="2"/>
  <c r="AE15" i="2"/>
  <c r="AE40" i="2"/>
  <c r="AE46" i="2"/>
  <c r="AE17" i="2"/>
  <c r="AE18" i="2"/>
  <c r="AE19" i="2"/>
  <c r="AE20" i="2"/>
  <c r="AE21" i="2"/>
  <c r="AE22" i="2"/>
  <c r="AE23" i="2"/>
  <c r="AE24" i="2"/>
  <c r="AE25" i="2"/>
  <c r="AE26" i="2"/>
  <c r="AJ229" i="1"/>
  <c r="AE27" i="2"/>
  <c r="AE29" i="2"/>
  <c r="AE35" i="2"/>
  <c r="AD9" i="1"/>
  <c r="AD37" i="2"/>
  <c r="AE36" i="2"/>
  <c r="AE41" i="2"/>
  <c r="AD13" i="1"/>
  <c r="AD43" i="2"/>
  <c r="AE42" i="2"/>
  <c r="AE47" i="2"/>
  <c r="AE48" i="2"/>
  <c r="AE50" i="2"/>
  <c r="AF34" i="2"/>
  <c r="AF15" i="2"/>
  <c r="AF40" i="2"/>
  <c r="AF46" i="2"/>
  <c r="AF17" i="2"/>
  <c r="AF18" i="2"/>
  <c r="AF19" i="2"/>
  <c r="AF20" i="2"/>
  <c r="AF21" i="2"/>
  <c r="AF22" i="2"/>
  <c r="AF23" i="2"/>
  <c r="AF24" i="2"/>
  <c r="AF25" i="2"/>
  <c r="AF26" i="2"/>
  <c r="AK229" i="1"/>
  <c r="AF27" i="2"/>
  <c r="AF29" i="2"/>
  <c r="AF35" i="2"/>
  <c r="AE9" i="1"/>
  <c r="AE37" i="2"/>
  <c r="AF36" i="2"/>
  <c r="AF41" i="2"/>
  <c r="AE13" i="1"/>
  <c r="AE43" i="2"/>
  <c r="AF42" i="2"/>
  <c r="AF47" i="2"/>
  <c r="AF48" i="2"/>
  <c r="AF50" i="2"/>
  <c r="AG34" i="2"/>
  <c r="AG15" i="2"/>
  <c r="AG40" i="2"/>
  <c r="AG46" i="2"/>
  <c r="AG17" i="2"/>
  <c r="AG18" i="2"/>
  <c r="AG19" i="2"/>
  <c r="AG20" i="2"/>
  <c r="AG21" i="2"/>
  <c r="AG22" i="2"/>
  <c r="AG23" i="2"/>
  <c r="AG24" i="2"/>
  <c r="AG25" i="2"/>
  <c r="AG26" i="2"/>
  <c r="AL229" i="1"/>
  <c r="AG27" i="2"/>
  <c r="AG29" i="2"/>
  <c r="AG35" i="2"/>
  <c r="AF9" i="1"/>
  <c r="AF37" i="2"/>
  <c r="AG36" i="2"/>
  <c r="AG41" i="2"/>
  <c r="AF13" i="1"/>
  <c r="AF43" i="2"/>
  <c r="AG42" i="2"/>
  <c r="AG47" i="2"/>
  <c r="AG48" i="2"/>
  <c r="AG50" i="2"/>
  <c r="AH34" i="2"/>
  <c r="AH15" i="2"/>
  <c r="AH40" i="2"/>
  <c r="AH46" i="2"/>
  <c r="AH17" i="2"/>
  <c r="AH18" i="2"/>
  <c r="AH19" i="2"/>
  <c r="AH20" i="2"/>
  <c r="AH21" i="2"/>
  <c r="AH22" i="2"/>
  <c r="AH23" i="2"/>
  <c r="AH24" i="2"/>
  <c r="AH25" i="2"/>
  <c r="AH26" i="2"/>
  <c r="AM229" i="1"/>
  <c r="AH27" i="2"/>
  <c r="AH29" i="2"/>
  <c r="AH35" i="2"/>
  <c r="AG9" i="1"/>
  <c r="AG37" i="2"/>
  <c r="AH36" i="2"/>
  <c r="AH41" i="2"/>
  <c r="AG13" i="1"/>
  <c r="AG43" i="2"/>
  <c r="AH42" i="2"/>
  <c r="AH47" i="2"/>
  <c r="AH48" i="2"/>
  <c r="AH50" i="2"/>
  <c r="AI34" i="2"/>
  <c r="AI15" i="2"/>
  <c r="AI40" i="2"/>
  <c r="AI46" i="2"/>
  <c r="AI17" i="2"/>
  <c r="AI18" i="2"/>
  <c r="AI19" i="2"/>
  <c r="AI20" i="2"/>
  <c r="AI21" i="2"/>
  <c r="AI22" i="2"/>
  <c r="AI23" i="2"/>
  <c r="AI24" i="2"/>
  <c r="AI25" i="2"/>
  <c r="AI26" i="2"/>
  <c r="AN229" i="1"/>
  <c r="AI27" i="2"/>
  <c r="AI29" i="2"/>
  <c r="AI35" i="2"/>
  <c r="AH9" i="1"/>
  <c r="AH37" i="2"/>
  <c r="AI36" i="2"/>
  <c r="AI41" i="2"/>
  <c r="AH13" i="1"/>
  <c r="AH43" i="2"/>
  <c r="AI42" i="2"/>
  <c r="AI47" i="2"/>
  <c r="AI48" i="2"/>
  <c r="AI50" i="2"/>
  <c r="AJ34" i="2"/>
  <c r="AJ15" i="2"/>
  <c r="AJ40" i="2"/>
  <c r="AJ46" i="2"/>
  <c r="AJ17" i="2"/>
  <c r="AJ18" i="2"/>
  <c r="AJ19" i="2"/>
  <c r="AJ20" i="2"/>
  <c r="AJ21" i="2"/>
  <c r="AJ22" i="2"/>
  <c r="AJ23" i="2"/>
  <c r="AJ24" i="2"/>
  <c r="AJ25" i="2"/>
  <c r="AJ26" i="2"/>
  <c r="AO229" i="1"/>
  <c r="AJ27" i="2"/>
  <c r="AJ29" i="2"/>
  <c r="AJ35" i="2"/>
  <c r="AI9" i="1"/>
  <c r="AI37" i="2"/>
  <c r="AJ36" i="2"/>
  <c r="AJ41" i="2"/>
  <c r="AI13" i="1"/>
  <c r="AI43" i="2"/>
  <c r="AJ42" i="2"/>
  <c r="AJ47" i="2"/>
  <c r="AJ48" i="2"/>
  <c r="AJ50" i="2"/>
  <c r="AK34" i="2"/>
  <c r="AK15" i="2"/>
  <c r="AK40" i="2"/>
  <c r="AK46" i="2"/>
  <c r="AK17" i="2"/>
  <c r="AK18" i="2"/>
  <c r="AK19" i="2"/>
  <c r="AK20" i="2"/>
  <c r="AK21" i="2"/>
  <c r="AK22" i="2"/>
  <c r="AK23" i="2"/>
  <c r="AK24" i="2"/>
  <c r="AK25" i="2"/>
  <c r="AK26" i="2"/>
  <c r="AP229" i="1"/>
  <c r="AK27" i="2"/>
  <c r="AK29" i="2"/>
  <c r="AK35" i="2"/>
  <c r="AJ9" i="1"/>
  <c r="AJ37" i="2"/>
  <c r="AK36" i="2"/>
  <c r="AK41" i="2"/>
  <c r="AJ13" i="1"/>
  <c r="AJ43" i="2"/>
  <c r="AK42" i="2"/>
  <c r="AK47" i="2"/>
  <c r="AK48" i="2"/>
  <c r="AK50" i="2"/>
  <c r="AL34" i="2"/>
  <c r="AL15" i="2"/>
  <c r="AL40" i="2"/>
  <c r="AL46" i="2"/>
  <c r="AL17" i="2"/>
  <c r="AL18" i="2"/>
  <c r="AL19" i="2"/>
  <c r="AL20" i="2"/>
  <c r="AL21" i="2"/>
  <c r="AL22" i="2"/>
  <c r="AL23" i="2"/>
  <c r="AL24" i="2"/>
  <c r="AL25" i="2"/>
  <c r="AL26" i="2"/>
  <c r="AQ229" i="1"/>
  <c r="AL27" i="2"/>
  <c r="AL29" i="2"/>
  <c r="AL35" i="2"/>
  <c r="AK9" i="1"/>
  <c r="AK37" i="2"/>
  <c r="AL36" i="2"/>
  <c r="AL41" i="2"/>
  <c r="AK13" i="1"/>
  <c r="AK43" i="2"/>
  <c r="AL42" i="2"/>
  <c r="AL47" i="2"/>
  <c r="AL48" i="2"/>
  <c r="AL50" i="2"/>
  <c r="AM34" i="2"/>
  <c r="AM15" i="2"/>
  <c r="AM40" i="2"/>
  <c r="AM46" i="2"/>
  <c r="AM17" i="2"/>
  <c r="AM18" i="2"/>
  <c r="AM19" i="2"/>
  <c r="AM20" i="2"/>
  <c r="AM21" i="2"/>
  <c r="AM22" i="2"/>
  <c r="AM23" i="2"/>
  <c r="AM24" i="2"/>
  <c r="AM25" i="2"/>
  <c r="AM26" i="2"/>
  <c r="AR229" i="1"/>
  <c r="AM27" i="2"/>
  <c r="AM29" i="2"/>
  <c r="AM35" i="2"/>
  <c r="AL9" i="1"/>
  <c r="AL37" i="2"/>
  <c r="AM36" i="2"/>
  <c r="AM41" i="2"/>
  <c r="AL13" i="1"/>
  <c r="AL43" i="2"/>
  <c r="AM42" i="2"/>
  <c r="AM47" i="2"/>
  <c r="AM48" i="2"/>
  <c r="AM50" i="2"/>
  <c r="AN34" i="2"/>
  <c r="AN15" i="2"/>
  <c r="AN40" i="2"/>
  <c r="AN46" i="2"/>
  <c r="AN17" i="2"/>
  <c r="AN18" i="2"/>
  <c r="AN19" i="2"/>
  <c r="AN20" i="2"/>
  <c r="AN21" i="2"/>
  <c r="AN22" i="2"/>
  <c r="AN23" i="2"/>
  <c r="AN24" i="2"/>
  <c r="AN25" i="2"/>
  <c r="AN26" i="2"/>
  <c r="AS229" i="1"/>
  <c r="AN27" i="2"/>
  <c r="AN29" i="2"/>
  <c r="AN35" i="2"/>
  <c r="AM9" i="1"/>
  <c r="AM37" i="2"/>
  <c r="AN36" i="2"/>
  <c r="AN41" i="2"/>
  <c r="AM13" i="1"/>
  <c r="AM43" i="2"/>
  <c r="AN42" i="2"/>
  <c r="AN47" i="2"/>
  <c r="AN48" i="2"/>
  <c r="AN50" i="2"/>
  <c r="AO34" i="2"/>
  <c r="AO15" i="2"/>
  <c r="AO40" i="2"/>
  <c r="AO46" i="2"/>
  <c r="AO17" i="2"/>
  <c r="AO18" i="2"/>
  <c r="AO19" i="2"/>
  <c r="AO20" i="2"/>
  <c r="AO21" i="2"/>
  <c r="AO22" i="2"/>
  <c r="AO23" i="2"/>
  <c r="AO24" i="2"/>
  <c r="AO25" i="2"/>
  <c r="AO26" i="2"/>
  <c r="AT229" i="1"/>
  <c r="AO27" i="2"/>
  <c r="AO29" i="2"/>
  <c r="AO35" i="2"/>
  <c r="AN9" i="1"/>
  <c r="AN37" i="2"/>
  <c r="AO36" i="2"/>
  <c r="AO41" i="2"/>
  <c r="AN13" i="1"/>
  <c r="AN43" i="2"/>
  <c r="AO42" i="2"/>
  <c r="AO47" i="2"/>
  <c r="AO48" i="2"/>
  <c r="AO50" i="2"/>
  <c r="AP34" i="2"/>
  <c r="AP15" i="2"/>
  <c r="AP40" i="2"/>
  <c r="AP46" i="2"/>
  <c r="AP17" i="2"/>
  <c r="AP18" i="2"/>
  <c r="AP19" i="2"/>
  <c r="AP20" i="2"/>
  <c r="AP21" i="2"/>
  <c r="AP22" i="2"/>
  <c r="AP23" i="2"/>
  <c r="AP24" i="2"/>
  <c r="AP25" i="2"/>
  <c r="AP26" i="2"/>
  <c r="AU229" i="1"/>
  <c r="AP27" i="2"/>
  <c r="AP29" i="2"/>
  <c r="AP35" i="2"/>
  <c r="AO9" i="1"/>
  <c r="AO37" i="2"/>
  <c r="AP36" i="2"/>
  <c r="AP41" i="2"/>
  <c r="AO13" i="1"/>
  <c r="AO43" i="2"/>
  <c r="AP42" i="2"/>
  <c r="AP47" i="2"/>
  <c r="AP48" i="2"/>
  <c r="AP50" i="2"/>
  <c r="AQ34" i="2"/>
  <c r="AQ15" i="2"/>
  <c r="AQ40" i="2"/>
  <c r="AQ46" i="2"/>
  <c r="AQ17" i="2"/>
  <c r="AQ18" i="2"/>
  <c r="AQ19" i="2"/>
  <c r="AQ20" i="2"/>
  <c r="AQ21" i="2"/>
  <c r="AQ22" i="2"/>
  <c r="AQ23" i="2"/>
  <c r="AQ24" i="2"/>
  <c r="AQ25" i="2"/>
  <c r="AQ26" i="2"/>
  <c r="AV229" i="1"/>
  <c r="AQ27" i="2"/>
  <c r="AQ29" i="2"/>
  <c r="AQ35" i="2"/>
  <c r="AP9" i="1"/>
  <c r="AP37" i="2"/>
  <c r="AQ36" i="2"/>
  <c r="AQ41" i="2"/>
  <c r="AP13" i="1"/>
  <c r="AP43" i="2"/>
  <c r="AQ42" i="2"/>
  <c r="AQ47" i="2"/>
  <c r="AQ48" i="2"/>
  <c r="AQ50" i="2"/>
  <c r="AR34" i="2"/>
  <c r="AR15" i="2"/>
  <c r="AR40" i="2"/>
  <c r="AR46" i="2"/>
  <c r="AR17" i="2"/>
  <c r="AR18" i="2"/>
  <c r="AR19" i="2"/>
  <c r="AR20" i="2"/>
  <c r="AR21" i="2"/>
  <c r="AR22" i="2"/>
  <c r="AR23" i="2"/>
  <c r="AR24" i="2"/>
  <c r="AR25" i="2"/>
  <c r="AR26" i="2"/>
  <c r="AW229" i="1"/>
  <c r="AR27" i="2"/>
  <c r="AR29" i="2"/>
  <c r="AR35" i="2"/>
  <c r="AQ9" i="1"/>
  <c r="AQ37" i="2"/>
  <c r="AR36" i="2"/>
  <c r="AR41" i="2"/>
  <c r="AQ13" i="1"/>
  <c r="AQ43" i="2"/>
  <c r="AR42" i="2"/>
  <c r="AR47" i="2"/>
  <c r="AR48" i="2"/>
  <c r="AR50" i="2"/>
  <c r="AS34" i="2"/>
  <c r="AS15" i="2"/>
  <c r="AS40" i="2"/>
  <c r="AS46" i="2"/>
  <c r="AS17" i="2"/>
  <c r="AS18" i="2"/>
  <c r="AS19" i="2"/>
  <c r="AS20" i="2"/>
  <c r="AS21" i="2"/>
  <c r="AS22" i="2"/>
  <c r="AS23" i="2"/>
  <c r="AS24" i="2"/>
  <c r="AS25" i="2"/>
  <c r="AS26" i="2"/>
  <c r="AX229" i="1"/>
  <c r="AS27" i="2"/>
  <c r="AS29" i="2"/>
  <c r="AS35" i="2"/>
  <c r="AR9" i="1"/>
  <c r="AR37" i="2"/>
  <c r="AS36" i="2"/>
  <c r="AS41" i="2"/>
  <c r="AR13" i="1"/>
  <c r="AR43" i="2"/>
  <c r="AS42" i="2"/>
  <c r="AS47" i="2"/>
  <c r="AS48" i="2"/>
  <c r="AS50" i="2"/>
  <c r="AT34" i="2"/>
  <c r="AT15" i="2"/>
  <c r="AT40" i="2"/>
  <c r="AT46" i="2"/>
  <c r="AT17" i="2"/>
  <c r="AT18" i="2"/>
  <c r="AT19" i="2"/>
  <c r="AT20" i="2"/>
  <c r="AT21" i="2"/>
  <c r="AT22" i="2"/>
  <c r="AT23" i="2"/>
  <c r="AT24" i="2"/>
  <c r="AT25" i="2"/>
  <c r="AT26" i="2"/>
  <c r="AY229" i="1"/>
  <c r="AT27" i="2"/>
  <c r="AT29" i="2"/>
  <c r="AT35" i="2"/>
  <c r="AS9" i="1"/>
  <c r="AS37" i="2"/>
  <c r="AT36" i="2"/>
  <c r="AT41" i="2"/>
  <c r="AS13" i="1"/>
  <c r="AS43" i="2"/>
  <c r="AT42" i="2"/>
  <c r="AT47" i="2"/>
  <c r="AT48" i="2"/>
  <c r="AT50" i="2"/>
  <c r="AU34" i="2"/>
  <c r="AU15" i="2"/>
  <c r="AU40" i="2"/>
  <c r="AU46" i="2"/>
  <c r="AU17" i="2"/>
  <c r="AU18" i="2"/>
  <c r="AU19" i="2"/>
  <c r="AU20" i="2"/>
  <c r="AU21" i="2"/>
  <c r="AU22" i="2"/>
  <c r="AU23" i="2"/>
  <c r="AU24" i="2"/>
  <c r="AU25" i="2"/>
  <c r="AU26" i="2"/>
  <c r="AZ229" i="1"/>
  <c r="AU27" i="2"/>
  <c r="AU29" i="2"/>
  <c r="AU35" i="2"/>
  <c r="AT9" i="1"/>
  <c r="AT37" i="2"/>
  <c r="AU36" i="2"/>
  <c r="AU41" i="2"/>
  <c r="AT13" i="1"/>
  <c r="AT43" i="2"/>
  <c r="AU42" i="2"/>
  <c r="AU47" i="2"/>
  <c r="AU48" i="2"/>
  <c r="AU50" i="2"/>
  <c r="AV34" i="2"/>
  <c r="AV15" i="2"/>
  <c r="AV40" i="2"/>
  <c r="AV46" i="2"/>
  <c r="AV17" i="2"/>
  <c r="AV18" i="2"/>
  <c r="AV19" i="2"/>
  <c r="AV20" i="2"/>
  <c r="AV21" i="2"/>
  <c r="AV22" i="2"/>
  <c r="AV23" i="2"/>
  <c r="AV24" i="2"/>
  <c r="AV25" i="2"/>
  <c r="AV26" i="2"/>
  <c r="BA229" i="1"/>
  <c r="AV27" i="2"/>
  <c r="AV29" i="2"/>
  <c r="AV35" i="2"/>
  <c r="AU9" i="1"/>
  <c r="AU37" i="2"/>
  <c r="AV36" i="2"/>
  <c r="AV41" i="2"/>
  <c r="AU13" i="1"/>
  <c r="AU43" i="2"/>
  <c r="AV42" i="2"/>
  <c r="AV47" i="2"/>
  <c r="AV48" i="2"/>
  <c r="AV50" i="2"/>
  <c r="AW34" i="2"/>
  <c r="AW15" i="2"/>
  <c r="AW40" i="2"/>
  <c r="AW46" i="2"/>
  <c r="AW17" i="2"/>
  <c r="AW18" i="2"/>
  <c r="AW19" i="2"/>
  <c r="AW20" i="2"/>
  <c r="AW21" i="2"/>
  <c r="AW22" i="2"/>
  <c r="AW23" i="2"/>
  <c r="AW24" i="2"/>
  <c r="AW25" i="2"/>
  <c r="AW26" i="2"/>
  <c r="BB229" i="1"/>
  <c r="AW27" i="2"/>
  <c r="AW29" i="2"/>
  <c r="AW35" i="2"/>
  <c r="AV9" i="1"/>
  <c r="AV37" i="2"/>
  <c r="AW36" i="2"/>
  <c r="AW41" i="2"/>
  <c r="AV13" i="1"/>
  <c r="AV43" i="2"/>
  <c r="AW42" i="2"/>
  <c r="AW47" i="2"/>
  <c r="AW48" i="2"/>
  <c r="AW50" i="2"/>
  <c r="AX34" i="2"/>
  <c r="AX15" i="2"/>
  <c r="AX40" i="2"/>
  <c r="AX46" i="2"/>
  <c r="AX17" i="2"/>
  <c r="AX18" i="2"/>
  <c r="AX19" i="2"/>
  <c r="AX20" i="2"/>
  <c r="AX21" i="2"/>
  <c r="AX22" i="2"/>
  <c r="AX23" i="2"/>
  <c r="AX24" i="2"/>
  <c r="AX25" i="2"/>
  <c r="AX26" i="2"/>
  <c r="BC229" i="1"/>
  <c r="AX27" i="2"/>
  <c r="AX29" i="2"/>
  <c r="AX35" i="2"/>
  <c r="AW9" i="1"/>
  <c r="AW37" i="2"/>
  <c r="AX36" i="2"/>
  <c r="AX41" i="2"/>
  <c r="AW13" i="1"/>
  <c r="AW43" i="2"/>
  <c r="AX42" i="2"/>
  <c r="AX47" i="2"/>
  <c r="AX48" i="2"/>
  <c r="AX50" i="2"/>
  <c r="AY34" i="2"/>
  <c r="AY15" i="2"/>
  <c r="AY40" i="2"/>
  <c r="AY46" i="2"/>
  <c r="AY17" i="2"/>
  <c r="AY18" i="2"/>
  <c r="AY19" i="2"/>
  <c r="AY20" i="2"/>
  <c r="AY21" i="2"/>
  <c r="AY22" i="2"/>
  <c r="AY23" i="2"/>
  <c r="AY24" i="2"/>
  <c r="AY25" i="2"/>
  <c r="AY26" i="2"/>
  <c r="BD229" i="1"/>
  <c r="AY27" i="2"/>
  <c r="AY29" i="2"/>
  <c r="AY35" i="2"/>
  <c r="AX9" i="1"/>
  <c r="AX37" i="2"/>
  <c r="AY36" i="2"/>
  <c r="AY41" i="2"/>
  <c r="AX13" i="1"/>
  <c r="AX43" i="2"/>
  <c r="AY42" i="2"/>
  <c r="AY47" i="2"/>
  <c r="AY48" i="2"/>
  <c r="AY50" i="2"/>
  <c r="AZ34" i="2"/>
  <c r="AZ15" i="2"/>
  <c r="AZ40" i="2"/>
  <c r="AZ46" i="2"/>
  <c r="AZ17" i="2"/>
  <c r="AZ18" i="2"/>
  <c r="AZ19" i="2"/>
  <c r="AZ20" i="2"/>
  <c r="AZ21" i="2"/>
  <c r="AZ22" i="2"/>
  <c r="AZ23" i="2"/>
  <c r="AZ24" i="2"/>
  <c r="AZ25" i="2"/>
  <c r="AZ26" i="2"/>
  <c r="BE229" i="1"/>
  <c r="AZ27" i="2"/>
  <c r="AZ29" i="2"/>
  <c r="AZ35" i="2"/>
  <c r="AY9" i="1"/>
  <c r="AY37" i="2"/>
  <c r="AZ36" i="2"/>
  <c r="AZ41" i="2"/>
  <c r="AY13" i="1"/>
  <c r="AY43" i="2"/>
  <c r="AZ42" i="2"/>
  <c r="AZ47" i="2"/>
  <c r="AZ48" i="2"/>
  <c r="AZ50" i="2"/>
  <c r="BA34" i="2"/>
  <c r="BA15" i="2"/>
  <c r="BA40" i="2"/>
  <c r="BA46" i="2"/>
  <c r="BA17" i="2"/>
  <c r="BA18" i="2"/>
  <c r="BA19" i="2"/>
  <c r="BA20" i="2"/>
  <c r="BA21" i="2"/>
  <c r="BA22" i="2"/>
  <c r="BA23" i="2"/>
  <c r="BA24" i="2"/>
  <c r="BA25" i="2"/>
  <c r="BA26" i="2"/>
  <c r="BF229" i="1"/>
  <c r="BA27" i="2"/>
  <c r="BA29" i="2"/>
  <c r="BA35" i="2"/>
  <c r="AZ9" i="1"/>
  <c r="AZ37" i="2"/>
  <c r="BA36" i="2"/>
  <c r="BA41" i="2"/>
  <c r="AZ13" i="1"/>
  <c r="AZ43" i="2"/>
  <c r="BA42" i="2"/>
  <c r="BA47" i="2"/>
  <c r="BA48" i="2"/>
  <c r="BA50" i="2"/>
  <c r="BB34" i="2"/>
  <c r="BB15" i="2"/>
  <c r="BB40" i="2"/>
  <c r="BB46" i="2"/>
  <c r="BB17" i="2"/>
  <c r="BB18" i="2"/>
  <c r="BB19" i="2"/>
  <c r="BB20" i="2"/>
  <c r="BB21" i="2"/>
  <c r="BB22" i="2"/>
  <c r="BB23" i="2"/>
  <c r="BB24" i="2"/>
  <c r="BB25" i="2"/>
  <c r="BB26" i="2"/>
  <c r="BG229" i="1"/>
  <c r="BB27" i="2"/>
  <c r="BB29" i="2"/>
  <c r="BB35" i="2"/>
  <c r="BA9" i="1"/>
  <c r="BA37" i="2"/>
  <c r="BB36" i="2"/>
  <c r="BB41" i="2"/>
  <c r="BA13" i="1"/>
  <c r="BA43" i="2"/>
  <c r="BB42" i="2"/>
  <c r="BB47" i="2"/>
  <c r="BB48" i="2"/>
  <c r="BB50" i="2"/>
  <c r="BC34" i="2"/>
  <c r="BC15" i="2"/>
  <c r="BC40" i="2"/>
  <c r="BC46" i="2"/>
  <c r="BC17" i="2"/>
  <c r="BC18" i="2"/>
  <c r="BC19" i="2"/>
  <c r="BC20" i="2"/>
  <c r="BC21" i="2"/>
  <c r="BC22" i="2"/>
  <c r="BC23" i="2"/>
  <c r="BC24" i="2"/>
  <c r="BC25" i="2"/>
  <c r="BC26" i="2"/>
  <c r="BH229" i="1"/>
  <c r="BC27" i="2"/>
  <c r="BC29" i="2"/>
  <c r="BC35" i="2"/>
  <c r="BB9" i="1"/>
  <c r="BB37" i="2"/>
  <c r="BC36" i="2"/>
  <c r="BC41" i="2"/>
  <c r="BB13" i="1"/>
  <c r="BB43" i="2"/>
  <c r="BC42" i="2"/>
  <c r="BC47" i="2"/>
  <c r="BC48" i="2"/>
  <c r="BC50" i="2"/>
  <c r="BD34" i="2"/>
  <c r="BD15" i="2"/>
  <c r="BD40" i="2"/>
  <c r="BD46" i="2"/>
  <c r="BD17" i="2"/>
  <c r="BD18" i="2"/>
  <c r="BD19" i="2"/>
  <c r="BD20" i="2"/>
  <c r="BD21" i="2"/>
  <c r="BD22" i="2"/>
  <c r="BD23" i="2"/>
  <c r="BD24" i="2"/>
  <c r="BD25" i="2"/>
  <c r="BD26" i="2"/>
  <c r="BI229" i="1"/>
  <c r="BD27" i="2"/>
  <c r="BD29" i="2"/>
  <c r="BD35" i="2"/>
  <c r="BC9" i="1"/>
  <c r="BC37" i="2"/>
  <c r="BD36" i="2"/>
  <c r="BD41" i="2"/>
  <c r="BC13" i="1"/>
  <c r="BC43" i="2"/>
  <c r="BD42" i="2"/>
  <c r="BD47" i="2"/>
  <c r="BD48" i="2"/>
  <c r="BD50" i="2"/>
  <c r="BE34" i="2"/>
  <c r="BE15" i="2"/>
  <c r="BE40" i="2"/>
  <c r="BE17" i="2"/>
  <c r="BE18" i="2"/>
  <c r="BE19" i="2"/>
  <c r="BE20" i="2"/>
  <c r="BE21" i="2"/>
  <c r="BE22" i="2"/>
  <c r="BE23" i="2"/>
  <c r="BE24" i="2"/>
  <c r="BE25" i="2"/>
  <c r="BE26" i="2"/>
  <c r="E35" i="1"/>
  <c r="F35" i="1"/>
  <c r="G35" i="1"/>
  <c r="H35" i="1"/>
  <c r="I35" i="1"/>
  <c r="C36" i="1"/>
  <c r="C229" i="1"/>
  <c r="BJ229" i="1"/>
  <c r="BE27" i="2"/>
  <c r="BE46" i="2"/>
  <c r="BE29" i="2"/>
  <c r="BE35" i="2"/>
  <c r="BD9" i="1"/>
  <c r="BD37" i="2"/>
  <c r="BE36" i="2"/>
  <c r="BE41" i="2"/>
  <c r="BD13" i="1"/>
  <c r="BD43" i="2"/>
  <c r="BE42" i="2"/>
  <c r="BE47" i="2"/>
  <c r="BE48" i="2"/>
  <c r="BE50" i="2"/>
  <c r="BF34" i="2"/>
  <c r="BF15" i="2"/>
  <c r="BF40" i="2"/>
  <c r="BF46" i="2"/>
  <c r="BF17" i="2"/>
  <c r="BF18" i="2"/>
  <c r="BF19" i="2"/>
  <c r="BF20" i="2"/>
  <c r="BF21" i="2"/>
  <c r="BF22" i="2"/>
  <c r="BF23" i="2"/>
  <c r="BF24" i="2"/>
  <c r="BF25" i="2"/>
  <c r="BF26" i="2"/>
  <c r="BK229" i="1"/>
  <c r="BF27" i="2"/>
  <c r="BF29" i="2"/>
  <c r="BF35" i="2"/>
  <c r="BF36" i="2"/>
  <c r="BF41" i="2"/>
  <c r="BF42" i="2"/>
  <c r="BF47" i="2"/>
  <c r="BF48" i="2"/>
  <c r="BF50" i="2"/>
  <c r="BG34" i="2"/>
  <c r="BG15" i="2"/>
  <c r="BG40" i="2"/>
  <c r="BG46" i="2"/>
  <c r="BG17" i="2"/>
  <c r="BG18" i="2"/>
  <c r="BG19" i="2"/>
  <c r="BG20" i="2"/>
  <c r="BG21" i="2"/>
  <c r="BG22" i="2"/>
  <c r="BG23" i="2"/>
  <c r="BG24" i="2"/>
  <c r="BG25" i="2"/>
  <c r="BG26" i="2"/>
  <c r="BL229" i="1"/>
  <c r="BG27" i="2"/>
  <c r="BG29" i="2"/>
  <c r="BG35" i="2"/>
  <c r="BG36" i="2"/>
  <c r="BG41" i="2"/>
  <c r="BG42" i="2"/>
  <c r="BG47" i="2"/>
  <c r="BG48" i="2"/>
  <c r="BG50" i="2"/>
  <c r="BH34" i="2"/>
  <c r="BH15" i="2"/>
  <c r="BH40" i="2"/>
  <c r="BH46" i="2"/>
  <c r="BH17" i="2"/>
  <c r="BH18" i="2"/>
  <c r="BH19" i="2"/>
  <c r="BH20" i="2"/>
  <c r="BH21" i="2"/>
  <c r="BH22" i="2"/>
  <c r="BH23" i="2"/>
  <c r="BH24" i="2"/>
  <c r="BH25" i="2"/>
  <c r="BH26" i="2"/>
  <c r="BM229" i="1"/>
  <c r="BH27" i="2"/>
  <c r="BH29" i="2"/>
  <c r="BH35" i="2"/>
  <c r="BH36" i="2"/>
  <c r="BH41" i="2"/>
  <c r="BH42" i="2"/>
  <c r="BH47" i="2"/>
  <c r="BH48" i="2"/>
  <c r="BH50" i="2"/>
  <c r="BI34" i="2"/>
  <c r="BI15" i="2"/>
  <c r="BI40" i="2"/>
  <c r="BI46" i="2"/>
  <c r="BI17" i="2"/>
  <c r="BI18" i="2"/>
  <c r="BI19" i="2"/>
  <c r="BI20" i="2"/>
  <c r="BI21" i="2"/>
  <c r="BI22" i="2"/>
  <c r="BI23" i="2"/>
  <c r="BI24" i="2"/>
  <c r="BI25" i="2"/>
  <c r="BI26" i="2"/>
  <c r="BN229" i="1"/>
  <c r="BI27" i="2"/>
  <c r="BI29" i="2"/>
  <c r="BI35" i="2"/>
  <c r="BI36" i="2"/>
  <c r="BI41" i="2"/>
  <c r="BI42" i="2"/>
  <c r="BI47" i="2"/>
  <c r="BI48" i="2"/>
  <c r="BI50" i="2"/>
  <c r="BJ34" i="2"/>
  <c r="BJ15" i="2"/>
  <c r="BJ40" i="2"/>
  <c r="BJ46" i="2"/>
  <c r="BJ17" i="2"/>
  <c r="BJ18" i="2"/>
  <c r="BJ19" i="2"/>
  <c r="BJ20" i="2"/>
  <c r="BJ21" i="2"/>
  <c r="BJ22" i="2"/>
  <c r="BJ23" i="2"/>
  <c r="BJ24" i="2"/>
  <c r="BJ25" i="2"/>
  <c r="BJ26" i="2"/>
  <c r="BO229" i="1"/>
  <c r="BJ27" i="2"/>
  <c r="BJ29" i="2"/>
  <c r="BJ35" i="2"/>
  <c r="BJ36" i="2"/>
  <c r="BJ41" i="2"/>
  <c r="BJ42" i="2"/>
  <c r="BJ47" i="2"/>
  <c r="BJ48" i="2"/>
  <c r="BJ50" i="2"/>
  <c r="BK34" i="2"/>
  <c r="BK15" i="2"/>
  <c r="BK40" i="2"/>
  <c r="BK46" i="2"/>
  <c r="BK17" i="2"/>
  <c r="BK18" i="2"/>
  <c r="BK19" i="2"/>
  <c r="BK20" i="2"/>
  <c r="BK21" i="2"/>
  <c r="BK22" i="2"/>
  <c r="BK23" i="2"/>
  <c r="BK24" i="2"/>
  <c r="BK25" i="2"/>
  <c r="BK26" i="2"/>
  <c r="BP229" i="1"/>
  <c r="BK27" i="2"/>
  <c r="BK29" i="2"/>
  <c r="BK35" i="2"/>
  <c r="BK36" i="2"/>
  <c r="BK41" i="2"/>
  <c r="BK42" i="2"/>
  <c r="BK47" i="2"/>
  <c r="BK48" i="2"/>
  <c r="BK50" i="2"/>
  <c r="BL34" i="2"/>
  <c r="BL15" i="2"/>
  <c r="BL40" i="2"/>
  <c r="BL46" i="2"/>
  <c r="BL17" i="2"/>
  <c r="BL18" i="2"/>
  <c r="BL19" i="2"/>
  <c r="BL20" i="2"/>
  <c r="BL21" i="2"/>
  <c r="BL22" i="2"/>
  <c r="BL23" i="2"/>
  <c r="BL24" i="2"/>
  <c r="BL25" i="2"/>
  <c r="BL26" i="2"/>
  <c r="BQ229" i="1"/>
  <c r="BL27" i="2"/>
  <c r="BL29" i="2"/>
  <c r="BL35" i="2"/>
  <c r="BL36" i="2"/>
  <c r="BL41" i="2"/>
  <c r="BL42" i="2"/>
  <c r="BL47" i="2"/>
  <c r="BL48" i="2"/>
  <c r="BL50" i="2"/>
  <c r="BM34" i="2"/>
  <c r="BM15" i="2"/>
  <c r="BM40" i="2"/>
  <c r="BM46" i="2"/>
  <c r="BM17" i="2"/>
  <c r="BM18" i="2"/>
  <c r="BM19" i="2"/>
  <c r="BM20" i="2"/>
  <c r="BM21" i="2"/>
  <c r="BM22" i="2"/>
  <c r="BM23" i="2"/>
  <c r="BM24" i="2"/>
  <c r="BM25" i="2"/>
  <c r="BM26" i="2"/>
  <c r="BR229" i="1"/>
  <c r="BM27" i="2"/>
  <c r="BM29" i="2"/>
  <c r="BM35" i="2"/>
  <c r="BM36" i="2"/>
  <c r="BM41" i="2"/>
  <c r="BM42" i="2"/>
  <c r="BM47" i="2"/>
  <c r="BM48" i="2"/>
  <c r="BM50" i="2"/>
  <c r="BN34" i="2"/>
  <c r="BN15" i="2"/>
  <c r="BN40" i="2"/>
  <c r="BN46" i="2"/>
  <c r="BN17" i="2"/>
  <c r="BN18" i="2"/>
  <c r="BN19" i="2"/>
  <c r="BN20" i="2"/>
  <c r="BN21" i="2"/>
  <c r="BN22" i="2"/>
  <c r="BN23" i="2"/>
  <c r="BN24" i="2"/>
  <c r="BN25" i="2"/>
  <c r="BN26" i="2"/>
  <c r="BS229" i="1"/>
  <c r="BN27" i="2"/>
  <c r="BN29" i="2"/>
  <c r="BN35" i="2"/>
  <c r="BN36" i="2"/>
  <c r="BN41" i="2"/>
  <c r="BN42" i="2"/>
  <c r="BN47" i="2"/>
  <c r="BN48" i="2"/>
  <c r="BN50" i="2"/>
  <c r="BO34" i="2"/>
  <c r="BO15" i="2"/>
  <c r="BO40" i="2"/>
  <c r="BO46" i="2"/>
  <c r="BO17" i="2"/>
  <c r="BO18" i="2"/>
  <c r="BO19" i="2"/>
  <c r="BO20" i="2"/>
  <c r="BO21" i="2"/>
  <c r="BO22" i="2"/>
  <c r="BO23" i="2"/>
  <c r="BO24" i="2"/>
  <c r="BO25" i="2"/>
  <c r="BO26" i="2"/>
  <c r="BT229" i="1"/>
  <c r="BO27" i="2"/>
  <c r="BO29" i="2"/>
  <c r="BO35" i="2"/>
  <c r="BO36" i="2"/>
  <c r="BO41" i="2"/>
  <c r="BO42" i="2"/>
  <c r="BO47" i="2"/>
  <c r="BO48" i="2"/>
  <c r="BO50" i="2"/>
  <c r="BP34" i="2"/>
  <c r="BP15" i="2"/>
  <c r="BP40" i="2"/>
  <c r="BP46" i="2"/>
  <c r="BP17" i="2"/>
  <c r="BP18" i="2"/>
  <c r="BP19" i="2"/>
  <c r="BP20" i="2"/>
  <c r="BP21" i="2"/>
  <c r="BP22" i="2"/>
  <c r="BP23" i="2"/>
  <c r="BP24" i="2"/>
  <c r="BP25" i="2"/>
  <c r="BP26" i="2"/>
  <c r="BU229" i="1"/>
  <c r="BP27" i="2"/>
  <c r="BP29" i="2"/>
  <c r="BP35" i="2"/>
  <c r="BP36" i="2"/>
  <c r="BP41" i="2"/>
  <c r="BP42" i="2"/>
  <c r="BP47" i="2"/>
  <c r="BP48" i="2"/>
  <c r="BP50" i="2"/>
  <c r="BQ34" i="2"/>
  <c r="BQ15" i="2"/>
  <c r="BQ40" i="2"/>
  <c r="BQ46" i="2"/>
  <c r="BQ17" i="2"/>
  <c r="BQ18" i="2"/>
  <c r="BQ19" i="2"/>
  <c r="BQ20" i="2"/>
  <c r="BQ21" i="2"/>
  <c r="BQ22" i="2"/>
  <c r="BQ23" i="2"/>
  <c r="BQ24" i="2"/>
  <c r="BQ25" i="2"/>
  <c r="BQ26" i="2"/>
  <c r="BV229" i="1"/>
  <c r="BQ27" i="2"/>
  <c r="BQ29" i="2"/>
  <c r="BQ35" i="2"/>
  <c r="BQ36" i="2"/>
  <c r="BQ41" i="2"/>
  <c r="BQ42" i="2"/>
  <c r="BQ47" i="2"/>
  <c r="BQ48" i="2"/>
  <c r="BQ50" i="2"/>
  <c r="BR34" i="2"/>
  <c r="BR15" i="2"/>
  <c r="BR40" i="2"/>
  <c r="BR46" i="2"/>
  <c r="BR17" i="2"/>
  <c r="BR18" i="2"/>
  <c r="BR19" i="2"/>
  <c r="BR20" i="2"/>
  <c r="BR21" i="2"/>
  <c r="BR22" i="2"/>
  <c r="BR23" i="2"/>
  <c r="BR24" i="2"/>
  <c r="BR25" i="2"/>
  <c r="BR26" i="2"/>
  <c r="BW229" i="1"/>
  <c r="BR27" i="2"/>
  <c r="BR29" i="2"/>
  <c r="BR35" i="2"/>
  <c r="BR36" i="2"/>
  <c r="BR41" i="2"/>
  <c r="BR42" i="2"/>
  <c r="BR47" i="2"/>
  <c r="BR48" i="2"/>
  <c r="BR50" i="2"/>
  <c r="BS34" i="2"/>
  <c r="BS15" i="2"/>
  <c r="BS40" i="2"/>
  <c r="BS46" i="2"/>
  <c r="BS17" i="2"/>
  <c r="BS18" i="2"/>
  <c r="BS19" i="2"/>
  <c r="BS20" i="2"/>
  <c r="BS21" i="2"/>
  <c r="BS22" i="2"/>
  <c r="BS23" i="2"/>
  <c r="BS24" i="2"/>
  <c r="BS25" i="2"/>
  <c r="BS26" i="2"/>
  <c r="BX229" i="1"/>
  <c r="BS27" i="2"/>
  <c r="BS29" i="2"/>
  <c r="BS35" i="2"/>
  <c r="BS36" i="2"/>
  <c r="BS41" i="2"/>
  <c r="BS42" i="2"/>
  <c r="BS47" i="2"/>
  <c r="BS48" i="2"/>
  <c r="BS50" i="2"/>
  <c r="BT34" i="2"/>
  <c r="BT15" i="2"/>
  <c r="BT40" i="2"/>
  <c r="BT46" i="2"/>
  <c r="BT17" i="2"/>
  <c r="BT18" i="2"/>
  <c r="BT19" i="2"/>
  <c r="BT20" i="2"/>
  <c r="BT21" i="2"/>
  <c r="BT22" i="2"/>
  <c r="BT23" i="2"/>
  <c r="BT24" i="2"/>
  <c r="BT25" i="2"/>
  <c r="BT26" i="2"/>
  <c r="BY229" i="1"/>
  <c r="BT27" i="2"/>
  <c r="BT29" i="2"/>
  <c r="BT35" i="2"/>
  <c r="BT36" i="2"/>
  <c r="BT41" i="2"/>
  <c r="BT42" i="2"/>
  <c r="BT47" i="2"/>
  <c r="BT48" i="2"/>
  <c r="BT50" i="2"/>
  <c r="BU34" i="2"/>
  <c r="BU15" i="2"/>
  <c r="BU40" i="2"/>
  <c r="BU46" i="2"/>
  <c r="BU17" i="2"/>
  <c r="BU18" i="2"/>
  <c r="BU19" i="2"/>
  <c r="BU20" i="2"/>
  <c r="BU21" i="2"/>
  <c r="BU22" i="2"/>
  <c r="BU23" i="2"/>
  <c r="BU24" i="2"/>
  <c r="BU25" i="2"/>
  <c r="BU26" i="2"/>
  <c r="BZ229" i="1"/>
  <c r="BU27" i="2"/>
  <c r="BU29" i="2"/>
  <c r="BU35" i="2"/>
  <c r="BU36" i="2"/>
  <c r="BU41" i="2"/>
  <c r="BU42" i="2"/>
  <c r="BU47" i="2"/>
  <c r="BU48" i="2"/>
  <c r="BU50" i="2"/>
  <c r="BV34" i="2"/>
  <c r="BV15" i="2"/>
  <c r="BV40" i="2"/>
  <c r="BV46" i="2"/>
  <c r="BV17" i="2"/>
  <c r="BV18" i="2"/>
  <c r="BV19" i="2"/>
  <c r="BV20" i="2"/>
  <c r="BV21" i="2"/>
  <c r="BV22" i="2"/>
  <c r="BV23" i="2"/>
  <c r="BV24" i="2"/>
  <c r="BV25" i="2"/>
  <c r="BV26" i="2"/>
  <c r="CA229" i="1"/>
  <c r="BV27" i="2"/>
  <c r="BV29" i="2"/>
  <c r="BV35" i="2"/>
  <c r="BV36" i="2"/>
  <c r="BV41" i="2"/>
  <c r="BV42" i="2"/>
  <c r="BV47" i="2"/>
  <c r="BV48" i="2"/>
  <c r="BV50" i="2"/>
  <c r="BW34" i="2"/>
  <c r="BW15" i="2"/>
  <c r="BW40" i="2"/>
  <c r="BW46" i="2"/>
  <c r="BW17" i="2"/>
  <c r="BW18" i="2"/>
  <c r="BW19" i="2"/>
  <c r="BW20" i="2"/>
  <c r="BW21" i="2"/>
  <c r="BW22" i="2"/>
  <c r="BW23" i="2"/>
  <c r="BW24" i="2"/>
  <c r="BW25" i="2"/>
  <c r="BW26" i="2"/>
  <c r="CB229" i="1"/>
  <c r="BW27" i="2"/>
  <c r="BW29" i="2"/>
  <c r="BW35" i="2"/>
  <c r="BW36" i="2"/>
  <c r="BW41" i="2"/>
  <c r="BW42" i="2"/>
  <c r="BW47" i="2"/>
  <c r="BW48" i="2"/>
  <c r="BW50" i="2"/>
  <c r="BX34" i="2"/>
  <c r="BX15" i="2"/>
  <c r="BX40" i="2"/>
  <c r="BX46" i="2"/>
  <c r="BX17" i="2"/>
  <c r="BX18" i="2"/>
  <c r="BX19" i="2"/>
  <c r="BX20" i="2"/>
  <c r="BX21" i="2"/>
  <c r="BX22" i="2"/>
  <c r="BX23" i="2"/>
  <c r="BX24" i="2"/>
  <c r="BX25" i="2"/>
  <c r="BX26" i="2"/>
  <c r="CC229" i="1"/>
  <c r="BX27" i="2"/>
  <c r="BX29" i="2"/>
  <c r="BX35" i="2"/>
  <c r="BX36" i="2"/>
  <c r="BX41" i="2"/>
  <c r="BX42" i="2"/>
  <c r="BX47" i="2"/>
  <c r="BX48" i="2"/>
  <c r="BX50" i="2"/>
  <c r="BY34" i="2"/>
  <c r="BY15" i="2"/>
  <c r="BY40" i="2"/>
  <c r="BY46" i="2"/>
  <c r="BY17" i="2"/>
  <c r="BY18" i="2"/>
  <c r="BY19" i="2"/>
  <c r="BY20" i="2"/>
  <c r="BY21" i="2"/>
  <c r="BY22" i="2"/>
  <c r="BY23" i="2"/>
  <c r="BY24" i="2"/>
  <c r="BY25" i="2"/>
  <c r="BY26" i="2"/>
  <c r="CD229" i="1"/>
  <c r="BY27" i="2"/>
  <c r="BY29" i="2"/>
  <c r="BY35" i="2"/>
  <c r="BY36" i="2"/>
  <c r="BY41" i="2"/>
  <c r="BY42" i="2"/>
  <c r="BY47" i="2"/>
  <c r="BY48" i="2"/>
  <c r="BY50" i="2"/>
  <c r="BZ34" i="2"/>
  <c r="BZ15" i="2"/>
  <c r="BZ40" i="2"/>
  <c r="BZ46" i="2"/>
  <c r="BZ17" i="2"/>
  <c r="BZ18" i="2"/>
  <c r="BZ19" i="2"/>
  <c r="BZ20" i="2"/>
  <c r="BZ21" i="2"/>
  <c r="BZ22" i="2"/>
  <c r="BZ23" i="2"/>
  <c r="BZ24" i="2"/>
  <c r="BZ25" i="2"/>
  <c r="BZ26" i="2"/>
  <c r="CE229" i="1"/>
  <c r="BZ27" i="2"/>
  <c r="BZ29" i="2"/>
  <c r="BZ35" i="2"/>
  <c r="BZ36" i="2"/>
  <c r="BZ41" i="2"/>
  <c r="BZ42" i="2"/>
  <c r="BZ47" i="2"/>
  <c r="BZ48" i="2"/>
  <c r="BZ50" i="2"/>
  <c r="CA34" i="2"/>
  <c r="CA15" i="2"/>
  <c r="CA40" i="2"/>
  <c r="CA46" i="2"/>
  <c r="CA17" i="2"/>
  <c r="CA18" i="2"/>
  <c r="CA19" i="2"/>
  <c r="CA20" i="2"/>
  <c r="CA21" i="2"/>
  <c r="CA22" i="2"/>
  <c r="CA23" i="2"/>
  <c r="CA24" i="2"/>
  <c r="CA25" i="2"/>
  <c r="CA26" i="2"/>
  <c r="CA27" i="2"/>
  <c r="CA29" i="2"/>
  <c r="CA35" i="2"/>
  <c r="CA36" i="2"/>
  <c r="CA41" i="2"/>
  <c r="CA42" i="2"/>
  <c r="CA47" i="2"/>
  <c r="CA48" i="2"/>
  <c r="CA50" i="2"/>
  <c r="CB34" i="2"/>
  <c r="CB15" i="2"/>
  <c r="CB40" i="2"/>
  <c r="CB46" i="2"/>
  <c r="CB17" i="2"/>
  <c r="CB18" i="2"/>
  <c r="CB19" i="2"/>
  <c r="CB20" i="2"/>
  <c r="CB21" i="2"/>
  <c r="CB22" i="2"/>
  <c r="CB23" i="2"/>
  <c r="CB24" i="2"/>
  <c r="CB25" i="2"/>
  <c r="CB26" i="2"/>
  <c r="CB27" i="2"/>
  <c r="CB29" i="2"/>
  <c r="CB35" i="2"/>
  <c r="CB36" i="2"/>
  <c r="CB41" i="2"/>
  <c r="CB42" i="2"/>
  <c r="CB47" i="2"/>
  <c r="CB48" i="2"/>
  <c r="CB50" i="2"/>
  <c r="CC34" i="2"/>
  <c r="CC15" i="2"/>
  <c r="CC40" i="2"/>
  <c r="CC46" i="2"/>
  <c r="CC17" i="2"/>
  <c r="CC18" i="2"/>
  <c r="CC19" i="2"/>
  <c r="CC20" i="2"/>
  <c r="CC21" i="2"/>
  <c r="CC22" i="2"/>
  <c r="CC23" i="2"/>
  <c r="CC24" i="2"/>
  <c r="CC25" i="2"/>
  <c r="CC26" i="2"/>
  <c r="CC27" i="2"/>
  <c r="CC29" i="2"/>
  <c r="CC35" i="2"/>
  <c r="CC36" i="2"/>
  <c r="CC41" i="2"/>
  <c r="CC42" i="2"/>
  <c r="CC47" i="2"/>
  <c r="CC48" i="2"/>
  <c r="CC50" i="2"/>
  <c r="CD34" i="2"/>
  <c r="CD15" i="2"/>
  <c r="CD40" i="2"/>
  <c r="CD46" i="2"/>
  <c r="CD28" i="1"/>
  <c r="CD17" i="2"/>
  <c r="CD18" i="2"/>
  <c r="CD19" i="2"/>
  <c r="CD20" i="2"/>
  <c r="CD21" i="2"/>
  <c r="CD22" i="2"/>
  <c r="CD23" i="2"/>
  <c r="CD24" i="2"/>
  <c r="CD25" i="2"/>
  <c r="CD26" i="2"/>
  <c r="CD27" i="2"/>
  <c r="CD29" i="2"/>
  <c r="CD35" i="2"/>
  <c r="CD36" i="2"/>
  <c r="CD41" i="2"/>
  <c r="CD42" i="2"/>
  <c r="CD47" i="2"/>
  <c r="CD48" i="2"/>
  <c r="CD50" i="2"/>
  <c r="CE34" i="2"/>
  <c r="CE15" i="2"/>
  <c r="CE40" i="2"/>
  <c r="CE46" i="2"/>
  <c r="CE28" i="1"/>
  <c r="CE17" i="2"/>
  <c r="CE18" i="2"/>
  <c r="CE19" i="2"/>
  <c r="CE20" i="2"/>
  <c r="CE21" i="2"/>
  <c r="CE22" i="2"/>
  <c r="CE23" i="2"/>
  <c r="CE24" i="2"/>
  <c r="CE25" i="2"/>
  <c r="CE26" i="2"/>
  <c r="CE27" i="2"/>
  <c r="CE29" i="2"/>
  <c r="CE35" i="2"/>
  <c r="CE36" i="2"/>
  <c r="CE41" i="2"/>
  <c r="CE42" i="2"/>
  <c r="CE47" i="2"/>
  <c r="CE48" i="2"/>
  <c r="CE50" i="2"/>
  <c r="CF34" i="2"/>
  <c r="CF15" i="2"/>
  <c r="CF40" i="2"/>
  <c r="CF46" i="2"/>
  <c r="CF28" i="1"/>
  <c r="CF17" i="2"/>
  <c r="CF18" i="2"/>
  <c r="CF19" i="2"/>
  <c r="CF20" i="2"/>
  <c r="CF21" i="2"/>
  <c r="CF22" i="2"/>
  <c r="CF23" i="2"/>
  <c r="CF24" i="2"/>
  <c r="CF25" i="2"/>
  <c r="CF26" i="2"/>
  <c r="CF27" i="2"/>
  <c r="CF29" i="2"/>
  <c r="CF35" i="2"/>
  <c r="CF36" i="2"/>
  <c r="CF41" i="2"/>
  <c r="CF42" i="2"/>
  <c r="CF47" i="2"/>
  <c r="CF48" i="2"/>
  <c r="CF50" i="2"/>
  <c r="CG34" i="2"/>
  <c r="CG15" i="2"/>
  <c r="CG40" i="2"/>
  <c r="CG46" i="2"/>
  <c r="CG28" i="1"/>
  <c r="CG17" i="2"/>
  <c r="CG18" i="2"/>
  <c r="CG19" i="2"/>
  <c r="CG20" i="2"/>
  <c r="CG21" i="2"/>
  <c r="CG22" i="2"/>
  <c r="CG23" i="2"/>
  <c r="CG24" i="2"/>
  <c r="CG25" i="2"/>
  <c r="CG26" i="2"/>
  <c r="CG27" i="2"/>
  <c r="CG29" i="2"/>
  <c r="CG35" i="2"/>
  <c r="CG36" i="2"/>
  <c r="CG41" i="2"/>
  <c r="CG42" i="2"/>
  <c r="CG47" i="2"/>
  <c r="CG48" i="2"/>
  <c r="CG50" i="2"/>
  <c r="CH34" i="2"/>
  <c r="CH15" i="2"/>
  <c r="CH40" i="2"/>
  <c r="CH46" i="2"/>
  <c r="CH28" i="1"/>
  <c r="CH17" i="2"/>
  <c r="CH18" i="2"/>
  <c r="CH19" i="2"/>
  <c r="CH20" i="2"/>
  <c r="CH21" i="2"/>
  <c r="CH22" i="2"/>
  <c r="CH23" i="2"/>
  <c r="CH24" i="2"/>
  <c r="CH25" i="2"/>
  <c r="CH26" i="2"/>
  <c r="CH27" i="2"/>
  <c r="CH29" i="2"/>
  <c r="CH35" i="2"/>
  <c r="CH36" i="2"/>
  <c r="CH41" i="2"/>
  <c r="CH42" i="2"/>
  <c r="CH47" i="2"/>
  <c r="CH48" i="2"/>
  <c r="CH50" i="2"/>
  <c r="CI34" i="2"/>
  <c r="CI15" i="2"/>
  <c r="CI40" i="2"/>
  <c r="CI46" i="2"/>
  <c r="CI28" i="1"/>
  <c r="CI17" i="2"/>
  <c r="CI18" i="2"/>
  <c r="CI19" i="2"/>
  <c r="CI20" i="2"/>
  <c r="CI21" i="2"/>
  <c r="CI22" i="2"/>
  <c r="CI23" i="2"/>
  <c r="CI24" i="2"/>
  <c r="CI25" i="2"/>
  <c r="CI26" i="2"/>
  <c r="CI27" i="2"/>
  <c r="CI29" i="2"/>
  <c r="CI35" i="2"/>
  <c r="CI36" i="2"/>
  <c r="CI41" i="2"/>
  <c r="CI42" i="2"/>
  <c r="CI47" i="2"/>
  <c r="CI48" i="2"/>
  <c r="CI50" i="2"/>
  <c r="CJ34" i="2"/>
  <c r="CJ15" i="2"/>
  <c r="CJ40" i="2"/>
  <c r="CJ46" i="2"/>
  <c r="CJ28" i="1"/>
  <c r="CJ17" i="2"/>
  <c r="CJ18" i="2"/>
  <c r="CJ19" i="2"/>
  <c r="CJ20" i="2"/>
  <c r="CJ21" i="2"/>
  <c r="CJ22" i="2"/>
  <c r="CJ23" i="2"/>
  <c r="CJ24" i="2"/>
  <c r="CJ25" i="2"/>
  <c r="CJ26" i="2"/>
  <c r="CJ27" i="2"/>
  <c r="CJ29" i="2"/>
  <c r="CJ35" i="2"/>
  <c r="CJ36" i="2"/>
  <c r="CJ41" i="2"/>
  <c r="CJ42" i="2"/>
  <c r="CJ47" i="2"/>
  <c r="CJ48" i="2"/>
  <c r="CJ50" i="2"/>
  <c r="CK34" i="2"/>
  <c r="CK15" i="2"/>
  <c r="CK40" i="2"/>
  <c r="CK46" i="2"/>
  <c r="CK28" i="1"/>
  <c r="CK17" i="2"/>
  <c r="CK18" i="2"/>
  <c r="CK19" i="2"/>
  <c r="CK20" i="2"/>
  <c r="CK21" i="2"/>
  <c r="CK22" i="2"/>
  <c r="CK23" i="2"/>
  <c r="CK24" i="2"/>
  <c r="CK25" i="2"/>
  <c r="CK26" i="2"/>
  <c r="CK27" i="2"/>
  <c r="CK29" i="2"/>
  <c r="CK35" i="2"/>
  <c r="CK36" i="2"/>
  <c r="CK41" i="2"/>
  <c r="CK42" i="2"/>
  <c r="CK47" i="2"/>
  <c r="CK48" i="2"/>
  <c r="CK50" i="2"/>
  <c r="CL34" i="2"/>
  <c r="CL15" i="2"/>
  <c r="CL40" i="2"/>
  <c r="CL46" i="2"/>
  <c r="CL28" i="1"/>
  <c r="CL17" i="2"/>
  <c r="CL18" i="2"/>
  <c r="CL19" i="2"/>
  <c r="CL20" i="2"/>
  <c r="CL21" i="2"/>
  <c r="CL22" i="2"/>
  <c r="CL23" i="2"/>
  <c r="CL24" i="2"/>
  <c r="CL25" i="2"/>
  <c r="CL26" i="2"/>
  <c r="CL27" i="2"/>
  <c r="CL29" i="2"/>
  <c r="CL35" i="2"/>
  <c r="CL36" i="2"/>
  <c r="CL41" i="2"/>
  <c r="CL42" i="2"/>
  <c r="CL47" i="2"/>
  <c r="CL48" i="2"/>
  <c r="CL50" i="2"/>
  <c r="CM34" i="2"/>
  <c r="CM15" i="2"/>
  <c r="CM40" i="2"/>
  <c r="CM46" i="2"/>
  <c r="CM28" i="1"/>
  <c r="CM17" i="2"/>
  <c r="CM18" i="2"/>
  <c r="CM19" i="2"/>
  <c r="CM20" i="2"/>
  <c r="CM21" i="2"/>
  <c r="CM22" i="2"/>
  <c r="CM23" i="2"/>
  <c r="CM24" i="2"/>
  <c r="CM25" i="2"/>
  <c r="CM26" i="2"/>
  <c r="CM27" i="2"/>
  <c r="CM29" i="2"/>
  <c r="CM35" i="2"/>
  <c r="CM36" i="2"/>
  <c r="CM41" i="2"/>
  <c r="CM42" i="2"/>
  <c r="CM47" i="2"/>
  <c r="CM48" i="2"/>
  <c r="CM50" i="2"/>
  <c r="CN34" i="2"/>
  <c r="CN15" i="2"/>
  <c r="CN40" i="2"/>
  <c r="CN46" i="2"/>
  <c r="CN28" i="1"/>
  <c r="CN17" i="2"/>
  <c r="CN18" i="2"/>
  <c r="CN19" i="2"/>
  <c r="CN20" i="2"/>
  <c r="CN21" i="2"/>
  <c r="CN22" i="2"/>
  <c r="CN23" i="2"/>
  <c r="CN24" i="2"/>
  <c r="CN25" i="2"/>
  <c r="CN26" i="2"/>
  <c r="CN27" i="2"/>
  <c r="CN29" i="2"/>
  <c r="CN35" i="2"/>
  <c r="CN36" i="2"/>
  <c r="CN41" i="2"/>
  <c r="CN42" i="2"/>
  <c r="CN47" i="2"/>
  <c r="CN48" i="2"/>
  <c r="CN50" i="2"/>
  <c r="CO34" i="2"/>
  <c r="CO15" i="2"/>
  <c r="CO40" i="2"/>
  <c r="CO46" i="2"/>
  <c r="CO28" i="1"/>
  <c r="CO17" i="2"/>
  <c r="CO18" i="2"/>
  <c r="CO19" i="2"/>
  <c r="CO20" i="2"/>
  <c r="CO21" i="2"/>
  <c r="CO22" i="2"/>
  <c r="CO23" i="2"/>
  <c r="CO24" i="2"/>
  <c r="CO25" i="2"/>
  <c r="CO26" i="2"/>
  <c r="CO27" i="2"/>
  <c r="CO29" i="2"/>
  <c r="CO35" i="2"/>
  <c r="CO36" i="2"/>
  <c r="CO41" i="2"/>
  <c r="CO42" i="2"/>
  <c r="CO47" i="2"/>
  <c r="CO48" i="2"/>
  <c r="CO50" i="2"/>
  <c r="CP34" i="2"/>
  <c r="CP15" i="2"/>
  <c r="CP40" i="2"/>
  <c r="CP46" i="2"/>
  <c r="CP28" i="1"/>
  <c r="CP17" i="2"/>
  <c r="CP18" i="2"/>
  <c r="CP19" i="2"/>
  <c r="CP20" i="2"/>
  <c r="CP21" i="2"/>
  <c r="CP22" i="2"/>
  <c r="CP23" i="2"/>
  <c r="CP24" i="2"/>
  <c r="CP25" i="2"/>
  <c r="CP26" i="2"/>
  <c r="CP27" i="2"/>
  <c r="CP29" i="2"/>
  <c r="CP35" i="2"/>
  <c r="CP36" i="2"/>
  <c r="CP41" i="2"/>
  <c r="CP42" i="2"/>
  <c r="CP47" i="2"/>
  <c r="CP48" i="2"/>
  <c r="CP50" i="2"/>
  <c r="CQ34" i="2"/>
  <c r="CQ15" i="2"/>
  <c r="CQ40" i="2"/>
  <c r="CQ46" i="2"/>
  <c r="CQ28" i="1"/>
  <c r="CQ17" i="2"/>
  <c r="CQ18" i="2"/>
  <c r="CQ19" i="2"/>
  <c r="CQ20" i="2"/>
  <c r="CQ21" i="2"/>
  <c r="CQ22" i="2"/>
  <c r="CQ23" i="2"/>
  <c r="CQ24" i="2"/>
  <c r="CQ25" i="2"/>
  <c r="CQ26" i="2"/>
  <c r="CQ27" i="2"/>
  <c r="CQ29" i="2"/>
  <c r="CQ35" i="2"/>
  <c r="CQ36" i="2"/>
  <c r="CQ41" i="2"/>
  <c r="CQ42" i="2"/>
  <c r="CQ47" i="2"/>
  <c r="CQ48" i="2"/>
  <c r="CQ50" i="2"/>
  <c r="CR34" i="2"/>
  <c r="CR15" i="2"/>
  <c r="CR40" i="2"/>
  <c r="CR46" i="2"/>
  <c r="CR28" i="1"/>
  <c r="CR17" i="2"/>
  <c r="CR18" i="2"/>
  <c r="CR19" i="2"/>
  <c r="CR20" i="2"/>
  <c r="CR21" i="2"/>
  <c r="CR22" i="2"/>
  <c r="CR23" i="2"/>
  <c r="CR24" i="2"/>
  <c r="CR25" i="2"/>
  <c r="CR26" i="2"/>
  <c r="CR27" i="2"/>
  <c r="CR29" i="2"/>
  <c r="CR35" i="2"/>
  <c r="CR36" i="2"/>
  <c r="CR41" i="2"/>
  <c r="CR42" i="2"/>
  <c r="CR47" i="2"/>
  <c r="CR48" i="2"/>
  <c r="CR50" i="2"/>
  <c r="CS34" i="2"/>
  <c r="CS15" i="2"/>
  <c r="CS40" i="2"/>
  <c r="CS46" i="2"/>
  <c r="CS28" i="1"/>
  <c r="CS17" i="2"/>
  <c r="CS18" i="2"/>
  <c r="CS19" i="2"/>
  <c r="CS20" i="2"/>
  <c r="CS21" i="2"/>
  <c r="CS22" i="2"/>
  <c r="CS23" i="2"/>
  <c r="CS24" i="2"/>
  <c r="CS25" i="2"/>
  <c r="CS26" i="2"/>
  <c r="CS27" i="2"/>
  <c r="CS29" i="2"/>
  <c r="CS35" i="2"/>
  <c r="CS36" i="2"/>
  <c r="CS41" i="2"/>
  <c r="CS42" i="2"/>
  <c r="CS47" i="2"/>
  <c r="CS48" i="2"/>
  <c r="CS50" i="2"/>
  <c r="CT34" i="2"/>
  <c r="CT15" i="2"/>
  <c r="CT40" i="2"/>
  <c r="CT46" i="2"/>
  <c r="CT28" i="1"/>
  <c r="CT17" i="2"/>
  <c r="CT18" i="2"/>
  <c r="CT19" i="2"/>
  <c r="CT20" i="2"/>
  <c r="CT21" i="2"/>
  <c r="CT22" i="2"/>
  <c r="CT23" i="2"/>
  <c r="CT24" i="2"/>
  <c r="CT25" i="2"/>
  <c r="CT26" i="2"/>
  <c r="CT27" i="2"/>
  <c r="CT29" i="2"/>
  <c r="CT35" i="2"/>
  <c r="CT36" i="2"/>
  <c r="CT41" i="2"/>
  <c r="CT42" i="2"/>
  <c r="CT47" i="2"/>
  <c r="CT48" i="2"/>
  <c r="CT50" i="2"/>
  <c r="CU34" i="2"/>
  <c r="CU15" i="2"/>
  <c r="CU40" i="2"/>
  <c r="CU46" i="2"/>
  <c r="CU28" i="1"/>
  <c r="CU17" i="2"/>
  <c r="CU18" i="2"/>
  <c r="CU19" i="2"/>
  <c r="CU20" i="2"/>
  <c r="CU21" i="2"/>
  <c r="CU22" i="2"/>
  <c r="CU23" i="2"/>
  <c r="CU24" i="2"/>
  <c r="CU25" i="2"/>
  <c r="CU26" i="2"/>
  <c r="CU27" i="2"/>
  <c r="CU29" i="2"/>
  <c r="CU35" i="2"/>
  <c r="CU36" i="2"/>
  <c r="CU41" i="2"/>
  <c r="CU42" i="2"/>
  <c r="CU47" i="2"/>
  <c r="CU48" i="2"/>
  <c r="CU50" i="2"/>
  <c r="CV34" i="2"/>
  <c r="CV15" i="2"/>
  <c r="CV40" i="2"/>
  <c r="CV46" i="2"/>
  <c r="CV28" i="1"/>
  <c r="CV17" i="2"/>
  <c r="CV18" i="2"/>
  <c r="CV19" i="2"/>
  <c r="CV20" i="2"/>
  <c r="CV21" i="2"/>
  <c r="CV22" i="2"/>
  <c r="CV23" i="2"/>
  <c r="CV24" i="2"/>
  <c r="CV25" i="2"/>
  <c r="CV26" i="2"/>
  <c r="CV27" i="2"/>
  <c r="CV29" i="2"/>
  <c r="CV35" i="2"/>
  <c r="CV36" i="2"/>
  <c r="CV41" i="2"/>
  <c r="CV42" i="2"/>
  <c r="CV47" i="2"/>
  <c r="CV48" i="2"/>
  <c r="CV50" i="2"/>
  <c r="CW34" i="2"/>
  <c r="CW15" i="2"/>
  <c r="CW40" i="2"/>
  <c r="CW46" i="2"/>
  <c r="CW28" i="1"/>
  <c r="CW17" i="2"/>
  <c r="CW18" i="2"/>
  <c r="CW19" i="2"/>
  <c r="CW20" i="2"/>
  <c r="CW21" i="2"/>
  <c r="CW22" i="2"/>
  <c r="CW23" i="2"/>
  <c r="CW24" i="2"/>
  <c r="CW25" i="2"/>
  <c r="CW26" i="2"/>
  <c r="CW27" i="2"/>
  <c r="CW29" i="2"/>
  <c r="CW35" i="2"/>
  <c r="CW36" i="2"/>
  <c r="CW41" i="2"/>
  <c r="CW42" i="2"/>
  <c r="CW47" i="2"/>
  <c r="CW48" i="2"/>
  <c r="CW50" i="2"/>
  <c r="CX34" i="2"/>
  <c r="CX15" i="2"/>
  <c r="CX40" i="2"/>
  <c r="CX46" i="2"/>
  <c r="CX28" i="1"/>
  <c r="CX17" i="2"/>
  <c r="CX18" i="2"/>
  <c r="CX19" i="2"/>
  <c r="CX20" i="2"/>
  <c r="CX21" i="2"/>
  <c r="CX22" i="2"/>
  <c r="CX23" i="2"/>
  <c r="CX24" i="2"/>
  <c r="CX25" i="2"/>
  <c r="CX26" i="2"/>
  <c r="CX27" i="2"/>
  <c r="CX29" i="2"/>
  <c r="CX35" i="2"/>
  <c r="CX36" i="2"/>
  <c r="CX41" i="2"/>
  <c r="CX42" i="2"/>
  <c r="CX47" i="2"/>
  <c r="CX48" i="2"/>
  <c r="CX50" i="2"/>
  <c r="B50" i="2"/>
  <c r="B47" i="2"/>
  <c r="CX62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CX61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CX55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CX54" i="2"/>
  <c r="CW54" i="2"/>
  <c r="CV54" i="2"/>
  <c r="CU54" i="2"/>
  <c r="CT54" i="2"/>
  <c r="CS54" i="2"/>
  <c r="CR54" i="2"/>
  <c r="CQ54" i="2"/>
  <c r="CP54" i="2"/>
  <c r="CO54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CX38" i="2"/>
  <c r="CW38" i="2"/>
  <c r="CV38" i="2"/>
  <c r="CU38" i="2"/>
  <c r="CT38" i="2"/>
  <c r="CS38" i="2"/>
  <c r="CR38" i="2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9" i="1"/>
  <c r="BE37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28" i="1"/>
  <c r="B69" i="2"/>
  <c r="B68" i="2"/>
  <c r="C39" i="1"/>
  <c r="C14" i="2"/>
  <c r="B8" i="3"/>
  <c r="C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5" i="1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13" i="1"/>
  <c r="BE43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B44" i="2"/>
  <c r="C4" i="2"/>
  <c r="B3" i="3"/>
  <c r="B1" i="3"/>
  <c r="B38" i="2"/>
  <c r="C5" i="2"/>
  <c r="CX43" i="2"/>
  <c r="CW43" i="2"/>
  <c r="CV43" i="2"/>
  <c r="CU43" i="2"/>
  <c r="CT43" i="2"/>
  <c r="CS43" i="2"/>
  <c r="CR43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CX37" i="2"/>
  <c r="CW37" i="2"/>
  <c r="CV37" i="2"/>
  <c r="CU37" i="2"/>
  <c r="CT37" i="2"/>
  <c r="CS37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17" i="2"/>
  <c r="I3" i="2"/>
  <c r="B24" i="2"/>
  <c r="I6" i="2"/>
  <c r="B25" i="2"/>
  <c r="I7" i="2"/>
  <c r="B27" i="2"/>
  <c r="I8" i="2"/>
  <c r="BF9" i="1"/>
  <c r="BF13" i="1"/>
  <c r="BG9" i="1"/>
  <c r="BG13" i="1"/>
  <c r="BH9" i="1"/>
  <c r="BH13" i="1"/>
  <c r="BI9" i="1"/>
  <c r="BI13" i="1"/>
  <c r="BJ9" i="1"/>
  <c r="BJ13" i="1"/>
  <c r="BK9" i="1"/>
  <c r="BK13" i="1"/>
  <c r="BL9" i="1"/>
  <c r="BL13" i="1"/>
  <c r="BM9" i="1"/>
  <c r="BM13" i="1"/>
  <c r="BN9" i="1"/>
  <c r="BN13" i="1"/>
  <c r="BO9" i="1"/>
  <c r="BO13" i="1"/>
  <c r="BP9" i="1"/>
  <c r="BP13" i="1"/>
  <c r="BQ9" i="1"/>
  <c r="BQ13" i="1"/>
  <c r="BR9" i="1"/>
  <c r="BR13" i="1"/>
  <c r="BS9" i="1"/>
  <c r="BS13" i="1"/>
  <c r="BT9" i="1"/>
  <c r="BT13" i="1"/>
  <c r="BU9" i="1"/>
  <c r="BU13" i="1"/>
  <c r="BV9" i="1"/>
  <c r="BV13" i="1"/>
  <c r="BW9" i="1"/>
  <c r="BW13" i="1"/>
  <c r="BX9" i="1"/>
  <c r="BX13" i="1"/>
  <c r="BY9" i="1"/>
  <c r="BY13" i="1"/>
  <c r="BZ9" i="1"/>
  <c r="BZ13" i="1"/>
  <c r="CA9" i="1"/>
  <c r="CA13" i="1"/>
  <c r="CB9" i="1"/>
  <c r="CB13" i="1"/>
  <c r="CC9" i="1"/>
  <c r="CC13" i="1"/>
  <c r="CD9" i="1"/>
  <c r="CD13" i="1"/>
  <c r="CE9" i="1"/>
  <c r="CE13" i="1"/>
  <c r="CF9" i="1"/>
  <c r="CF13" i="1"/>
  <c r="CG9" i="1"/>
  <c r="CG13" i="1"/>
  <c r="CH9" i="1"/>
  <c r="CH13" i="1"/>
  <c r="CI9" i="1"/>
  <c r="CI13" i="1"/>
  <c r="CJ9" i="1"/>
  <c r="CJ13" i="1"/>
  <c r="CK9" i="1"/>
  <c r="CK13" i="1"/>
  <c r="CL9" i="1"/>
  <c r="CL13" i="1"/>
  <c r="CM9" i="1"/>
  <c r="CM13" i="1"/>
  <c r="CN9" i="1"/>
  <c r="CN13" i="1"/>
  <c r="CO9" i="1"/>
  <c r="CO13" i="1"/>
  <c r="CP9" i="1"/>
  <c r="CP13" i="1"/>
  <c r="CQ9" i="1"/>
  <c r="CQ13" i="1"/>
  <c r="CR9" i="1"/>
  <c r="CR13" i="1"/>
  <c r="CS9" i="1"/>
  <c r="CS13" i="1"/>
  <c r="CT9" i="1"/>
  <c r="CT13" i="1"/>
  <c r="CU9" i="1"/>
  <c r="CU13" i="1"/>
  <c r="CV9" i="1"/>
  <c r="CV13" i="1"/>
  <c r="CW9" i="1"/>
  <c r="CW13" i="1"/>
  <c r="B46" i="2"/>
  <c r="C9" i="2"/>
  <c r="E67" i="1"/>
  <c r="D14" i="2"/>
  <c r="E14" i="2"/>
  <c r="F14" i="2"/>
  <c r="G14" i="2"/>
  <c r="H14" i="2"/>
  <c r="I14" i="2"/>
  <c r="J14" i="2"/>
  <c r="CX13" i="1"/>
  <c r="CX9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B29" i="2"/>
  <c r="E225" i="1"/>
  <c r="F225" i="1"/>
  <c r="G225" i="1"/>
  <c r="H225" i="1"/>
  <c r="E224" i="1"/>
  <c r="F224" i="1"/>
  <c r="G224" i="1"/>
  <c r="H224" i="1"/>
  <c r="E223" i="1"/>
  <c r="F223" i="1"/>
  <c r="G223" i="1"/>
  <c r="H223" i="1"/>
  <c r="E222" i="1"/>
  <c r="F222" i="1"/>
  <c r="G222" i="1"/>
  <c r="H222" i="1"/>
  <c r="CE225" i="1"/>
  <c r="CD225" i="1"/>
  <c r="CC225" i="1"/>
  <c r="CB225" i="1"/>
  <c r="CA225" i="1"/>
  <c r="BZ225" i="1"/>
  <c r="BY225" i="1"/>
  <c r="BX225" i="1"/>
  <c r="BW225" i="1"/>
  <c r="BV225" i="1"/>
  <c r="BU225" i="1"/>
  <c r="BT225" i="1"/>
  <c r="BS225" i="1"/>
  <c r="BR225" i="1"/>
  <c r="BQ225" i="1"/>
  <c r="BP225" i="1"/>
  <c r="BO225" i="1"/>
  <c r="BN225" i="1"/>
  <c r="BM225" i="1"/>
  <c r="BL225" i="1"/>
  <c r="BK225" i="1"/>
  <c r="BJ225" i="1"/>
  <c r="BI225" i="1"/>
  <c r="BH225" i="1"/>
  <c r="BG225" i="1"/>
  <c r="BF225" i="1"/>
  <c r="BE225" i="1"/>
  <c r="BD225" i="1"/>
  <c r="BC225" i="1"/>
  <c r="BB225" i="1"/>
  <c r="BA225" i="1"/>
  <c r="AZ225" i="1"/>
  <c r="AY225" i="1"/>
  <c r="AX225" i="1"/>
  <c r="AW225" i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CE224" i="1"/>
  <c r="CD224" i="1"/>
  <c r="CC224" i="1"/>
  <c r="CB224" i="1"/>
  <c r="CA224" i="1"/>
  <c r="BZ224" i="1"/>
  <c r="BY224" i="1"/>
  <c r="BX224" i="1"/>
  <c r="BW224" i="1"/>
  <c r="BV224" i="1"/>
  <c r="BU224" i="1"/>
  <c r="BT224" i="1"/>
  <c r="BS224" i="1"/>
  <c r="BR224" i="1"/>
  <c r="BQ224" i="1"/>
  <c r="BP224" i="1"/>
  <c r="BO224" i="1"/>
  <c r="BN224" i="1"/>
  <c r="BM224" i="1"/>
  <c r="BL224" i="1"/>
  <c r="BK224" i="1"/>
  <c r="BJ224" i="1"/>
  <c r="BI224" i="1"/>
  <c r="BH224" i="1"/>
  <c r="BG224" i="1"/>
  <c r="BF224" i="1"/>
  <c r="BE224" i="1"/>
  <c r="BD224" i="1"/>
  <c r="BC224" i="1"/>
  <c r="BB224" i="1"/>
  <c r="BA224" i="1"/>
  <c r="AZ224" i="1"/>
  <c r="AY224" i="1"/>
  <c r="AX224" i="1"/>
  <c r="AW224" i="1"/>
  <c r="AV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CE223" i="1"/>
  <c r="CD223" i="1"/>
  <c r="CC223" i="1"/>
  <c r="CB223" i="1"/>
  <c r="CA223" i="1"/>
  <c r="BZ223" i="1"/>
  <c r="BY223" i="1"/>
  <c r="BX223" i="1"/>
  <c r="BW223" i="1"/>
  <c r="BV223" i="1"/>
  <c r="BU223" i="1"/>
  <c r="BT223" i="1"/>
  <c r="BS223" i="1"/>
  <c r="BR223" i="1"/>
  <c r="BQ223" i="1"/>
  <c r="BP223" i="1"/>
  <c r="BO223" i="1"/>
  <c r="BN223" i="1"/>
  <c r="BM223" i="1"/>
  <c r="BL223" i="1"/>
  <c r="BK223" i="1"/>
  <c r="BJ223" i="1"/>
  <c r="BI223" i="1"/>
  <c r="BH223" i="1"/>
  <c r="BG223" i="1"/>
  <c r="BF223" i="1"/>
  <c r="BE223" i="1"/>
  <c r="BD223" i="1"/>
  <c r="BC223" i="1"/>
  <c r="BB223" i="1"/>
  <c r="BA223" i="1"/>
  <c r="AZ223" i="1"/>
  <c r="AY223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CE222" i="1"/>
  <c r="CD222" i="1"/>
  <c r="CC222" i="1"/>
  <c r="CB222" i="1"/>
  <c r="CA222" i="1"/>
  <c r="BZ222" i="1"/>
  <c r="BY222" i="1"/>
  <c r="BX222" i="1"/>
  <c r="BW222" i="1"/>
  <c r="BV222" i="1"/>
  <c r="BU222" i="1"/>
  <c r="BT222" i="1"/>
  <c r="BS222" i="1"/>
  <c r="BR222" i="1"/>
  <c r="BQ222" i="1"/>
  <c r="BP222" i="1"/>
  <c r="BO222" i="1"/>
  <c r="BN222" i="1"/>
  <c r="BM222" i="1"/>
  <c r="BL222" i="1"/>
  <c r="BK222" i="1"/>
  <c r="BJ222" i="1"/>
  <c r="BI222" i="1"/>
  <c r="BH222" i="1"/>
  <c r="BG222" i="1"/>
  <c r="BF222" i="1"/>
  <c r="BE222" i="1"/>
  <c r="BD222" i="1"/>
  <c r="BC222" i="1"/>
  <c r="BB222" i="1"/>
  <c r="BA222" i="1"/>
  <c r="AZ222" i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E221" i="1"/>
  <c r="F221" i="1"/>
  <c r="G221" i="1"/>
  <c r="CE221" i="1"/>
  <c r="CD221" i="1"/>
  <c r="CC221" i="1"/>
  <c r="CB221" i="1"/>
  <c r="CA221" i="1"/>
  <c r="BZ221" i="1"/>
  <c r="BY221" i="1"/>
  <c r="BX221" i="1"/>
  <c r="BW221" i="1"/>
  <c r="BV221" i="1"/>
  <c r="BU221" i="1"/>
  <c r="BT221" i="1"/>
  <c r="BS221" i="1"/>
  <c r="BR221" i="1"/>
  <c r="BQ221" i="1"/>
  <c r="BP221" i="1"/>
  <c r="BO221" i="1"/>
  <c r="BN221" i="1"/>
  <c r="BM221" i="1"/>
  <c r="BL221" i="1"/>
  <c r="BK221" i="1"/>
  <c r="BJ221" i="1"/>
  <c r="BI221" i="1"/>
  <c r="BH221" i="1"/>
  <c r="BG221" i="1"/>
  <c r="BF221" i="1"/>
  <c r="BE221" i="1"/>
  <c r="BD221" i="1"/>
  <c r="BC221" i="1"/>
  <c r="BB221" i="1"/>
  <c r="BA221" i="1"/>
  <c r="AZ221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E220" i="1"/>
  <c r="F220" i="1"/>
  <c r="G220" i="1"/>
  <c r="CE220" i="1"/>
  <c r="CD220" i="1"/>
  <c r="CC220" i="1"/>
  <c r="CB220" i="1"/>
  <c r="CA220" i="1"/>
  <c r="BZ220" i="1"/>
  <c r="BY220" i="1"/>
  <c r="BX220" i="1"/>
  <c r="BW220" i="1"/>
  <c r="BV220" i="1"/>
  <c r="BU220" i="1"/>
  <c r="BT220" i="1"/>
  <c r="BS220" i="1"/>
  <c r="BR220" i="1"/>
  <c r="BQ220" i="1"/>
  <c r="BP220" i="1"/>
  <c r="BO220" i="1"/>
  <c r="BN220" i="1"/>
  <c r="BM220" i="1"/>
  <c r="BL220" i="1"/>
  <c r="BK220" i="1"/>
  <c r="BJ220" i="1"/>
  <c r="BI220" i="1"/>
  <c r="BH220" i="1"/>
  <c r="BG220" i="1"/>
  <c r="BF220" i="1"/>
  <c r="BE220" i="1"/>
  <c r="BD220" i="1"/>
  <c r="BC220" i="1"/>
  <c r="BB220" i="1"/>
  <c r="BA220" i="1"/>
  <c r="AZ220" i="1"/>
  <c r="AY220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E219" i="1"/>
  <c r="F219" i="1"/>
  <c r="G219" i="1"/>
  <c r="CE219" i="1"/>
  <c r="CD219" i="1"/>
  <c r="CC219" i="1"/>
  <c r="CB219" i="1"/>
  <c r="CA219" i="1"/>
  <c r="BZ219" i="1"/>
  <c r="BY219" i="1"/>
  <c r="BX219" i="1"/>
  <c r="BW219" i="1"/>
  <c r="BV219" i="1"/>
  <c r="BU219" i="1"/>
  <c r="BT219" i="1"/>
  <c r="BS219" i="1"/>
  <c r="BR219" i="1"/>
  <c r="BQ219" i="1"/>
  <c r="BP219" i="1"/>
  <c r="BO219" i="1"/>
  <c r="BN219" i="1"/>
  <c r="BM219" i="1"/>
  <c r="BL219" i="1"/>
  <c r="BK219" i="1"/>
  <c r="BJ219" i="1"/>
  <c r="BI219" i="1"/>
  <c r="BH219" i="1"/>
  <c r="BG219" i="1"/>
  <c r="BF219" i="1"/>
  <c r="BE219" i="1"/>
  <c r="BD219" i="1"/>
  <c r="BC219" i="1"/>
  <c r="BB219" i="1"/>
  <c r="BA219" i="1"/>
  <c r="AZ219" i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E218" i="1"/>
  <c r="F218" i="1"/>
  <c r="G218" i="1"/>
  <c r="CE218" i="1"/>
  <c r="CD218" i="1"/>
  <c r="CC218" i="1"/>
  <c r="CB218" i="1"/>
  <c r="CA218" i="1"/>
  <c r="BZ218" i="1"/>
  <c r="BY218" i="1"/>
  <c r="BX218" i="1"/>
  <c r="BW218" i="1"/>
  <c r="BV218" i="1"/>
  <c r="BU218" i="1"/>
  <c r="BT218" i="1"/>
  <c r="BS218" i="1"/>
  <c r="BR218" i="1"/>
  <c r="BQ218" i="1"/>
  <c r="BP218" i="1"/>
  <c r="BO218" i="1"/>
  <c r="BN218" i="1"/>
  <c r="BM218" i="1"/>
  <c r="BL218" i="1"/>
  <c r="BK218" i="1"/>
  <c r="BJ218" i="1"/>
  <c r="BI218" i="1"/>
  <c r="BH218" i="1"/>
  <c r="BG218" i="1"/>
  <c r="BF218" i="1"/>
  <c r="BE218" i="1"/>
  <c r="BD218" i="1"/>
  <c r="BC218" i="1"/>
  <c r="BB218" i="1"/>
  <c r="BA218" i="1"/>
  <c r="AZ218" i="1"/>
  <c r="AY218" i="1"/>
  <c r="AX218" i="1"/>
  <c r="AW218" i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E217" i="1"/>
  <c r="G217" i="1"/>
  <c r="CE217" i="1"/>
  <c r="CD217" i="1"/>
  <c r="CC217" i="1"/>
  <c r="CB217" i="1"/>
  <c r="CA217" i="1"/>
  <c r="BZ217" i="1"/>
  <c r="BY217" i="1"/>
  <c r="BX217" i="1"/>
  <c r="BW217" i="1"/>
  <c r="BV217" i="1"/>
  <c r="BU217" i="1"/>
  <c r="BT217" i="1"/>
  <c r="BS217" i="1"/>
  <c r="BR217" i="1"/>
  <c r="BQ217" i="1"/>
  <c r="BP217" i="1"/>
  <c r="BO217" i="1"/>
  <c r="BN217" i="1"/>
  <c r="BM217" i="1"/>
  <c r="BL217" i="1"/>
  <c r="BK217" i="1"/>
  <c r="BJ217" i="1"/>
  <c r="BI217" i="1"/>
  <c r="BH217" i="1"/>
  <c r="BG217" i="1"/>
  <c r="BF217" i="1"/>
  <c r="BE217" i="1"/>
  <c r="BD217" i="1"/>
  <c r="BC217" i="1"/>
  <c r="BB217" i="1"/>
  <c r="BA217" i="1"/>
  <c r="AZ217" i="1"/>
  <c r="AY217" i="1"/>
  <c r="AX217" i="1"/>
  <c r="AW217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21" i="1"/>
  <c r="H220" i="1"/>
  <c r="H219" i="1"/>
  <c r="H218" i="1"/>
  <c r="H217" i="1"/>
  <c r="F217" i="1"/>
  <c r="H114" i="1"/>
  <c r="H115" i="1"/>
  <c r="H116" i="1"/>
  <c r="H117" i="1"/>
  <c r="H118" i="1"/>
  <c r="H119" i="1"/>
  <c r="I114" i="1"/>
  <c r="I115" i="1"/>
  <c r="I116" i="1"/>
  <c r="I117" i="1"/>
  <c r="I118" i="1"/>
  <c r="C119" i="1"/>
  <c r="I119" i="1"/>
  <c r="C114" i="1"/>
  <c r="J114" i="1"/>
  <c r="J115" i="1"/>
  <c r="J116" i="1"/>
  <c r="C117" i="1"/>
  <c r="J117" i="1"/>
  <c r="J118" i="1"/>
  <c r="J119" i="1"/>
  <c r="K114" i="1"/>
  <c r="K115" i="1"/>
  <c r="K116" i="1"/>
  <c r="K117" i="1"/>
  <c r="C118" i="1"/>
  <c r="K118" i="1"/>
  <c r="K119" i="1"/>
  <c r="L114" i="1"/>
  <c r="C115" i="1"/>
  <c r="L115" i="1"/>
  <c r="C116" i="1"/>
  <c r="L116" i="1"/>
  <c r="L117" i="1"/>
  <c r="L118" i="1"/>
  <c r="L119" i="1"/>
  <c r="M114" i="1"/>
  <c r="M115" i="1"/>
  <c r="M116" i="1"/>
  <c r="M117" i="1"/>
  <c r="M118" i="1"/>
  <c r="M119" i="1"/>
  <c r="N114" i="1"/>
  <c r="N115" i="1"/>
  <c r="N116" i="1"/>
  <c r="N117" i="1"/>
  <c r="N118" i="1"/>
  <c r="N119" i="1"/>
  <c r="O114" i="1"/>
  <c r="O115" i="1"/>
  <c r="O116" i="1"/>
  <c r="O117" i="1"/>
  <c r="O118" i="1"/>
  <c r="O119" i="1"/>
  <c r="P114" i="1"/>
  <c r="P115" i="1"/>
  <c r="P116" i="1"/>
  <c r="P117" i="1"/>
  <c r="P118" i="1"/>
  <c r="P119" i="1"/>
  <c r="Q114" i="1"/>
  <c r="Q115" i="1"/>
  <c r="Q116" i="1"/>
  <c r="Q117" i="1"/>
  <c r="Q118" i="1"/>
  <c r="Q119" i="1"/>
  <c r="R114" i="1"/>
  <c r="R115" i="1"/>
  <c r="R116" i="1"/>
  <c r="R117" i="1"/>
  <c r="R118" i="1"/>
  <c r="R119" i="1"/>
  <c r="S114" i="1"/>
  <c r="S115" i="1"/>
  <c r="S116" i="1"/>
  <c r="S117" i="1"/>
  <c r="S118" i="1"/>
  <c r="S119" i="1"/>
  <c r="T114" i="1"/>
  <c r="T115" i="1"/>
  <c r="T116" i="1"/>
  <c r="T117" i="1"/>
  <c r="T118" i="1"/>
  <c r="T119" i="1"/>
  <c r="U114" i="1"/>
  <c r="U115" i="1"/>
  <c r="U116" i="1"/>
  <c r="U117" i="1"/>
  <c r="U118" i="1"/>
  <c r="U119" i="1"/>
  <c r="V114" i="1"/>
  <c r="V115" i="1"/>
  <c r="V116" i="1"/>
  <c r="V117" i="1"/>
  <c r="V118" i="1"/>
  <c r="V119" i="1"/>
  <c r="W114" i="1"/>
  <c r="W115" i="1"/>
  <c r="W116" i="1"/>
  <c r="W117" i="1"/>
  <c r="W118" i="1"/>
  <c r="W119" i="1"/>
  <c r="X114" i="1"/>
  <c r="X115" i="1"/>
  <c r="X116" i="1"/>
  <c r="X117" i="1"/>
  <c r="X118" i="1"/>
  <c r="X119" i="1"/>
  <c r="Y114" i="1"/>
  <c r="Y115" i="1"/>
  <c r="Y116" i="1"/>
  <c r="Y117" i="1"/>
  <c r="Y118" i="1"/>
  <c r="Y119" i="1"/>
  <c r="Z114" i="1"/>
  <c r="Z115" i="1"/>
  <c r="Z116" i="1"/>
  <c r="Z117" i="1"/>
  <c r="Z118" i="1"/>
  <c r="Z119" i="1"/>
  <c r="AA114" i="1"/>
  <c r="AA115" i="1"/>
  <c r="AA116" i="1"/>
  <c r="AA117" i="1"/>
  <c r="AA118" i="1"/>
  <c r="AA119" i="1"/>
  <c r="AB114" i="1"/>
  <c r="AB115" i="1"/>
  <c r="AB116" i="1"/>
  <c r="AB117" i="1"/>
  <c r="AB118" i="1"/>
  <c r="AB119" i="1"/>
  <c r="AC114" i="1"/>
  <c r="AC115" i="1"/>
  <c r="AC116" i="1"/>
  <c r="AC117" i="1"/>
  <c r="AC118" i="1"/>
  <c r="AC119" i="1"/>
  <c r="AD114" i="1"/>
  <c r="AD115" i="1"/>
  <c r="AD116" i="1"/>
  <c r="AD117" i="1"/>
  <c r="AD118" i="1"/>
  <c r="AD119" i="1"/>
  <c r="AE114" i="1"/>
  <c r="AE115" i="1"/>
  <c r="AE116" i="1"/>
  <c r="AE117" i="1"/>
  <c r="AE118" i="1"/>
  <c r="AE119" i="1"/>
  <c r="AF114" i="1"/>
  <c r="AF115" i="1"/>
  <c r="AF116" i="1"/>
  <c r="AF117" i="1"/>
  <c r="AF118" i="1"/>
  <c r="AF119" i="1"/>
  <c r="AG114" i="1"/>
  <c r="AG115" i="1"/>
  <c r="AG116" i="1"/>
  <c r="AG117" i="1"/>
  <c r="AG118" i="1"/>
  <c r="AG119" i="1"/>
  <c r="AH114" i="1"/>
  <c r="AH115" i="1"/>
  <c r="AH116" i="1"/>
  <c r="AH117" i="1"/>
  <c r="AH118" i="1"/>
  <c r="AH119" i="1"/>
  <c r="AI114" i="1"/>
  <c r="AI115" i="1"/>
  <c r="AI116" i="1"/>
  <c r="AI117" i="1"/>
  <c r="AI118" i="1"/>
  <c r="AI119" i="1"/>
  <c r="AJ114" i="1"/>
  <c r="AJ115" i="1"/>
  <c r="AJ116" i="1"/>
  <c r="AJ117" i="1"/>
  <c r="AJ118" i="1"/>
  <c r="AJ119" i="1"/>
  <c r="AK114" i="1"/>
  <c r="AK115" i="1"/>
  <c r="AK116" i="1"/>
  <c r="AK117" i="1"/>
  <c r="AK118" i="1"/>
  <c r="AK119" i="1"/>
  <c r="AL114" i="1"/>
  <c r="AL115" i="1"/>
  <c r="AL116" i="1"/>
  <c r="AL117" i="1"/>
  <c r="AL118" i="1"/>
  <c r="AL119" i="1"/>
  <c r="AM114" i="1"/>
  <c r="AM115" i="1"/>
  <c r="AM116" i="1"/>
  <c r="AM117" i="1"/>
  <c r="AM118" i="1"/>
  <c r="AM119" i="1"/>
  <c r="AN114" i="1"/>
  <c r="AN115" i="1"/>
  <c r="AN116" i="1"/>
  <c r="AN117" i="1"/>
  <c r="AN118" i="1"/>
  <c r="AN119" i="1"/>
  <c r="AO114" i="1"/>
  <c r="AO115" i="1"/>
  <c r="AO116" i="1"/>
  <c r="AO117" i="1"/>
  <c r="AO118" i="1"/>
  <c r="AO119" i="1"/>
  <c r="AP114" i="1"/>
  <c r="AP115" i="1"/>
  <c r="AP116" i="1"/>
  <c r="AP117" i="1"/>
  <c r="AP118" i="1"/>
  <c r="AP119" i="1"/>
  <c r="AQ114" i="1"/>
  <c r="AQ115" i="1"/>
  <c r="AQ116" i="1"/>
  <c r="AQ117" i="1"/>
  <c r="AQ118" i="1"/>
  <c r="AQ119" i="1"/>
  <c r="AR114" i="1"/>
  <c r="AR115" i="1"/>
  <c r="AR116" i="1"/>
  <c r="AR117" i="1"/>
  <c r="AR118" i="1"/>
  <c r="AR119" i="1"/>
  <c r="AS114" i="1"/>
  <c r="AS115" i="1"/>
  <c r="AS116" i="1"/>
  <c r="AS117" i="1"/>
  <c r="AS118" i="1"/>
  <c r="AS119" i="1"/>
  <c r="AT114" i="1"/>
  <c r="AT115" i="1"/>
  <c r="AT116" i="1"/>
  <c r="AT117" i="1"/>
  <c r="AT118" i="1"/>
  <c r="AT119" i="1"/>
  <c r="AU114" i="1"/>
  <c r="AU115" i="1"/>
  <c r="AU116" i="1"/>
  <c r="AU117" i="1"/>
  <c r="AU118" i="1"/>
  <c r="AU119" i="1"/>
  <c r="AV114" i="1"/>
  <c r="AV115" i="1"/>
  <c r="AV116" i="1"/>
  <c r="AV117" i="1"/>
  <c r="AV118" i="1"/>
  <c r="AV119" i="1"/>
  <c r="AW114" i="1"/>
  <c r="AW115" i="1"/>
  <c r="AW116" i="1"/>
  <c r="AW117" i="1"/>
  <c r="AW118" i="1"/>
  <c r="AW119" i="1"/>
  <c r="AX114" i="1"/>
  <c r="AX115" i="1"/>
  <c r="AX116" i="1"/>
  <c r="AX117" i="1"/>
  <c r="AX118" i="1"/>
  <c r="AX119" i="1"/>
  <c r="AY114" i="1"/>
  <c r="AY115" i="1"/>
  <c r="AY116" i="1"/>
  <c r="AY117" i="1"/>
  <c r="AY118" i="1"/>
  <c r="AY119" i="1"/>
  <c r="AZ114" i="1"/>
  <c r="AZ115" i="1"/>
  <c r="AZ116" i="1"/>
  <c r="AZ117" i="1"/>
  <c r="AZ118" i="1"/>
  <c r="AZ119" i="1"/>
  <c r="BA114" i="1"/>
  <c r="BA115" i="1"/>
  <c r="BA116" i="1"/>
  <c r="BA117" i="1"/>
  <c r="BA118" i="1"/>
  <c r="BA119" i="1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38" i="1"/>
  <c r="D65" i="1"/>
  <c r="C15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61" i="2"/>
  <c r="C3" i="2"/>
  <c r="D3" i="2"/>
  <c r="J3" i="2"/>
  <c r="D4" i="2"/>
  <c r="J4" i="2"/>
  <c r="D5" i="2"/>
  <c r="J5" i="2"/>
  <c r="C6" i="2"/>
  <c r="D6" i="2"/>
  <c r="J6" i="2"/>
  <c r="D7" i="2"/>
  <c r="J7" i="2"/>
  <c r="C8" i="2"/>
  <c r="D8" i="2"/>
  <c r="J8" i="2"/>
  <c r="D9" i="2"/>
  <c r="I9" i="2"/>
  <c r="J9" i="2"/>
  <c r="C11" i="2"/>
  <c r="I11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B70" i="2"/>
  <c r="B71" i="2"/>
  <c r="B72" i="2"/>
  <c r="B2" i="3"/>
  <c r="B4" i="3"/>
  <c r="B5" i="3"/>
  <c r="B6" i="3"/>
  <c r="B7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B12" i="3"/>
</calcChain>
</file>

<file path=xl/comments1.xml><?xml version="1.0" encoding="utf-8"?>
<comments xmlns="http://schemas.openxmlformats.org/spreadsheetml/2006/main">
  <authors>
    <author>Armen</author>
  </authors>
  <commentList>
    <comment ref="D114" authorId="0" shapeId="0">
      <text>
        <r>
          <rPr>
            <b/>
            <sz val="10"/>
            <color indexed="81"/>
            <rFont val="Arial"/>
            <family val="2"/>
          </rPr>
          <t>$ Per Sq.Ft. of GFA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5" authorId="0" shapeId="0">
      <text>
        <r>
          <rPr>
            <b/>
            <sz val="10"/>
            <color indexed="81"/>
            <rFont val="Arial"/>
            <family val="2"/>
          </rPr>
          <t>$ Per Sq.Ft. Of GFA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6" authorId="0" shapeId="0">
      <text>
        <r>
          <rPr>
            <b/>
            <sz val="10"/>
            <color indexed="81"/>
            <rFont val="Arial"/>
            <family val="2"/>
          </rPr>
          <t>$ Per Sq.Ft. of GFA</t>
        </r>
      </text>
    </comment>
  </commentList>
</comments>
</file>

<file path=xl/sharedStrings.xml><?xml version="1.0" encoding="utf-8"?>
<sst xmlns="http://schemas.openxmlformats.org/spreadsheetml/2006/main" count="376" uniqueCount="289">
  <si>
    <t>Land Mortgage</t>
  </si>
  <si>
    <t>Amount</t>
  </si>
  <si>
    <t>Legal Consideration Fee</t>
  </si>
  <si>
    <t>Brokerage Fee</t>
  </si>
  <si>
    <t>Land Transfer Tax</t>
  </si>
  <si>
    <t>Land Appraisal Fee</t>
  </si>
  <si>
    <t>Land Survey Documents Fee</t>
  </si>
  <si>
    <t>Land Titles and Registry Fee</t>
  </si>
  <si>
    <t>Reality Tax Fee</t>
  </si>
  <si>
    <t>Land Acquisition Cost</t>
  </si>
  <si>
    <t>Total Land Cost</t>
  </si>
  <si>
    <t>Other expenditures</t>
  </si>
  <si>
    <t>Land acquisition and associated costs</t>
  </si>
  <si>
    <t>Processes and respective timeline</t>
  </si>
  <si>
    <t>Property (Land) Tax</t>
  </si>
  <si>
    <t>Commencement
Month</t>
  </si>
  <si>
    <t>Duration
in Months</t>
  </si>
  <si>
    <t>Completion
Month</t>
  </si>
  <si>
    <t>Land Acquisition</t>
  </si>
  <si>
    <t>RSC Procedure</t>
  </si>
  <si>
    <t>Re-Zoning Procedure</t>
  </si>
  <si>
    <t>SPA Procedure</t>
  </si>
  <si>
    <t>Tarion Registration</t>
  </si>
  <si>
    <t>Sales</t>
  </si>
  <si>
    <t>Advertising</t>
  </si>
  <si>
    <t>Building Permit</t>
  </si>
  <si>
    <t>Furniture &amp; Equipment</t>
  </si>
  <si>
    <t>n/a</t>
  </si>
  <si>
    <t>Sales Office Construction</t>
  </si>
  <si>
    <t>Building Construction</t>
  </si>
  <si>
    <t>Demolition</t>
  </si>
  <si>
    <t>Trees Removal</t>
  </si>
  <si>
    <t>Number of Units</t>
  </si>
  <si>
    <t>Upgradable 
Areas</t>
  </si>
  <si>
    <t>Sales Price Per Sq. Ft.</t>
  </si>
  <si>
    <t>Total Revenue</t>
  </si>
  <si>
    <t>Construction Cost
Per Sq. Ft.</t>
  </si>
  <si>
    <t>Construction Cost</t>
  </si>
  <si>
    <t>Total Building Constr.</t>
  </si>
  <si>
    <t xml:space="preserve">For Foundation </t>
  </si>
  <si>
    <t>For Landscaping Works</t>
  </si>
  <si>
    <t>For Connection To Utilities</t>
  </si>
  <si>
    <t>For Demolition</t>
  </si>
  <si>
    <t>For Trees Removal</t>
  </si>
  <si>
    <t>For Furniture</t>
  </si>
  <si>
    <t>Conection To Utilities</t>
  </si>
  <si>
    <t>Soft Procedures</t>
  </si>
  <si>
    <t>Hard Procedures</t>
  </si>
  <si>
    <t>Sales associated Procedures</t>
  </si>
  <si>
    <t xml:space="preserve">Land </t>
  </si>
  <si>
    <t>Financing Assumptions</t>
  </si>
  <si>
    <t>Construction Financing</t>
  </si>
  <si>
    <t>Interest Rate (APR)</t>
  </si>
  <si>
    <t>Mezzanine Financing</t>
  </si>
  <si>
    <t>Deposit Financing</t>
  </si>
  <si>
    <t>Land Contribution</t>
  </si>
  <si>
    <t>Land Financing</t>
  </si>
  <si>
    <t>Description</t>
  </si>
  <si>
    <t>Commitment Fees</t>
  </si>
  <si>
    <t>Stand-By Fee</t>
  </si>
  <si>
    <t>Surety Deposit Fees</t>
  </si>
  <si>
    <t>Financing Legal Fees</t>
  </si>
  <si>
    <t>Lenders Fee</t>
  </si>
  <si>
    <t>Draw Fees</t>
  </si>
  <si>
    <t>Project Monitor</t>
  </si>
  <si>
    <t>Bank &amp; Misc Charges</t>
  </si>
  <si>
    <t>Letter of Credit Charges</t>
  </si>
  <si>
    <t>Appraisals</t>
  </si>
  <si>
    <t>Interest on Construction Loan</t>
  </si>
  <si>
    <t>Interest on Mezzanine Loan</t>
  </si>
  <si>
    <t>Warranty Reserve</t>
  </si>
  <si>
    <t>Interest Earned on Purchaser Deposits</t>
  </si>
  <si>
    <t>Interest Payable on Purchaser Deposits</t>
  </si>
  <si>
    <t>Operating Costs - Interim Occupancy</t>
  </si>
  <si>
    <t>Operating Income - Interim Occupancy</t>
  </si>
  <si>
    <t>Months Start/Duration/Completion</t>
  </si>
  <si>
    <t>Total Financing Fee</t>
  </si>
  <si>
    <t xml:space="preserve">Architect </t>
  </si>
  <si>
    <t>Structural Engineer</t>
  </si>
  <si>
    <t>Mechanical/Electrical Engineer</t>
  </si>
  <si>
    <t>Civil Engineer</t>
  </si>
  <si>
    <t>Landscape Architect</t>
  </si>
  <si>
    <t>Waste Disposal Fee</t>
  </si>
  <si>
    <t>Marketing Consultant</t>
  </si>
  <si>
    <t>Interior Design/Décor</t>
  </si>
  <si>
    <t>Inspections and Testing</t>
  </si>
  <si>
    <t>Geotech Consultant</t>
  </si>
  <si>
    <t>Shoring Consultant</t>
  </si>
  <si>
    <t>Cost Consultant 1</t>
  </si>
  <si>
    <t>Cost Consultant 2</t>
  </si>
  <si>
    <t>Acoustical Engineer</t>
  </si>
  <si>
    <t>Building Science Consultant</t>
  </si>
  <si>
    <t>Environmental Consultant</t>
  </si>
  <si>
    <t>Planning Consultant</t>
  </si>
  <si>
    <t>Traffic Engineer</t>
  </si>
  <si>
    <t>Building Code Consultant</t>
  </si>
  <si>
    <t>Mico Climate Consultant</t>
  </si>
  <si>
    <t>Land Surveyor</t>
  </si>
  <si>
    <t>Consultant Disbursements</t>
  </si>
  <si>
    <t>Miscellaneous Consultants</t>
  </si>
  <si>
    <t>Business Development</t>
  </si>
  <si>
    <t>SPA Fee</t>
  </si>
  <si>
    <t>Building Permits, Fees &amp; Deposits</t>
  </si>
  <si>
    <t>Development Charges (Recovery)</t>
  </si>
  <si>
    <t>Municipal Fees &amp; Lane Occupancy</t>
  </si>
  <si>
    <t>Development Charges - City</t>
  </si>
  <si>
    <t>Development Charges - Education</t>
  </si>
  <si>
    <t>Section 37</t>
  </si>
  <si>
    <t>Parkland Dedication (5% of Land Cost)</t>
  </si>
  <si>
    <t>Site Plan Control Fee</t>
  </si>
  <si>
    <t xml:space="preserve">Neighbour Encroachment </t>
  </si>
  <si>
    <t>Legal Services - Closing Lalu</t>
  </si>
  <si>
    <t>Tarion - Registration</t>
  </si>
  <si>
    <t>Tarion Enrollment Fees</t>
  </si>
  <si>
    <t>Tarion - Recoverable</t>
  </si>
  <si>
    <t>Construction Insurance</t>
  </si>
  <si>
    <t>Bonding</t>
  </si>
  <si>
    <t>Office Expenses</t>
  </si>
  <si>
    <t>Development Management Fee</t>
  </si>
  <si>
    <t>Project Management Fees</t>
  </si>
  <si>
    <t>Accounting Fees</t>
  </si>
  <si>
    <t>Miscellaneous Administration</t>
  </si>
  <si>
    <t>Other</t>
  </si>
  <si>
    <t>Soft Development Contingency</t>
  </si>
  <si>
    <t>Regional &amp; Municipal Fee Contingency</t>
  </si>
  <si>
    <t>General &amp; Administration Contingency</t>
  </si>
  <si>
    <t>Advertising and Marketing Agency</t>
  </si>
  <si>
    <t>Third Party Vendors</t>
  </si>
  <si>
    <t xml:space="preserve">Traditional&amp; Digital  Media </t>
  </si>
  <si>
    <t>Digital Services (Touch screen, apps, CRM)</t>
  </si>
  <si>
    <t>Rendering</t>
  </si>
  <si>
    <t>Sales Office - Operating Costs</t>
  </si>
  <si>
    <t>Sales Office -Staffing</t>
  </si>
  <si>
    <t>Sales Office - Construction</t>
  </si>
  <si>
    <t>Signs, etc.</t>
  </si>
  <si>
    <t>Brochures</t>
  </si>
  <si>
    <t>Marketing Management Fee</t>
  </si>
  <si>
    <t>Sales Management</t>
  </si>
  <si>
    <t>Name Of Vendor</t>
  </si>
  <si>
    <t>Kohn Partnership Architects Inc.</t>
  </si>
  <si>
    <t>Trace Engineering Ltd</t>
  </si>
  <si>
    <t>Lithos Group Inc.</t>
  </si>
  <si>
    <t>Terraplan Landscape Archtects Ltd</t>
  </si>
  <si>
    <t>Waste Container Service Inc.</t>
  </si>
  <si>
    <t>N Barry Lyon Consultants</t>
  </si>
  <si>
    <t>EsQape Design Inc.</t>
  </si>
  <si>
    <t>Patriot Engineering Ltd</t>
  </si>
  <si>
    <t>Finnegan Marshall Inc.</t>
  </si>
  <si>
    <t>Pelican Woodfliff</t>
  </si>
  <si>
    <t>Valcoustics</t>
  </si>
  <si>
    <t>Bousfields Inc</t>
  </si>
  <si>
    <t>BA Consulting Group ltd</t>
  </si>
  <si>
    <t>Gradientwind Engineering</t>
  </si>
  <si>
    <t>Schaeffer Dzaldov Bennett Ltd</t>
  </si>
  <si>
    <t>Provident/ Norm Li</t>
  </si>
  <si>
    <t>MSR Holding</t>
  </si>
  <si>
    <t>Owens Wright LLP</t>
  </si>
  <si>
    <t>Lalu Canada</t>
  </si>
  <si>
    <t>Drive Agency</t>
  </si>
  <si>
    <t>Sky eye Media/TCG PR</t>
  </si>
  <si>
    <t>Outfront Media, bell Media, Metroland, Epic</t>
  </si>
  <si>
    <t>Klokwerks, Kloudville</t>
  </si>
  <si>
    <t>Dayluxe</t>
  </si>
  <si>
    <t>Milborne Real Estate</t>
  </si>
  <si>
    <t>Gillam</t>
  </si>
  <si>
    <t>Curb Signs Inc.</t>
  </si>
  <si>
    <t>Clearoute</t>
  </si>
  <si>
    <t>Standart Parameters</t>
  </si>
  <si>
    <t>Read Jones Cristoffersen Ltd.</t>
  </si>
  <si>
    <t>Name Of  Potenciai Vendor</t>
  </si>
  <si>
    <t>Expected Cost</t>
  </si>
  <si>
    <t>Start Month</t>
  </si>
  <si>
    <t>End Month</t>
  </si>
  <si>
    <t xml:space="preserve">Duration </t>
  </si>
  <si>
    <t>Building GFA</t>
  </si>
  <si>
    <t>Salable GFA</t>
  </si>
  <si>
    <t xml:space="preserve"> </t>
  </si>
  <si>
    <t>Architecture and Engineering</t>
  </si>
  <si>
    <t>Total Architecture and Engineering</t>
  </si>
  <si>
    <t>Other Consultans</t>
  </si>
  <si>
    <t>Total Other Consultans</t>
  </si>
  <si>
    <t>Commercial</t>
  </si>
  <si>
    <t>Parking Spaces</t>
  </si>
  <si>
    <t>Lockers</t>
  </si>
  <si>
    <t xml:space="preserve">Retail </t>
  </si>
  <si>
    <t>Townhomes</t>
  </si>
  <si>
    <t>Condos</t>
  </si>
  <si>
    <t>Senior Management</t>
  </si>
  <si>
    <t>General Management</t>
  </si>
  <si>
    <t>Senior Administrator</t>
  </si>
  <si>
    <t>Junior Administrator</t>
  </si>
  <si>
    <t>Company Management Cost</t>
  </si>
  <si>
    <t>Total Conpany Expenditures</t>
  </si>
  <si>
    <t>Company Management Cost &amp; Office expenses</t>
  </si>
  <si>
    <t>Every Month</t>
  </si>
  <si>
    <t>Item Total</t>
  </si>
  <si>
    <t>Other Consultants</t>
  </si>
  <si>
    <t>Regional and Municipal Fees</t>
  </si>
  <si>
    <t>General &amp; Administration</t>
  </si>
  <si>
    <t>Total General &amp; Administration</t>
  </si>
  <si>
    <t>Total Regional and Municipal Fees</t>
  </si>
  <si>
    <t>Contingency</t>
  </si>
  <si>
    <t>Total Contingency</t>
  </si>
  <si>
    <t>Marketing</t>
  </si>
  <si>
    <t>Total Marketing</t>
  </si>
  <si>
    <t>Cost Per Sq. Ft.</t>
  </si>
  <si>
    <t>HST</t>
  </si>
  <si>
    <t>Building Construction Cost</t>
  </si>
  <si>
    <t>Financing Fee</t>
  </si>
  <si>
    <t>Service Connections</t>
  </si>
  <si>
    <t>Common Area Furniture</t>
  </si>
  <si>
    <t>Contignety</t>
  </si>
  <si>
    <t>Construction Management Fee</t>
  </si>
  <si>
    <t>Total Construction Cost</t>
  </si>
  <si>
    <t>Foundation</t>
  </si>
  <si>
    <t>Landscaping works</t>
  </si>
  <si>
    <t>Landscaping Works</t>
  </si>
  <si>
    <t>Ratio to The Cost</t>
  </si>
  <si>
    <t>Total HST</t>
  </si>
  <si>
    <t>Expected Amount</t>
  </si>
  <si>
    <t>Development Rate</t>
  </si>
  <si>
    <t>Total Expenditures</t>
  </si>
  <si>
    <t xml:space="preserve">Upgradable </t>
  </si>
  <si>
    <t>Parking stalls</t>
  </si>
  <si>
    <t>Items Of Expenditures</t>
  </si>
  <si>
    <t>Take</t>
  </si>
  <si>
    <t>Return</t>
  </si>
  <si>
    <t>Annual Rate</t>
  </si>
  <si>
    <t>VTB Loan</t>
  </si>
  <si>
    <t>Total Land Mortgage</t>
  </si>
  <si>
    <t>Total VTB Loan</t>
  </si>
  <si>
    <t>Interest Payment</t>
  </si>
  <si>
    <t>TotalLand Mortgage</t>
  </si>
  <si>
    <t>Equity</t>
  </si>
  <si>
    <t>Equity Limitation</t>
  </si>
  <si>
    <t>Sources</t>
  </si>
  <si>
    <t>Uses</t>
  </si>
  <si>
    <t>Marketing Costs</t>
  </si>
  <si>
    <t>Financing Fees</t>
  </si>
  <si>
    <t>Net HST</t>
  </si>
  <si>
    <t>Deferred Costs</t>
  </si>
  <si>
    <t>Interest</t>
  </si>
  <si>
    <t>Total Sources</t>
  </si>
  <si>
    <t>Total Uses</t>
  </si>
  <si>
    <t>Land Costs</t>
  </si>
  <si>
    <t>Soft Development Costs</t>
  </si>
  <si>
    <t>Construction Costs</t>
  </si>
  <si>
    <t xml:space="preserve">Closing </t>
  </si>
  <si>
    <t>Commission - Co-op Brokers</t>
  </si>
  <si>
    <t>Commercial Sales Commission</t>
  </si>
  <si>
    <t>Inside Sales Commission</t>
  </si>
  <si>
    <t>milborne Real Estate</t>
  </si>
  <si>
    <t>Delta1</t>
  </si>
  <si>
    <t>Delta2</t>
  </si>
  <si>
    <t>Loan Limitation</t>
  </si>
  <si>
    <t>Take New</t>
  </si>
  <si>
    <t>Capitalized Interest</t>
  </si>
  <si>
    <t>Total Mezzanine</t>
  </si>
  <si>
    <t>Deffered Costs Financing</t>
  </si>
  <si>
    <t>Delta3</t>
  </si>
  <si>
    <t>Take new</t>
  </si>
  <si>
    <t>Total Construction Financing</t>
  </si>
  <si>
    <t>Total Cost</t>
  </si>
  <si>
    <t>VTP (Vendor Takes Profit)</t>
  </si>
  <si>
    <t>Project Start &amp; Project Completion</t>
  </si>
  <si>
    <t>Lalu Cash Flow</t>
  </si>
  <si>
    <t>Common Profit</t>
  </si>
  <si>
    <t>Lalu's Profit</t>
  </si>
  <si>
    <t>Lalu's Investments</t>
  </si>
  <si>
    <t>Lalu's Return</t>
  </si>
  <si>
    <t>Month Of Return</t>
  </si>
  <si>
    <t>IRR</t>
  </si>
  <si>
    <t>olume Of</t>
  </si>
  <si>
    <t>Presumable Volume Of Building &amp; Revenue</t>
  </si>
  <si>
    <t>Saleable GFA Sq. Ft.</t>
  </si>
  <si>
    <t>Common Construction Cost</t>
  </si>
  <si>
    <t>Common Interest</t>
  </si>
  <si>
    <t>Land Mortgage Interest</t>
  </si>
  <si>
    <t>VTB Loan Interest</t>
  </si>
  <si>
    <t>Mezzanine Financing Interest</t>
  </si>
  <si>
    <t>Construction Financing Interest</t>
  </si>
  <si>
    <t>Commencement (Month)</t>
  </si>
  <si>
    <t>Loan to Construction Cost Ratio</t>
  </si>
  <si>
    <r>
      <t>It requires clarification</t>
    </r>
    <r>
      <rPr>
        <sz val="14"/>
        <color rgb="FFFF0000"/>
        <rFont val="Arial"/>
        <family val="2"/>
      </rPr>
      <t>*</t>
    </r>
  </si>
  <si>
    <t>Limitation</t>
  </si>
  <si>
    <t>Deposit To Sales Revenue Ratio</t>
  </si>
  <si>
    <t>TARION Requirements Per Unit</t>
  </si>
  <si>
    <t>Land Area in Sq.Ft.</t>
  </si>
  <si>
    <t>Standart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</si>
</sst>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8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4"/>
      <color theme="1"/>
      <name val="Arial"/>
      <family val="2"/>
    </font>
    <font>
      <sz val="12"/>
      <name val="Times New Roman"/>
      <family val="1"/>
    </font>
    <font>
      <sz val="14"/>
      <name val="Arial"/>
      <family val="2"/>
    </font>
    <font>
      <b/>
      <sz val="14"/>
      <color theme="1"/>
      <name val="Arial"/>
      <family val="2"/>
    </font>
    <font>
      <b/>
      <sz val="14"/>
      <color rgb="FFFA7D00"/>
      <name val="Arial"/>
      <family val="2"/>
    </font>
    <font>
      <b/>
      <sz val="14"/>
      <color rgb="FFFF0000"/>
      <name val="Arial"/>
      <family val="2"/>
    </font>
    <font>
      <b/>
      <sz val="14"/>
      <name val="Arial"/>
      <family val="2"/>
    </font>
    <font>
      <b/>
      <sz val="14"/>
      <color rgb="FF7030A0"/>
      <name val="Arial"/>
      <family val="2"/>
    </font>
    <font>
      <b/>
      <sz val="22"/>
      <color theme="1"/>
      <name val="Arial"/>
      <family val="2"/>
    </font>
    <font>
      <b/>
      <u/>
      <sz val="22"/>
      <color theme="1"/>
      <name val="Arial"/>
      <family val="2"/>
    </font>
    <font>
      <b/>
      <u/>
      <sz val="22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4"/>
      <color theme="5" tint="-0.249977111117893"/>
      <name val="Arial"/>
      <family val="2"/>
    </font>
    <font>
      <b/>
      <u/>
      <sz val="20"/>
      <color theme="1"/>
      <name val="Arial"/>
      <family val="2"/>
    </font>
    <font>
      <b/>
      <sz val="20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006100"/>
      <name val="Arial"/>
      <family val="2"/>
    </font>
    <font>
      <sz val="11"/>
      <color theme="1"/>
      <name val="Calibri"/>
      <family val="2"/>
      <scheme val="minor"/>
    </font>
    <font>
      <sz val="14"/>
      <color rgb="FFFF0000"/>
      <name val="Arial"/>
      <family val="2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0"/>
      <color indexed="8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 applyNumberFormat="0" applyFont="0" applyAlignment="0"/>
    <xf numFmtId="0" fontId="1" fillId="2" borderId="1" applyNumberFormat="0" applyFont="0" applyAlignment="0" applyProtection="0"/>
    <xf numFmtId="0" fontId="3" fillId="0" borderId="0"/>
    <xf numFmtId="0" fontId="20" fillId="5" borderId="0" applyNumberFormat="0" applyBorder="0" applyAlignment="0" applyProtection="0"/>
    <xf numFmtId="9" fontId="23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0" fontId="5" fillId="0" borderId="0" xfId="0" applyFont="1"/>
    <xf numFmtId="0" fontId="7" fillId="2" borderId="1" xfId="1" applyFont="1"/>
    <xf numFmtId="0" fontId="2" fillId="0" borderId="0" xfId="0" applyFont="1" applyAlignment="1">
      <alignment wrapText="1"/>
    </xf>
    <xf numFmtId="17" fontId="9" fillId="0" borderId="0" xfId="0" applyNumberFormat="1" applyFont="1"/>
    <xf numFmtId="2" fontId="2" fillId="0" borderId="0" xfId="0" applyNumberFormat="1" applyFont="1"/>
    <xf numFmtId="2" fontId="8" fillId="0" borderId="0" xfId="0" applyNumberFormat="1" applyFont="1"/>
    <xf numFmtId="2" fontId="0" fillId="0" borderId="0" xfId="0" applyNumberFormat="1"/>
    <xf numFmtId="2" fontId="6" fillId="2" borderId="1" xfId="1" applyNumberFormat="1" applyFont="1"/>
    <xf numFmtId="2" fontId="4" fillId="0" borderId="0" xfId="2" applyNumberFormat="1" applyFont="1"/>
    <xf numFmtId="2" fontId="2" fillId="0" borderId="0" xfId="0" applyNumberFormat="1" applyFont="1" applyBorder="1"/>
    <xf numFmtId="2" fontId="4" fillId="0" borderId="0" xfId="0" applyNumberFormat="1" applyFont="1" applyBorder="1"/>
    <xf numFmtId="2" fontId="4" fillId="0" borderId="0" xfId="2" applyNumberFormat="1" applyFont="1" applyFill="1"/>
    <xf numFmtId="2" fontId="7" fillId="2" borderId="1" xfId="1" applyNumberFormat="1" applyFont="1"/>
    <xf numFmtId="2" fontId="8" fillId="0" borderId="0" xfId="2" applyNumberFormat="1" applyFont="1" applyFill="1"/>
    <xf numFmtId="2" fontId="5" fillId="0" borderId="0" xfId="0" applyNumberFormat="1" applyFont="1"/>
    <xf numFmtId="17" fontId="9" fillId="2" borderId="1" xfId="1" applyNumberFormat="1" applyFont="1"/>
    <xf numFmtId="0" fontId="11" fillId="0" borderId="0" xfId="0" applyFont="1"/>
    <xf numFmtId="2" fontId="11" fillId="0" borderId="0" xfId="0" applyNumberFormat="1" applyFont="1"/>
    <xf numFmtId="0" fontId="5" fillId="0" borderId="0" xfId="0" applyFont="1" applyAlignment="1">
      <alignment wrapText="1"/>
    </xf>
    <xf numFmtId="2" fontId="5" fillId="0" borderId="0" xfId="0" applyNumberFormat="1" applyFont="1" applyAlignment="1">
      <alignment wrapText="1"/>
    </xf>
    <xf numFmtId="0" fontId="9" fillId="0" borderId="0" xfId="0" applyFont="1"/>
    <xf numFmtId="2" fontId="9" fillId="0" borderId="0" xfId="0" applyNumberFormat="1" applyFont="1"/>
    <xf numFmtId="0" fontId="7" fillId="3" borderId="1" xfId="1" applyFont="1" applyFill="1"/>
    <xf numFmtId="0" fontId="8" fillId="0" borderId="0" xfId="2" applyFont="1"/>
    <xf numFmtId="0" fontId="4" fillId="0" borderId="0" xfId="2" applyFont="1"/>
    <xf numFmtId="0" fontId="12" fillId="0" borderId="0" xfId="2" applyFont="1"/>
    <xf numFmtId="10" fontId="2" fillId="0" borderId="0" xfId="0" applyNumberFormat="1" applyFont="1"/>
    <xf numFmtId="10" fontId="7" fillId="2" borderId="1" xfId="1" applyNumberFormat="1" applyFont="1"/>
    <xf numFmtId="0" fontId="5" fillId="0" borderId="0" xfId="0" applyFont="1" applyFill="1" applyBorder="1"/>
    <xf numFmtId="0" fontId="2" fillId="0" borderId="0" xfId="0" applyFont="1" applyBorder="1"/>
    <xf numFmtId="0" fontId="8" fillId="0" borderId="0" xfId="0" applyFont="1"/>
    <xf numFmtId="0" fontId="13" fillId="0" borderId="0" xfId="0" applyFont="1"/>
    <xf numFmtId="17" fontId="2" fillId="0" borderId="0" xfId="0" applyNumberFormat="1" applyFont="1"/>
    <xf numFmtId="0" fontId="2" fillId="0" borderId="0" xfId="0" applyNumberFormat="1" applyFont="1"/>
    <xf numFmtId="0" fontId="5" fillId="0" borderId="0" xfId="0" applyNumberFormat="1" applyFont="1"/>
    <xf numFmtId="17" fontId="8" fillId="0" borderId="0" xfId="0" applyNumberFormat="1" applyFont="1"/>
    <xf numFmtId="17" fontId="7" fillId="2" borderId="1" xfId="1" applyNumberFormat="1" applyFont="1"/>
    <xf numFmtId="0" fontId="2" fillId="0" borderId="0" xfId="0" applyFont="1" applyFill="1" applyBorder="1"/>
    <xf numFmtId="0" fontId="4" fillId="0" borderId="0" xfId="0" applyFont="1" applyBorder="1"/>
    <xf numFmtId="0" fontId="14" fillId="0" borderId="0" xfId="0" applyFont="1"/>
    <xf numFmtId="0" fontId="14" fillId="0" borderId="2" xfId="0" applyFont="1" applyBorder="1"/>
    <xf numFmtId="0" fontId="15" fillId="2" borderId="1" xfId="1" applyFont="1"/>
    <xf numFmtId="0" fontId="16" fillId="0" borderId="0" xfId="0" applyFont="1"/>
    <xf numFmtId="10" fontId="5" fillId="0" borderId="0" xfId="0" applyNumberFormat="1" applyFont="1"/>
    <xf numFmtId="0" fontId="9" fillId="0" borderId="0" xfId="0" applyFont="1" applyBorder="1"/>
    <xf numFmtId="0" fontId="9" fillId="0" borderId="0" xfId="0" applyFont="1" applyFill="1" applyBorder="1"/>
    <xf numFmtId="0" fontId="4" fillId="0" borderId="0" xfId="0" applyFont="1" applyFill="1" applyBorder="1"/>
    <xf numFmtId="0" fontId="17" fillId="2" borderId="1" xfId="1" applyFont="1"/>
    <xf numFmtId="2" fontId="17" fillId="2" borderId="1" xfId="1" applyNumberFormat="1" applyFont="1"/>
    <xf numFmtId="0" fontId="0" fillId="0" borderId="0" xfId="0" applyFont="1"/>
    <xf numFmtId="0" fontId="18" fillId="0" borderId="0" xfId="0" applyFont="1"/>
    <xf numFmtId="0" fontId="19" fillId="0" borderId="0" xfId="0" applyFont="1"/>
    <xf numFmtId="2" fontId="4" fillId="0" borderId="0" xfId="0" applyNumberFormat="1" applyFont="1"/>
    <xf numFmtId="0" fontId="4" fillId="0" borderId="0" xfId="0" applyFont="1"/>
    <xf numFmtId="0" fontId="0" fillId="2" borderId="1" xfId="1" applyFont="1"/>
    <xf numFmtId="2" fontId="11" fillId="4" borderId="0" xfId="0" applyNumberFormat="1" applyFont="1" applyFill="1"/>
    <xf numFmtId="2" fontId="2" fillId="4" borderId="0" xfId="0" applyNumberFormat="1" applyFont="1" applyFill="1"/>
    <xf numFmtId="2" fontId="0" fillId="4" borderId="0" xfId="0" applyNumberFormat="1" applyFill="1"/>
    <xf numFmtId="0" fontId="0" fillId="4" borderId="0" xfId="0" applyFill="1"/>
    <xf numFmtId="10" fontId="17" fillId="2" borderId="1" xfId="1" applyNumberFormat="1" applyFont="1"/>
    <xf numFmtId="164" fontId="17" fillId="2" borderId="1" xfId="1" applyNumberFormat="1" applyFont="1"/>
    <xf numFmtId="0" fontId="10" fillId="0" borderId="0" xfId="0" applyFont="1"/>
    <xf numFmtId="0" fontId="7" fillId="0" borderId="0" xfId="0" applyFont="1"/>
    <xf numFmtId="0" fontId="21" fillId="2" borderId="1" xfId="1" applyFont="1"/>
    <xf numFmtId="0" fontId="14" fillId="0" borderId="0" xfId="0" applyFont="1" applyBorder="1"/>
    <xf numFmtId="0" fontId="5" fillId="6" borderId="0" xfId="0" applyFont="1" applyFill="1"/>
    <xf numFmtId="2" fontId="5" fillId="6" borderId="0" xfId="0" applyNumberFormat="1" applyFont="1" applyFill="1"/>
    <xf numFmtId="10" fontId="5" fillId="6" borderId="0" xfId="0" applyNumberFormat="1" applyFont="1" applyFill="1"/>
    <xf numFmtId="0" fontId="7" fillId="2" borderId="1" xfId="1" applyNumberFormat="1" applyFont="1"/>
    <xf numFmtId="17" fontId="5" fillId="0" borderId="0" xfId="0" applyNumberFormat="1" applyFont="1"/>
    <xf numFmtId="2" fontId="22" fillId="7" borderId="0" xfId="3" applyNumberFormat="1" applyFont="1" applyFill="1"/>
    <xf numFmtId="2" fontId="7" fillId="0" borderId="0" xfId="0" applyNumberFormat="1" applyFont="1"/>
    <xf numFmtId="2" fontId="22" fillId="0" borderId="0" xfId="0" applyNumberFormat="1" applyFont="1"/>
    <xf numFmtId="10" fontId="14" fillId="0" borderId="0" xfId="0" applyNumberFormat="1" applyFont="1"/>
    <xf numFmtId="2" fontId="25" fillId="0" borderId="0" xfId="0" applyNumberFormat="1" applyFont="1"/>
    <xf numFmtId="2" fontId="2" fillId="3" borderId="0" xfId="0" applyNumberFormat="1" applyFont="1" applyFill="1"/>
    <xf numFmtId="0" fontId="2" fillId="3" borderId="0" xfId="0" applyFont="1" applyFill="1"/>
    <xf numFmtId="2" fontId="5" fillId="3" borderId="0" xfId="0" applyNumberFormat="1" applyFont="1" applyFill="1"/>
    <xf numFmtId="2" fontId="8" fillId="3" borderId="0" xfId="3" applyNumberFormat="1" applyFont="1" applyFill="1"/>
    <xf numFmtId="2" fontId="14" fillId="0" borderId="0" xfId="0" applyNumberFormat="1" applyFont="1"/>
    <xf numFmtId="10" fontId="5" fillId="0" borderId="0" xfId="4" applyNumberFormat="1" applyFont="1"/>
    <xf numFmtId="10" fontId="7" fillId="0" borderId="0" xfId="0" applyNumberFormat="1" applyFont="1"/>
  </cellXfs>
  <cellStyles count="5">
    <cellStyle name="Calculation" xfId="1" builtinId="22" customBuiltin="1"/>
    <cellStyle name="Good" xfId="3" builtinId="26"/>
    <cellStyle name="Normal" xfId="0" builtinId="0" customBuiltin="1"/>
    <cellStyle name="Normal 2" xfId="2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men/Desktop/LALU%20CANADA/PROJECTS/PRO%20FORMA/PROFORMA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Summary"/>
      <sheetName val="Development Budget"/>
      <sheetName val="Financing"/>
      <sheetName val="Sales Budget"/>
      <sheetName val="Cash Flow"/>
      <sheetName val="Lalu CF Summary"/>
      <sheetName val="Charts"/>
      <sheetName val="Questions"/>
      <sheetName val="Short Report For Shareholders"/>
    </sheetNames>
    <sheetDataSet>
      <sheetData sheetId="0">
        <row r="5">
          <cell r="B5">
            <v>42552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C645"/>
  <sheetViews>
    <sheetView topLeftCell="A77" workbookViewId="0">
      <selection activeCell="B90" sqref="B90"/>
    </sheetView>
  </sheetViews>
  <sheetFormatPr defaultRowHeight="15" x14ac:dyDescent="0.25"/>
  <cols>
    <col min="1" max="1" width="64.5703125" customWidth="1"/>
    <col min="2" max="2" width="36.85546875" customWidth="1"/>
    <col min="3" max="3" width="30.42578125" customWidth="1"/>
    <col min="4" max="4" width="26.5703125" customWidth="1"/>
    <col min="5" max="102" width="20.7109375" customWidth="1"/>
    <col min="103" max="103" width="10" bestFit="1" customWidth="1"/>
  </cols>
  <sheetData>
    <row r="1" spans="1:102" ht="27.75" x14ac:dyDescent="0.4">
      <c r="A1" s="18" t="s">
        <v>12</v>
      </c>
      <c r="B1" s="1"/>
      <c r="C1" s="1"/>
      <c r="D1" s="1"/>
      <c r="E1" s="1"/>
      <c r="F1" s="1"/>
    </row>
    <row r="2" spans="1:102" ht="18" x14ac:dyDescent="0.25">
      <c r="A2" s="2"/>
      <c r="B2" s="1"/>
      <c r="C2" s="1"/>
      <c r="D2" s="1"/>
      <c r="E2" s="1"/>
      <c r="F2" s="1"/>
    </row>
    <row r="3" spans="1:102" ht="18" x14ac:dyDescent="0.25">
      <c r="A3" s="4"/>
      <c r="B3" s="2" t="s">
        <v>287</v>
      </c>
      <c r="C3" s="3">
        <v>98000000</v>
      </c>
      <c r="D3" s="64"/>
      <c r="E3" s="64"/>
    </row>
    <row r="4" spans="1:102" ht="18" x14ac:dyDescent="0.25">
      <c r="A4" s="4"/>
      <c r="B4" s="2"/>
      <c r="C4" s="1"/>
      <c r="D4" s="64"/>
      <c r="E4" s="64"/>
    </row>
    <row r="5" spans="1:102" ht="18" x14ac:dyDescent="0.25">
      <c r="A5" s="4"/>
      <c r="B5" s="2" t="s">
        <v>227</v>
      </c>
      <c r="C5" s="5">
        <f>B65</f>
        <v>42552</v>
      </c>
      <c r="D5" s="5">
        <f>EDATE(C5,1)</f>
        <v>42583</v>
      </c>
      <c r="E5" s="5">
        <f t="shared" ref="E5" si="0">EDATE(D5,1)</f>
        <v>42614</v>
      </c>
      <c r="F5" s="5">
        <f t="shared" ref="F5" si="1">EDATE(E5,1)</f>
        <v>42644</v>
      </c>
      <c r="G5" s="5">
        <f t="shared" ref="G5" si="2">EDATE(F5,1)</f>
        <v>42675</v>
      </c>
      <c r="H5" s="5">
        <f t="shared" ref="H5" si="3">EDATE(G5,1)</f>
        <v>42705</v>
      </c>
      <c r="I5" s="5">
        <f t="shared" ref="I5" si="4">EDATE(H5,1)</f>
        <v>42736</v>
      </c>
      <c r="J5" s="5">
        <f t="shared" ref="J5" si="5">EDATE(I5,1)</f>
        <v>42767</v>
      </c>
      <c r="K5" s="5">
        <f t="shared" ref="K5" si="6">EDATE(J5,1)</f>
        <v>42795</v>
      </c>
      <c r="L5" s="5">
        <f t="shared" ref="L5" si="7">EDATE(K5,1)</f>
        <v>42826</v>
      </c>
      <c r="M5" s="5">
        <f t="shared" ref="M5" si="8">EDATE(L5,1)</f>
        <v>42856</v>
      </c>
      <c r="N5" s="5">
        <f t="shared" ref="N5" si="9">EDATE(M5,1)</f>
        <v>42887</v>
      </c>
      <c r="O5" s="5">
        <f t="shared" ref="O5" si="10">EDATE(N5,1)</f>
        <v>42917</v>
      </c>
      <c r="P5" s="5">
        <f t="shared" ref="P5" si="11">EDATE(O5,1)</f>
        <v>42948</v>
      </c>
      <c r="Q5" s="5">
        <f t="shared" ref="Q5" si="12">EDATE(P5,1)</f>
        <v>42979</v>
      </c>
      <c r="R5" s="5">
        <f t="shared" ref="R5" si="13">EDATE(Q5,1)</f>
        <v>43009</v>
      </c>
      <c r="S5" s="5">
        <f t="shared" ref="S5" si="14">EDATE(R5,1)</f>
        <v>43040</v>
      </c>
      <c r="T5" s="5">
        <f t="shared" ref="T5" si="15">EDATE(S5,1)</f>
        <v>43070</v>
      </c>
      <c r="U5" s="5">
        <f t="shared" ref="U5" si="16">EDATE(T5,1)</f>
        <v>43101</v>
      </c>
      <c r="V5" s="5">
        <f t="shared" ref="V5" si="17">EDATE(U5,1)</f>
        <v>43132</v>
      </c>
      <c r="W5" s="5">
        <f t="shared" ref="W5" si="18">EDATE(V5,1)</f>
        <v>43160</v>
      </c>
      <c r="X5" s="5">
        <f t="shared" ref="X5" si="19">EDATE(W5,1)</f>
        <v>43191</v>
      </c>
      <c r="Y5" s="5">
        <f t="shared" ref="Y5" si="20">EDATE(X5,1)</f>
        <v>43221</v>
      </c>
      <c r="Z5" s="5">
        <f t="shared" ref="Z5" si="21">EDATE(Y5,1)</f>
        <v>43252</v>
      </c>
      <c r="AA5" s="5">
        <f t="shared" ref="AA5" si="22">EDATE(Z5,1)</f>
        <v>43282</v>
      </c>
      <c r="AB5" s="5">
        <f t="shared" ref="AB5" si="23">EDATE(AA5,1)</f>
        <v>43313</v>
      </c>
      <c r="AC5" s="5">
        <f t="shared" ref="AC5" si="24">EDATE(AB5,1)</f>
        <v>43344</v>
      </c>
      <c r="AD5" s="5">
        <f t="shared" ref="AD5" si="25">EDATE(AC5,1)</f>
        <v>43374</v>
      </c>
      <c r="AE5" s="5">
        <f t="shared" ref="AE5" si="26">EDATE(AD5,1)</f>
        <v>43405</v>
      </c>
      <c r="AF5" s="5">
        <f t="shared" ref="AF5" si="27">EDATE(AE5,1)</f>
        <v>43435</v>
      </c>
      <c r="AG5" s="5">
        <f t="shared" ref="AG5" si="28">EDATE(AF5,1)</f>
        <v>43466</v>
      </c>
      <c r="AH5" s="5">
        <f t="shared" ref="AH5" si="29">EDATE(AG5,1)</f>
        <v>43497</v>
      </c>
      <c r="AI5" s="5">
        <f t="shared" ref="AI5" si="30">EDATE(AH5,1)</f>
        <v>43525</v>
      </c>
      <c r="AJ5" s="5">
        <f t="shared" ref="AJ5" si="31">EDATE(AI5,1)</f>
        <v>43556</v>
      </c>
      <c r="AK5" s="5">
        <f t="shared" ref="AK5" si="32">EDATE(AJ5,1)</f>
        <v>43586</v>
      </c>
      <c r="AL5" s="5">
        <f t="shared" ref="AL5" si="33">EDATE(AK5,1)</f>
        <v>43617</v>
      </c>
      <c r="AM5" s="5">
        <f t="shared" ref="AM5" si="34">EDATE(AL5,1)</f>
        <v>43647</v>
      </c>
      <c r="AN5" s="5">
        <f t="shared" ref="AN5" si="35">EDATE(AM5,1)</f>
        <v>43678</v>
      </c>
      <c r="AO5" s="5">
        <f t="shared" ref="AO5" si="36">EDATE(AN5,1)</f>
        <v>43709</v>
      </c>
      <c r="AP5" s="5">
        <f t="shared" ref="AP5" si="37">EDATE(AO5,1)</f>
        <v>43739</v>
      </c>
      <c r="AQ5" s="5">
        <f t="shared" ref="AQ5" si="38">EDATE(AP5,1)</f>
        <v>43770</v>
      </c>
      <c r="AR5" s="5">
        <f t="shared" ref="AR5" si="39">EDATE(AQ5,1)</f>
        <v>43800</v>
      </c>
      <c r="AS5" s="5">
        <f t="shared" ref="AS5" si="40">EDATE(AR5,1)</f>
        <v>43831</v>
      </c>
      <c r="AT5" s="5">
        <f t="shared" ref="AT5" si="41">EDATE(AS5,1)</f>
        <v>43862</v>
      </c>
      <c r="AU5" s="5">
        <f t="shared" ref="AU5" si="42">EDATE(AT5,1)</f>
        <v>43891</v>
      </c>
      <c r="AV5" s="5">
        <f t="shared" ref="AV5" si="43">EDATE(AU5,1)</f>
        <v>43922</v>
      </c>
      <c r="AW5" s="5">
        <f t="shared" ref="AW5" si="44">EDATE(AV5,1)</f>
        <v>43952</v>
      </c>
      <c r="AX5" s="5">
        <f t="shared" ref="AX5" si="45">EDATE(AW5,1)</f>
        <v>43983</v>
      </c>
      <c r="AY5" s="5">
        <f t="shared" ref="AY5" si="46">EDATE(AX5,1)</f>
        <v>44013</v>
      </c>
      <c r="AZ5" s="5">
        <f t="shared" ref="AZ5" si="47">EDATE(AY5,1)</f>
        <v>44044</v>
      </c>
      <c r="BA5" s="5">
        <f t="shared" ref="BA5" si="48">EDATE(AZ5,1)</f>
        <v>44075</v>
      </c>
      <c r="BB5" s="5">
        <f t="shared" ref="BB5" si="49">EDATE(BA5,1)</f>
        <v>44105</v>
      </c>
      <c r="BC5" s="5">
        <f t="shared" ref="BC5" si="50">EDATE(BB5,1)</f>
        <v>44136</v>
      </c>
      <c r="BD5" s="5">
        <f t="shared" ref="BD5" si="51">EDATE(BC5,1)</f>
        <v>44166</v>
      </c>
      <c r="BE5" s="5">
        <f t="shared" ref="BE5" si="52">EDATE(BD5,1)</f>
        <v>44197</v>
      </c>
      <c r="BF5" s="5">
        <f t="shared" ref="BF5" si="53">EDATE(BE5,1)</f>
        <v>44228</v>
      </c>
      <c r="BG5" s="5">
        <f t="shared" ref="BG5" si="54">EDATE(BF5,1)</f>
        <v>44256</v>
      </c>
      <c r="BH5" s="5">
        <f t="shared" ref="BH5" si="55">EDATE(BG5,1)</f>
        <v>44287</v>
      </c>
      <c r="BI5" s="5">
        <f t="shared" ref="BI5" si="56">EDATE(BH5,1)</f>
        <v>44317</v>
      </c>
      <c r="BJ5" s="5">
        <f t="shared" ref="BJ5" si="57">EDATE(BI5,1)</f>
        <v>44348</v>
      </c>
      <c r="BK5" s="5">
        <f t="shared" ref="BK5" si="58">EDATE(BJ5,1)</f>
        <v>44378</v>
      </c>
      <c r="BL5" s="5">
        <f t="shared" ref="BL5" si="59">EDATE(BK5,1)</f>
        <v>44409</v>
      </c>
      <c r="BM5" s="5">
        <f t="shared" ref="BM5" si="60">EDATE(BL5,1)</f>
        <v>44440</v>
      </c>
      <c r="BN5" s="5">
        <f t="shared" ref="BN5" si="61">EDATE(BM5,1)</f>
        <v>44470</v>
      </c>
      <c r="BO5" s="5">
        <f t="shared" ref="BO5" si="62">EDATE(BN5,1)</f>
        <v>44501</v>
      </c>
      <c r="BP5" s="5">
        <f t="shared" ref="BP5" si="63">EDATE(BO5,1)</f>
        <v>44531</v>
      </c>
      <c r="BQ5" s="5">
        <f t="shared" ref="BQ5" si="64">EDATE(BP5,1)</f>
        <v>44562</v>
      </c>
      <c r="BR5" s="5">
        <f t="shared" ref="BR5" si="65">EDATE(BQ5,1)</f>
        <v>44593</v>
      </c>
      <c r="BS5" s="5">
        <f t="shared" ref="BS5" si="66">EDATE(BR5,1)</f>
        <v>44621</v>
      </c>
      <c r="BT5" s="5">
        <f t="shared" ref="BT5" si="67">EDATE(BS5,1)</f>
        <v>44652</v>
      </c>
      <c r="BU5" s="5">
        <f t="shared" ref="BU5" si="68">EDATE(BT5,1)</f>
        <v>44682</v>
      </c>
      <c r="BV5" s="5">
        <f t="shared" ref="BV5" si="69">EDATE(BU5,1)</f>
        <v>44713</v>
      </c>
      <c r="BW5" s="5">
        <f t="shared" ref="BW5" si="70">EDATE(BV5,1)</f>
        <v>44743</v>
      </c>
      <c r="BX5" s="5">
        <f t="shared" ref="BX5" si="71">EDATE(BW5,1)</f>
        <v>44774</v>
      </c>
      <c r="BY5" s="5">
        <f t="shared" ref="BY5" si="72">EDATE(BX5,1)</f>
        <v>44805</v>
      </c>
      <c r="BZ5" s="5">
        <f t="shared" ref="BZ5" si="73">EDATE(BY5,1)</f>
        <v>44835</v>
      </c>
      <c r="CA5" s="5">
        <f t="shared" ref="CA5" si="74">EDATE(BZ5,1)</f>
        <v>44866</v>
      </c>
      <c r="CB5" s="5">
        <f t="shared" ref="CB5" si="75">EDATE(CA5,1)</f>
        <v>44896</v>
      </c>
      <c r="CC5" s="5">
        <f t="shared" ref="CC5" si="76">EDATE(CB5,1)</f>
        <v>44927</v>
      </c>
      <c r="CD5" s="5">
        <f t="shared" ref="CD5" si="77">EDATE(CC5,1)</f>
        <v>44958</v>
      </c>
      <c r="CE5" s="5">
        <f t="shared" ref="CE5" si="78">EDATE(CD5,1)</f>
        <v>44986</v>
      </c>
      <c r="CF5" s="5">
        <f t="shared" ref="CF5" si="79">EDATE(CE5,1)</f>
        <v>45017</v>
      </c>
      <c r="CG5" s="5">
        <f t="shared" ref="CG5" si="80">EDATE(CF5,1)</f>
        <v>45047</v>
      </c>
      <c r="CH5" s="5">
        <f t="shared" ref="CH5" si="81">EDATE(CG5,1)</f>
        <v>45078</v>
      </c>
      <c r="CI5" s="5">
        <f t="shared" ref="CI5" si="82">EDATE(CH5,1)</f>
        <v>45108</v>
      </c>
      <c r="CJ5" s="5">
        <f t="shared" ref="CJ5" si="83">EDATE(CI5,1)</f>
        <v>45139</v>
      </c>
      <c r="CK5" s="5">
        <f t="shared" ref="CK5" si="84">EDATE(CJ5,1)</f>
        <v>45170</v>
      </c>
      <c r="CL5" s="5">
        <f t="shared" ref="CL5" si="85">EDATE(CK5,1)</f>
        <v>45200</v>
      </c>
      <c r="CM5" s="5">
        <f t="shared" ref="CM5" si="86">EDATE(CL5,1)</f>
        <v>45231</v>
      </c>
      <c r="CN5" s="5">
        <f t="shared" ref="CN5" si="87">EDATE(CM5,1)</f>
        <v>45261</v>
      </c>
      <c r="CO5" s="5">
        <f t="shared" ref="CO5" si="88">EDATE(CN5,1)</f>
        <v>45292</v>
      </c>
      <c r="CP5" s="5">
        <f t="shared" ref="CP5" si="89">EDATE(CO5,1)</f>
        <v>45323</v>
      </c>
      <c r="CQ5" s="5">
        <f t="shared" ref="CQ5" si="90">EDATE(CP5,1)</f>
        <v>45352</v>
      </c>
      <c r="CR5" s="5">
        <f t="shared" ref="CR5" si="91">EDATE(CQ5,1)</f>
        <v>45383</v>
      </c>
      <c r="CS5" s="5">
        <f t="shared" ref="CS5" si="92">EDATE(CR5,1)</f>
        <v>45413</v>
      </c>
      <c r="CT5" s="5">
        <f t="shared" ref="CT5" si="93">EDATE(CS5,1)</f>
        <v>45444</v>
      </c>
      <c r="CU5" s="5">
        <f t="shared" ref="CU5" si="94">EDATE(CT5,1)</f>
        <v>45474</v>
      </c>
      <c r="CV5" s="5">
        <f t="shared" ref="CV5" si="95">EDATE(CU5,1)</f>
        <v>45505</v>
      </c>
      <c r="CW5" s="5">
        <f t="shared" ref="CW5" si="96">EDATE(CV5,1)</f>
        <v>45536</v>
      </c>
      <c r="CX5" s="5">
        <f>EDATE(CW5,1)</f>
        <v>45566</v>
      </c>
    </row>
    <row r="6" spans="1:102" ht="18" x14ac:dyDescent="0.25">
      <c r="A6" s="20" t="s">
        <v>0</v>
      </c>
      <c r="B6" s="29">
        <v>4.7500000000000001E-2</v>
      </c>
      <c r="C6" s="2">
        <v>1</v>
      </c>
      <c r="D6" s="2">
        <f>IF(C6+1&lt;=100,C6+1)</f>
        <v>2</v>
      </c>
      <c r="E6" s="2">
        <f t="shared" ref="E6" si="97">IF(D6+1&lt;=100,D6+1)</f>
        <v>3</v>
      </c>
      <c r="F6" s="2">
        <f t="shared" ref="F6" si="98">IF(E6+1&lt;=100,E6+1)</f>
        <v>4</v>
      </c>
      <c r="G6" s="2">
        <f t="shared" ref="G6" si="99">IF(F6+1&lt;=100,F6+1)</f>
        <v>5</v>
      </c>
      <c r="H6" s="2">
        <f t="shared" ref="H6" si="100">IF(G6+1&lt;=100,G6+1)</f>
        <v>6</v>
      </c>
      <c r="I6" s="2">
        <f t="shared" ref="I6" si="101">IF(H6+1&lt;=100,H6+1)</f>
        <v>7</v>
      </c>
      <c r="J6" s="2">
        <f t="shared" ref="J6" si="102">IF(I6+1&lt;=100,I6+1)</f>
        <v>8</v>
      </c>
      <c r="K6" s="2">
        <f t="shared" ref="K6" si="103">IF(J6+1&lt;=100,J6+1)</f>
        <v>9</v>
      </c>
      <c r="L6" s="2">
        <f t="shared" ref="L6" si="104">IF(K6+1&lt;=100,K6+1)</f>
        <v>10</v>
      </c>
      <c r="M6" s="2">
        <f t="shared" ref="M6" si="105">IF(L6+1&lt;=100,L6+1)</f>
        <v>11</v>
      </c>
      <c r="N6" s="2">
        <f t="shared" ref="N6" si="106">IF(M6+1&lt;=100,M6+1)</f>
        <v>12</v>
      </c>
      <c r="O6" s="2">
        <f t="shared" ref="O6" si="107">IF(N6+1&lt;=100,N6+1)</f>
        <v>13</v>
      </c>
      <c r="P6" s="2">
        <f t="shared" ref="P6" si="108">IF(O6+1&lt;=100,O6+1)</f>
        <v>14</v>
      </c>
      <c r="Q6" s="2">
        <f t="shared" ref="Q6" si="109">IF(P6+1&lt;=100,P6+1)</f>
        <v>15</v>
      </c>
      <c r="R6" s="2">
        <f t="shared" ref="R6" si="110">IF(Q6+1&lt;=100,Q6+1)</f>
        <v>16</v>
      </c>
      <c r="S6" s="2">
        <f t="shared" ref="S6" si="111">IF(R6+1&lt;=100,R6+1)</f>
        <v>17</v>
      </c>
      <c r="T6" s="2">
        <f t="shared" ref="T6" si="112">IF(S6+1&lt;=100,S6+1)</f>
        <v>18</v>
      </c>
      <c r="U6" s="2">
        <f t="shared" ref="U6" si="113">IF(T6+1&lt;=100,T6+1)</f>
        <v>19</v>
      </c>
      <c r="V6" s="2">
        <f t="shared" ref="V6" si="114">IF(U6+1&lt;=100,U6+1)</f>
        <v>20</v>
      </c>
      <c r="W6" s="2">
        <f t="shared" ref="W6" si="115">IF(V6+1&lt;=100,V6+1)</f>
        <v>21</v>
      </c>
      <c r="X6" s="2">
        <f t="shared" ref="X6" si="116">IF(W6+1&lt;=100,W6+1)</f>
        <v>22</v>
      </c>
      <c r="Y6" s="2">
        <f t="shared" ref="Y6" si="117">IF(X6+1&lt;=100,X6+1)</f>
        <v>23</v>
      </c>
      <c r="Z6" s="2">
        <f t="shared" ref="Z6" si="118">IF(Y6+1&lt;=100,Y6+1)</f>
        <v>24</v>
      </c>
      <c r="AA6" s="2">
        <f t="shared" ref="AA6" si="119">IF(Z6+1&lt;=100,Z6+1)</f>
        <v>25</v>
      </c>
      <c r="AB6" s="2">
        <f t="shared" ref="AB6" si="120">IF(AA6+1&lt;=100,AA6+1)</f>
        <v>26</v>
      </c>
      <c r="AC6" s="2">
        <f t="shared" ref="AC6" si="121">IF(AB6+1&lt;=100,AB6+1)</f>
        <v>27</v>
      </c>
      <c r="AD6" s="2">
        <f t="shared" ref="AD6" si="122">IF(AC6+1&lt;=100,AC6+1)</f>
        <v>28</v>
      </c>
      <c r="AE6" s="2">
        <f t="shared" ref="AE6" si="123">IF(AD6+1&lt;=100,AD6+1)</f>
        <v>29</v>
      </c>
      <c r="AF6" s="2">
        <f t="shared" ref="AF6" si="124">IF(AE6+1&lt;=100,AE6+1)</f>
        <v>30</v>
      </c>
      <c r="AG6" s="2">
        <f t="shared" ref="AG6" si="125">IF(AF6+1&lt;=100,AF6+1)</f>
        <v>31</v>
      </c>
      <c r="AH6" s="2">
        <f t="shared" ref="AH6" si="126">IF(AG6+1&lt;=100,AG6+1)</f>
        <v>32</v>
      </c>
      <c r="AI6" s="2">
        <f t="shared" ref="AI6" si="127">IF(AH6+1&lt;=100,AH6+1)</f>
        <v>33</v>
      </c>
      <c r="AJ6" s="2">
        <f t="shared" ref="AJ6" si="128">IF(AI6+1&lt;=100,AI6+1)</f>
        <v>34</v>
      </c>
      <c r="AK6" s="2">
        <f t="shared" ref="AK6" si="129">IF(AJ6+1&lt;=100,AJ6+1)</f>
        <v>35</v>
      </c>
      <c r="AL6" s="2">
        <f t="shared" ref="AL6" si="130">IF(AK6+1&lt;=100,AK6+1)</f>
        <v>36</v>
      </c>
      <c r="AM6" s="2">
        <f t="shared" ref="AM6" si="131">IF(AL6+1&lt;=100,AL6+1)</f>
        <v>37</v>
      </c>
      <c r="AN6" s="2">
        <f t="shared" ref="AN6" si="132">IF(AM6+1&lt;=100,AM6+1)</f>
        <v>38</v>
      </c>
      <c r="AO6" s="2">
        <f t="shared" ref="AO6" si="133">IF(AN6+1&lt;=100,AN6+1)</f>
        <v>39</v>
      </c>
      <c r="AP6" s="2">
        <f t="shared" ref="AP6" si="134">IF(AO6+1&lt;=100,AO6+1)</f>
        <v>40</v>
      </c>
      <c r="AQ6" s="2">
        <f t="shared" ref="AQ6" si="135">IF(AP6+1&lt;=100,AP6+1)</f>
        <v>41</v>
      </c>
      <c r="AR6" s="2">
        <f t="shared" ref="AR6" si="136">IF(AQ6+1&lt;=100,AQ6+1)</f>
        <v>42</v>
      </c>
      <c r="AS6" s="2">
        <f t="shared" ref="AS6" si="137">IF(AR6+1&lt;=100,AR6+1)</f>
        <v>43</v>
      </c>
      <c r="AT6" s="2">
        <f t="shared" ref="AT6" si="138">IF(AS6+1&lt;=100,AS6+1)</f>
        <v>44</v>
      </c>
      <c r="AU6" s="2">
        <f t="shared" ref="AU6" si="139">IF(AT6+1&lt;=100,AT6+1)</f>
        <v>45</v>
      </c>
      <c r="AV6" s="2">
        <f t="shared" ref="AV6" si="140">IF(AU6+1&lt;=100,AU6+1)</f>
        <v>46</v>
      </c>
      <c r="AW6" s="2">
        <f t="shared" ref="AW6" si="141">IF(AV6+1&lt;=100,AV6+1)</f>
        <v>47</v>
      </c>
      <c r="AX6" s="2">
        <f t="shared" ref="AX6" si="142">IF(AW6+1&lt;=100,AW6+1)</f>
        <v>48</v>
      </c>
      <c r="AY6" s="2">
        <f t="shared" ref="AY6" si="143">IF(AX6+1&lt;=100,AX6+1)</f>
        <v>49</v>
      </c>
      <c r="AZ6" s="2">
        <f t="shared" ref="AZ6" si="144">IF(AY6+1&lt;=100,AY6+1)</f>
        <v>50</v>
      </c>
      <c r="BA6" s="2">
        <f t="shared" ref="BA6" si="145">IF(AZ6+1&lt;=100,AZ6+1)</f>
        <v>51</v>
      </c>
      <c r="BB6" s="2">
        <f t="shared" ref="BB6" si="146">IF(BA6+1&lt;=100,BA6+1)</f>
        <v>52</v>
      </c>
      <c r="BC6" s="2">
        <f t="shared" ref="BC6" si="147">IF(BB6+1&lt;=100,BB6+1)</f>
        <v>53</v>
      </c>
      <c r="BD6" s="2">
        <f t="shared" ref="BD6" si="148">IF(BC6+1&lt;=100,BC6+1)</f>
        <v>54</v>
      </c>
      <c r="BE6" s="2">
        <f t="shared" ref="BE6" si="149">IF(BD6+1&lt;=100,BD6+1)</f>
        <v>55</v>
      </c>
      <c r="BF6" s="2">
        <f t="shared" ref="BF6" si="150">IF(BE6+1&lt;=100,BE6+1)</f>
        <v>56</v>
      </c>
      <c r="BG6" s="2">
        <f t="shared" ref="BG6" si="151">IF(BF6+1&lt;=100,BF6+1)</f>
        <v>57</v>
      </c>
      <c r="BH6" s="2">
        <f t="shared" ref="BH6" si="152">IF(BG6+1&lt;=100,BG6+1)</f>
        <v>58</v>
      </c>
      <c r="BI6" s="2">
        <f t="shared" ref="BI6" si="153">IF(BH6+1&lt;=100,BH6+1)</f>
        <v>59</v>
      </c>
      <c r="BJ6" s="2">
        <f t="shared" ref="BJ6" si="154">IF(BI6+1&lt;=100,BI6+1)</f>
        <v>60</v>
      </c>
      <c r="BK6" s="2">
        <f t="shared" ref="BK6" si="155">IF(BJ6+1&lt;=100,BJ6+1)</f>
        <v>61</v>
      </c>
      <c r="BL6" s="2">
        <f t="shared" ref="BL6" si="156">IF(BK6+1&lt;=100,BK6+1)</f>
        <v>62</v>
      </c>
      <c r="BM6" s="2">
        <f t="shared" ref="BM6" si="157">IF(BL6+1&lt;=100,BL6+1)</f>
        <v>63</v>
      </c>
      <c r="BN6" s="2">
        <f t="shared" ref="BN6" si="158">IF(BM6+1&lt;=100,BM6+1)</f>
        <v>64</v>
      </c>
      <c r="BO6" s="2">
        <f t="shared" ref="BO6" si="159">IF(BN6+1&lt;=100,BN6+1)</f>
        <v>65</v>
      </c>
      <c r="BP6" s="2">
        <f t="shared" ref="BP6" si="160">IF(BO6+1&lt;=100,BO6+1)</f>
        <v>66</v>
      </c>
      <c r="BQ6" s="2">
        <f t="shared" ref="BQ6" si="161">IF(BP6+1&lt;=100,BP6+1)</f>
        <v>67</v>
      </c>
      <c r="BR6" s="2">
        <f t="shared" ref="BR6" si="162">IF(BQ6+1&lt;=100,BQ6+1)</f>
        <v>68</v>
      </c>
      <c r="BS6" s="2">
        <f t="shared" ref="BS6" si="163">IF(BR6+1&lt;=100,BR6+1)</f>
        <v>69</v>
      </c>
      <c r="BT6" s="2">
        <f t="shared" ref="BT6" si="164">IF(BS6+1&lt;=100,BS6+1)</f>
        <v>70</v>
      </c>
      <c r="BU6" s="2">
        <f t="shared" ref="BU6" si="165">IF(BT6+1&lt;=100,BT6+1)</f>
        <v>71</v>
      </c>
      <c r="BV6" s="2">
        <f t="shared" ref="BV6" si="166">IF(BU6+1&lt;=100,BU6+1)</f>
        <v>72</v>
      </c>
      <c r="BW6" s="2">
        <f t="shared" ref="BW6" si="167">IF(BV6+1&lt;=100,BV6+1)</f>
        <v>73</v>
      </c>
      <c r="BX6" s="2">
        <f t="shared" ref="BX6" si="168">IF(BW6+1&lt;=100,BW6+1)</f>
        <v>74</v>
      </c>
      <c r="BY6" s="2">
        <f t="shared" ref="BY6" si="169">IF(BX6+1&lt;=100,BX6+1)</f>
        <v>75</v>
      </c>
      <c r="BZ6" s="2">
        <f t="shared" ref="BZ6" si="170">IF(BY6+1&lt;=100,BY6+1)</f>
        <v>76</v>
      </c>
      <c r="CA6" s="2">
        <f t="shared" ref="CA6" si="171">IF(BZ6+1&lt;=100,BZ6+1)</f>
        <v>77</v>
      </c>
      <c r="CB6" s="2">
        <f t="shared" ref="CB6" si="172">IF(CA6+1&lt;=100,CA6+1)</f>
        <v>78</v>
      </c>
      <c r="CC6" s="2">
        <f t="shared" ref="CC6" si="173">IF(CB6+1&lt;=100,CB6+1)</f>
        <v>79</v>
      </c>
      <c r="CD6" s="2">
        <f t="shared" ref="CD6" si="174">IF(CC6+1&lt;=100,CC6+1)</f>
        <v>80</v>
      </c>
      <c r="CE6" s="2">
        <f t="shared" ref="CE6" si="175">IF(CD6+1&lt;=100,CD6+1)</f>
        <v>81</v>
      </c>
      <c r="CF6" s="2">
        <f t="shared" ref="CF6" si="176">IF(CE6+1&lt;=100,CE6+1)</f>
        <v>82</v>
      </c>
      <c r="CG6" s="2">
        <f t="shared" ref="CG6" si="177">IF(CF6+1&lt;=100,CF6+1)</f>
        <v>83</v>
      </c>
      <c r="CH6" s="2">
        <f t="shared" ref="CH6" si="178">IF(CG6+1&lt;=100,CG6+1)</f>
        <v>84</v>
      </c>
      <c r="CI6" s="2">
        <f t="shared" ref="CI6" si="179">IF(CH6+1&lt;=100,CH6+1)</f>
        <v>85</v>
      </c>
      <c r="CJ6" s="2">
        <f t="shared" ref="CJ6" si="180">IF(CI6+1&lt;=100,CI6+1)</f>
        <v>86</v>
      </c>
      <c r="CK6" s="2">
        <f t="shared" ref="CK6" si="181">IF(CJ6+1&lt;=100,CJ6+1)</f>
        <v>87</v>
      </c>
      <c r="CL6" s="2">
        <f t="shared" ref="CL6" si="182">IF(CK6+1&lt;=100,CK6+1)</f>
        <v>88</v>
      </c>
      <c r="CM6" s="2">
        <f t="shared" ref="CM6" si="183">IF(CL6+1&lt;=100,CL6+1)</f>
        <v>89</v>
      </c>
      <c r="CN6" s="2">
        <f t="shared" ref="CN6" si="184">IF(CM6+1&lt;=100,CM6+1)</f>
        <v>90</v>
      </c>
      <c r="CO6" s="2">
        <f t="shared" ref="CO6" si="185">IF(CN6+1&lt;=100,CN6+1)</f>
        <v>91</v>
      </c>
      <c r="CP6" s="2">
        <f t="shared" ref="CP6" si="186">IF(CO6+1&lt;=100,CO6+1)</f>
        <v>92</v>
      </c>
      <c r="CQ6" s="2">
        <f t="shared" ref="CQ6" si="187">IF(CP6+1&lt;=100,CP6+1)</f>
        <v>93</v>
      </c>
      <c r="CR6" s="2">
        <f t="shared" ref="CR6" si="188">IF(CQ6+1&lt;=100,CQ6+1)</f>
        <v>94</v>
      </c>
      <c r="CS6" s="2">
        <f t="shared" ref="CS6" si="189">IF(CR6+1&lt;=100,CR6+1)</f>
        <v>95</v>
      </c>
      <c r="CT6" s="2">
        <f t="shared" ref="CT6" si="190">IF(CS6+1&lt;=100,CS6+1)</f>
        <v>96</v>
      </c>
      <c r="CU6" s="2">
        <f t="shared" ref="CU6" si="191">IF(CT6+1&lt;=100,CT6+1)</f>
        <v>97</v>
      </c>
      <c r="CV6" s="2">
        <f t="shared" ref="CV6" si="192">IF(CU6+1&lt;=100,CU6+1)</f>
        <v>98</v>
      </c>
      <c r="CW6" s="2">
        <f t="shared" ref="CW6" si="193">IF(CV6+1&lt;=100,CV6+1)</f>
        <v>99</v>
      </c>
      <c r="CX6" s="2">
        <f>IF(CW6+1&lt;=100,CW6+1)</f>
        <v>100</v>
      </c>
    </row>
    <row r="7" spans="1:102" ht="18" x14ac:dyDescent="0.25">
      <c r="A7" s="4" t="s">
        <v>225</v>
      </c>
      <c r="B7" s="2"/>
      <c r="C7" s="3">
        <v>5000000</v>
      </c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65"/>
      <c r="BK7" s="65"/>
      <c r="BL7" s="65"/>
      <c r="BM7" s="65"/>
      <c r="BN7" s="65"/>
      <c r="BO7" s="65"/>
      <c r="BP7" s="65"/>
      <c r="BQ7" s="65"/>
      <c r="BR7" s="65"/>
      <c r="BS7" s="65"/>
      <c r="BT7" s="65"/>
      <c r="BU7" s="65"/>
      <c r="BV7" s="65"/>
      <c r="BW7" s="65"/>
      <c r="BX7" s="65"/>
      <c r="BY7" s="65"/>
      <c r="BZ7" s="65"/>
      <c r="CA7" s="65"/>
      <c r="CB7" s="65"/>
      <c r="CC7" s="65"/>
      <c r="CD7" s="65"/>
      <c r="CE7" s="65"/>
      <c r="CF7" s="65"/>
      <c r="CG7" s="65"/>
      <c r="CH7" s="65"/>
      <c r="CI7" s="65"/>
      <c r="CJ7" s="65"/>
      <c r="CK7" s="65"/>
      <c r="CL7" s="65"/>
      <c r="CM7" s="65"/>
      <c r="CN7" s="65"/>
      <c r="CO7" s="65"/>
      <c r="CP7" s="65"/>
      <c r="CQ7" s="65"/>
      <c r="CR7" s="65"/>
      <c r="CS7" s="65"/>
      <c r="CT7" s="65"/>
      <c r="CU7" s="65"/>
      <c r="CV7" s="65"/>
      <c r="CW7" s="65"/>
      <c r="CX7" s="65"/>
    </row>
    <row r="8" spans="1:102" ht="18" x14ac:dyDescent="0.25">
      <c r="A8" s="4" t="s">
        <v>226</v>
      </c>
      <c r="B8" s="2"/>
      <c r="C8" s="3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  <c r="BM8" s="65"/>
      <c r="BN8" s="65"/>
      <c r="BO8" s="65"/>
      <c r="BP8" s="65"/>
      <c r="BQ8" s="65"/>
      <c r="BR8" s="65"/>
      <c r="BS8" s="65"/>
      <c r="BT8" s="65"/>
      <c r="BU8" s="65"/>
      <c r="BV8" s="65"/>
      <c r="BW8" s="65"/>
      <c r="BX8" s="65"/>
      <c r="BY8" s="65"/>
      <c r="BZ8" s="65"/>
      <c r="CA8" s="65"/>
      <c r="CB8" s="65"/>
      <c r="CC8" s="65"/>
      <c r="CD8" s="65"/>
      <c r="CE8" s="65"/>
      <c r="CF8" s="65"/>
      <c r="CG8" s="65"/>
      <c r="CH8" s="65"/>
      <c r="CI8" s="65"/>
      <c r="CJ8" s="65"/>
      <c r="CK8" s="65"/>
      <c r="CL8" s="65"/>
      <c r="CM8" s="65"/>
      <c r="CN8" s="65"/>
      <c r="CO8" s="65"/>
      <c r="CP8" s="65"/>
      <c r="CQ8" s="65"/>
      <c r="CR8" s="65"/>
      <c r="CS8" s="65"/>
      <c r="CT8" s="65"/>
      <c r="CU8" s="65"/>
      <c r="CV8" s="65"/>
      <c r="CW8" s="65"/>
      <c r="CX8" s="65"/>
    </row>
    <row r="9" spans="1:102" ht="18" x14ac:dyDescent="0.25">
      <c r="A9" s="4" t="s">
        <v>229</v>
      </c>
      <c r="B9" s="2"/>
      <c r="C9" s="1">
        <f>C7-C8</f>
        <v>5000000</v>
      </c>
      <c r="D9" s="1">
        <f>C9+D7-D8</f>
        <v>5000000</v>
      </c>
      <c r="E9" s="1">
        <f t="shared" ref="E9:BP9" si="194">D9+E7-E8</f>
        <v>5000000</v>
      </c>
      <c r="F9" s="1">
        <f t="shared" si="194"/>
        <v>5000000</v>
      </c>
      <c r="G9" s="1">
        <f t="shared" si="194"/>
        <v>5000000</v>
      </c>
      <c r="H9" s="1">
        <f t="shared" si="194"/>
        <v>5000000</v>
      </c>
      <c r="I9" s="1">
        <f t="shared" si="194"/>
        <v>5000000</v>
      </c>
      <c r="J9" s="1">
        <f t="shared" si="194"/>
        <v>5000000</v>
      </c>
      <c r="K9" s="1">
        <f t="shared" si="194"/>
        <v>5000000</v>
      </c>
      <c r="L9" s="1">
        <f t="shared" si="194"/>
        <v>5000000</v>
      </c>
      <c r="M9" s="1">
        <f t="shared" si="194"/>
        <v>5000000</v>
      </c>
      <c r="N9" s="1">
        <f t="shared" si="194"/>
        <v>5000000</v>
      </c>
      <c r="O9" s="1">
        <f t="shared" si="194"/>
        <v>5000000</v>
      </c>
      <c r="P9" s="1">
        <f t="shared" si="194"/>
        <v>5000000</v>
      </c>
      <c r="Q9" s="1">
        <f t="shared" si="194"/>
        <v>5000000</v>
      </c>
      <c r="R9" s="1">
        <f t="shared" si="194"/>
        <v>5000000</v>
      </c>
      <c r="S9" s="1">
        <f t="shared" si="194"/>
        <v>5000000</v>
      </c>
      <c r="T9" s="1">
        <f t="shared" si="194"/>
        <v>5000000</v>
      </c>
      <c r="U9" s="1">
        <f t="shared" si="194"/>
        <v>5000000</v>
      </c>
      <c r="V9" s="1">
        <f t="shared" si="194"/>
        <v>5000000</v>
      </c>
      <c r="W9" s="1">
        <f t="shared" si="194"/>
        <v>5000000</v>
      </c>
      <c r="X9" s="1">
        <f t="shared" si="194"/>
        <v>5000000</v>
      </c>
      <c r="Y9" s="1">
        <f t="shared" si="194"/>
        <v>5000000</v>
      </c>
      <c r="Z9" s="1">
        <f t="shared" si="194"/>
        <v>5000000</v>
      </c>
      <c r="AA9" s="1">
        <f t="shared" si="194"/>
        <v>5000000</v>
      </c>
      <c r="AB9" s="1">
        <f t="shared" si="194"/>
        <v>5000000</v>
      </c>
      <c r="AC9" s="1">
        <f t="shared" si="194"/>
        <v>5000000</v>
      </c>
      <c r="AD9" s="1">
        <f t="shared" si="194"/>
        <v>5000000</v>
      </c>
      <c r="AE9" s="1">
        <f t="shared" si="194"/>
        <v>5000000</v>
      </c>
      <c r="AF9" s="1">
        <f t="shared" si="194"/>
        <v>5000000</v>
      </c>
      <c r="AG9" s="1">
        <f t="shared" si="194"/>
        <v>5000000</v>
      </c>
      <c r="AH9" s="1">
        <f t="shared" si="194"/>
        <v>5000000</v>
      </c>
      <c r="AI9" s="1">
        <f t="shared" si="194"/>
        <v>5000000</v>
      </c>
      <c r="AJ9" s="1">
        <f t="shared" si="194"/>
        <v>5000000</v>
      </c>
      <c r="AK9" s="1">
        <f t="shared" si="194"/>
        <v>5000000</v>
      </c>
      <c r="AL9" s="1">
        <f t="shared" si="194"/>
        <v>5000000</v>
      </c>
      <c r="AM9" s="1">
        <f t="shared" si="194"/>
        <v>5000000</v>
      </c>
      <c r="AN9" s="1">
        <f t="shared" si="194"/>
        <v>5000000</v>
      </c>
      <c r="AO9" s="1">
        <f t="shared" si="194"/>
        <v>5000000</v>
      </c>
      <c r="AP9" s="1">
        <f t="shared" si="194"/>
        <v>5000000</v>
      </c>
      <c r="AQ9" s="1">
        <f t="shared" si="194"/>
        <v>5000000</v>
      </c>
      <c r="AR9" s="1">
        <f t="shared" si="194"/>
        <v>5000000</v>
      </c>
      <c r="AS9" s="1">
        <f t="shared" si="194"/>
        <v>5000000</v>
      </c>
      <c r="AT9" s="1">
        <f t="shared" si="194"/>
        <v>5000000</v>
      </c>
      <c r="AU9" s="1">
        <f t="shared" si="194"/>
        <v>5000000</v>
      </c>
      <c r="AV9" s="1">
        <f t="shared" si="194"/>
        <v>5000000</v>
      </c>
      <c r="AW9" s="1">
        <f t="shared" si="194"/>
        <v>5000000</v>
      </c>
      <c r="AX9" s="1">
        <f t="shared" si="194"/>
        <v>5000000</v>
      </c>
      <c r="AY9" s="1">
        <f t="shared" si="194"/>
        <v>5000000</v>
      </c>
      <c r="AZ9" s="1">
        <f t="shared" si="194"/>
        <v>5000000</v>
      </c>
      <c r="BA9" s="1">
        <f t="shared" si="194"/>
        <v>5000000</v>
      </c>
      <c r="BB9" s="1">
        <f t="shared" si="194"/>
        <v>5000000</v>
      </c>
      <c r="BC9" s="1">
        <f t="shared" si="194"/>
        <v>5000000</v>
      </c>
      <c r="BD9" s="1">
        <f t="shared" si="194"/>
        <v>5000000</v>
      </c>
      <c r="BE9" s="1">
        <f t="shared" si="194"/>
        <v>5000000</v>
      </c>
      <c r="BF9" s="1">
        <f t="shared" si="194"/>
        <v>5000000</v>
      </c>
      <c r="BG9" s="1">
        <f t="shared" si="194"/>
        <v>5000000</v>
      </c>
      <c r="BH9" s="1">
        <f t="shared" si="194"/>
        <v>5000000</v>
      </c>
      <c r="BI9" s="1">
        <f t="shared" si="194"/>
        <v>5000000</v>
      </c>
      <c r="BJ9" s="1">
        <f t="shared" si="194"/>
        <v>5000000</v>
      </c>
      <c r="BK9" s="1">
        <f t="shared" si="194"/>
        <v>5000000</v>
      </c>
      <c r="BL9" s="1">
        <f t="shared" si="194"/>
        <v>5000000</v>
      </c>
      <c r="BM9" s="1">
        <f t="shared" si="194"/>
        <v>5000000</v>
      </c>
      <c r="BN9" s="1">
        <f t="shared" si="194"/>
        <v>5000000</v>
      </c>
      <c r="BO9" s="1">
        <f t="shared" si="194"/>
        <v>5000000</v>
      </c>
      <c r="BP9" s="1">
        <f t="shared" si="194"/>
        <v>5000000</v>
      </c>
      <c r="BQ9" s="1">
        <f t="shared" ref="BQ9:CX9" si="195">BP9+BQ7-BQ8</f>
        <v>5000000</v>
      </c>
      <c r="BR9" s="1">
        <f t="shared" si="195"/>
        <v>5000000</v>
      </c>
      <c r="BS9" s="1">
        <f t="shared" si="195"/>
        <v>5000000</v>
      </c>
      <c r="BT9" s="1">
        <f t="shared" si="195"/>
        <v>5000000</v>
      </c>
      <c r="BU9" s="1">
        <f t="shared" si="195"/>
        <v>5000000</v>
      </c>
      <c r="BV9" s="1">
        <f t="shared" si="195"/>
        <v>5000000</v>
      </c>
      <c r="BW9" s="1">
        <f t="shared" si="195"/>
        <v>5000000</v>
      </c>
      <c r="BX9" s="1">
        <f t="shared" si="195"/>
        <v>5000000</v>
      </c>
      <c r="BY9" s="1">
        <f t="shared" si="195"/>
        <v>5000000</v>
      </c>
      <c r="BZ9" s="1">
        <f t="shared" si="195"/>
        <v>5000000</v>
      </c>
      <c r="CA9" s="1">
        <f t="shared" si="195"/>
        <v>5000000</v>
      </c>
      <c r="CB9" s="1">
        <f t="shared" si="195"/>
        <v>5000000</v>
      </c>
      <c r="CC9" s="1">
        <f t="shared" si="195"/>
        <v>5000000</v>
      </c>
      <c r="CD9" s="1">
        <f t="shared" si="195"/>
        <v>5000000</v>
      </c>
      <c r="CE9" s="1">
        <f t="shared" si="195"/>
        <v>5000000</v>
      </c>
      <c r="CF9" s="1">
        <f t="shared" si="195"/>
        <v>5000000</v>
      </c>
      <c r="CG9" s="1">
        <f t="shared" si="195"/>
        <v>5000000</v>
      </c>
      <c r="CH9" s="1">
        <f t="shared" si="195"/>
        <v>5000000</v>
      </c>
      <c r="CI9" s="1">
        <f t="shared" si="195"/>
        <v>5000000</v>
      </c>
      <c r="CJ9" s="1">
        <f t="shared" si="195"/>
        <v>5000000</v>
      </c>
      <c r="CK9" s="1">
        <f t="shared" si="195"/>
        <v>5000000</v>
      </c>
      <c r="CL9" s="1">
        <f t="shared" si="195"/>
        <v>5000000</v>
      </c>
      <c r="CM9" s="1">
        <f t="shared" si="195"/>
        <v>5000000</v>
      </c>
      <c r="CN9" s="1">
        <f t="shared" si="195"/>
        <v>5000000</v>
      </c>
      <c r="CO9" s="1">
        <f t="shared" si="195"/>
        <v>5000000</v>
      </c>
      <c r="CP9" s="1">
        <f t="shared" si="195"/>
        <v>5000000</v>
      </c>
      <c r="CQ9" s="1">
        <f t="shared" si="195"/>
        <v>5000000</v>
      </c>
      <c r="CR9" s="1">
        <f t="shared" si="195"/>
        <v>5000000</v>
      </c>
      <c r="CS9" s="1">
        <f t="shared" si="195"/>
        <v>5000000</v>
      </c>
      <c r="CT9" s="1">
        <f t="shared" si="195"/>
        <v>5000000</v>
      </c>
      <c r="CU9" s="1">
        <f t="shared" si="195"/>
        <v>5000000</v>
      </c>
      <c r="CV9" s="1">
        <f t="shared" si="195"/>
        <v>5000000</v>
      </c>
      <c r="CW9" s="1">
        <f t="shared" si="195"/>
        <v>5000000</v>
      </c>
      <c r="CX9" s="1">
        <f t="shared" si="195"/>
        <v>5000000</v>
      </c>
    </row>
    <row r="10" spans="1:102" ht="18" x14ac:dyDescent="0.25">
      <c r="A10" s="20" t="s">
        <v>228</v>
      </c>
      <c r="B10" s="29">
        <v>0</v>
      </c>
      <c r="C10" s="1"/>
    </row>
    <row r="11" spans="1:102" ht="18" x14ac:dyDescent="0.25">
      <c r="A11" s="4" t="s">
        <v>225</v>
      </c>
      <c r="B11" s="64"/>
      <c r="C11" s="3">
        <v>5000000</v>
      </c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65"/>
      <c r="BU11" s="65"/>
      <c r="BV11" s="65"/>
      <c r="BW11" s="65"/>
      <c r="BX11" s="65"/>
      <c r="BY11" s="65"/>
      <c r="BZ11" s="65"/>
      <c r="CA11" s="65"/>
      <c r="CB11" s="65"/>
      <c r="CC11" s="65"/>
      <c r="CD11" s="65"/>
      <c r="CE11" s="65"/>
      <c r="CF11" s="65"/>
      <c r="CG11" s="65"/>
      <c r="CH11" s="65"/>
      <c r="CI11" s="65"/>
      <c r="CJ11" s="65"/>
      <c r="CK11" s="65"/>
      <c r="CL11" s="65"/>
      <c r="CM11" s="65"/>
      <c r="CN11" s="65"/>
      <c r="CO11" s="65"/>
      <c r="CP11" s="65"/>
      <c r="CQ11" s="65"/>
      <c r="CR11" s="65"/>
      <c r="CS11" s="65"/>
      <c r="CT11" s="65"/>
      <c r="CU11" s="65"/>
      <c r="CV11" s="65"/>
      <c r="CW11" s="65"/>
      <c r="CX11" s="65"/>
    </row>
    <row r="12" spans="1:102" ht="18" x14ac:dyDescent="0.25">
      <c r="A12" s="4" t="s">
        <v>226</v>
      </c>
      <c r="B12" s="64"/>
      <c r="C12" s="3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65"/>
      <c r="BP12" s="65"/>
      <c r="BQ12" s="65"/>
      <c r="BR12" s="65"/>
      <c r="BS12" s="65"/>
      <c r="BT12" s="65"/>
      <c r="BU12" s="65"/>
      <c r="BV12" s="65"/>
      <c r="BW12" s="65"/>
      <c r="BX12" s="65"/>
      <c r="BY12" s="65"/>
      <c r="BZ12" s="65"/>
      <c r="CA12" s="65"/>
      <c r="CB12" s="65"/>
      <c r="CC12" s="65"/>
      <c r="CD12" s="65"/>
      <c r="CE12" s="65"/>
      <c r="CF12" s="65"/>
      <c r="CG12" s="65"/>
      <c r="CH12" s="65"/>
      <c r="CI12" s="65"/>
      <c r="CJ12" s="65"/>
      <c r="CK12" s="65"/>
      <c r="CL12" s="65"/>
      <c r="CM12" s="65"/>
      <c r="CN12" s="65"/>
      <c r="CO12" s="65"/>
      <c r="CP12" s="65"/>
      <c r="CQ12" s="65"/>
      <c r="CR12" s="65"/>
      <c r="CS12" s="65"/>
      <c r="CT12" s="65"/>
      <c r="CU12" s="65"/>
      <c r="CV12" s="65"/>
      <c r="CW12" s="65"/>
      <c r="CX12" s="65"/>
    </row>
    <row r="13" spans="1:102" ht="18" x14ac:dyDescent="0.25">
      <c r="A13" s="4" t="s">
        <v>230</v>
      </c>
      <c r="B13" s="64"/>
      <c r="C13" s="1">
        <f>C11-C12</f>
        <v>5000000</v>
      </c>
      <c r="D13" s="1">
        <f>C13+D11-D12</f>
        <v>5000000</v>
      </c>
      <c r="E13" s="1">
        <f t="shared" ref="E13:BP13" si="196">D13+E11-E12</f>
        <v>5000000</v>
      </c>
      <c r="F13" s="1">
        <f t="shared" si="196"/>
        <v>5000000</v>
      </c>
      <c r="G13" s="1">
        <f t="shared" si="196"/>
        <v>5000000</v>
      </c>
      <c r="H13" s="1">
        <f t="shared" si="196"/>
        <v>5000000</v>
      </c>
      <c r="I13" s="1">
        <f t="shared" si="196"/>
        <v>5000000</v>
      </c>
      <c r="J13" s="1">
        <f t="shared" si="196"/>
        <v>5000000</v>
      </c>
      <c r="K13" s="1">
        <f t="shared" si="196"/>
        <v>5000000</v>
      </c>
      <c r="L13" s="1">
        <f t="shared" si="196"/>
        <v>5000000</v>
      </c>
      <c r="M13" s="1">
        <f t="shared" si="196"/>
        <v>5000000</v>
      </c>
      <c r="N13" s="1">
        <f t="shared" si="196"/>
        <v>5000000</v>
      </c>
      <c r="O13" s="1">
        <f t="shared" si="196"/>
        <v>5000000</v>
      </c>
      <c r="P13" s="1">
        <f t="shared" si="196"/>
        <v>5000000</v>
      </c>
      <c r="Q13" s="1">
        <f t="shared" si="196"/>
        <v>5000000</v>
      </c>
      <c r="R13" s="1">
        <f t="shared" si="196"/>
        <v>5000000</v>
      </c>
      <c r="S13" s="1">
        <f t="shared" si="196"/>
        <v>5000000</v>
      </c>
      <c r="T13" s="1">
        <f t="shared" si="196"/>
        <v>5000000</v>
      </c>
      <c r="U13" s="1">
        <f t="shared" si="196"/>
        <v>5000000</v>
      </c>
      <c r="V13" s="1">
        <f t="shared" si="196"/>
        <v>5000000</v>
      </c>
      <c r="W13" s="1">
        <f t="shared" si="196"/>
        <v>5000000</v>
      </c>
      <c r="X13" s="1">
        <f t="shared" si="196"/>
        <v>5000000</v>
      </c>
      <c r="Y13" s="1">
        <f t="shared" si="196"/>
        <v>5000000</v>
      </c>
      <c r="Z13" s="1">
        <f t="shared" si="196"/>
        <v>5000000</v>
      </c>
      <c r="AA13" s="1">
        <f t="shared" si="196"/>
        <v>5000000</v>
      </c>
      <c r="AB13" s="1">
        <f t="shared" si="196"/>
        <v>5000000</v>
      </c>
      <c r="AC13" s="1">
        <f t="shared" si="196"/>
        <v>5000000</v>
      </c>
      <c r="AD13" s="1">
        <f t="shared" si="196"/>
        <v>5000000</v>
      </c>
      <c r="AE13" s="1">
        <f t="shared" si="196"/>
        <v>5000000</v>
      </c>
      <c r="AF13" s="1">
        <f t="shared" si="196"/>
        <v>5000000</v>
      </c>
      <c r="AG13" s="1">
        <f t="shared" si="196"/>
        <v>5000000</v>
      </c>
      <c r="AH13" s="1">
        <f t="shared" si="196"/>
        <v>5000000</v>
      </c>
      <c r="AI13" s="1">
        <f t="shared" si="196"/>
        <v>5000000</v>
      </c>
      <c r="AJ13" s="1">
        <f t="shared" si="196"/>
        <v>5000000</v>
      </c>
      <c r="AK13" s="1">
        <f t="shared" si="196"/>
        <v>5000000</v>
      </c>
      <c r="AL13" s="1">
        <f t="shared" si="196"/>
        <v>5000000</v>
      </c>
      <c r="AM13" s="1">
        <f t="shared" si="196"/>
        <v>5000000</v>
      </c>
      <c r="AN13" s="1">
        <f t="shared" si="196"/>
        <v>5000000</v>
      </c>
      <c r="AO13" s="1">
        <f t="shared" si="196"/>
        <v>5000000</v>
      </c>
      <c r="AP13" s="1">
        <f t="shared" si="196"/>
        <v>5000000</v>
      </c>
      <c r="AQ13" s="1">
        <f t="shared" si="196"/>
        <v>5000000</v>
      </c>
      <c r="AR13" s="1">
        <f t="shared" si="196"/>
        <v>5000000</v>
      </c>
      <c r="AS13" s="1">
        <f t="shared" si="196"/>
        <v>5000000</v>
      </c>
      <c r="AT13" s="1">
        <f t="shared" si="196"/>
        <v>5000000</v>
      </c>
      <c r="AU13" s="1">
        <f t="shared" si="196"/>
        <v>5000000</v>
      </c>
      <c r="AV13" s="1">
        <f t="shared" si="196"/>
        <v>5000000</v>
      </c>
      <c r="AW13" s="1">
        <f t="shared" si="196"/>
        <v>5000000</v>
      </c>
      <c r="AX13" s="1">
        <f t="shared" si="196"/>
        <v>5000000</v>
      </c>
      <c r="AY13" s="1">
        <f t="shared" si="196"/>
        <v>5000000</v>
      </c>
      <c r="AZ13" s="1">
        <f t="shared" si="196"/>
        <v>5000000</v>
      </c>
      <c r="BA13" s="1">
        <f t="shared" si="196"/>
        <v>5000000</v>
      </c>
      <c r="BB13" s="1">
        <f t="shared" si="196"/>
        <v>5000000</v>
      </c>
      <c r="BC13" s="1">
        <f t="shared" si="196"/>
        <v>5000000</v>
      </c>
      <c r="BD13" s="1">
        <f t="shared" si="196"/>
        <v>5000000</v>
      </c>
      <c r="BE13" s="1">
        <f t="shared" si="196"/>
        <v>5000000</v>
      </c>
      <c r="BF13" s="1">
        <f t="shared" si="196"/>
        <v>5000000</v>
      </c>
      <c r="BG13" s="1">
        <f t="shared" si="196"/>
        <v>5000000</v>
      </c>
      <c r="BH13" s="1">
        <f t="shared" si="196"/>
        <v>5000000</v>
      </c>
      <c r="BI13" s="1">
        <f t="shared" si="196"/>
        <v>5000000</v>
      </c>
      <c r="BJ13" s="1">
        <f t="shared" si="196"/>
        <v>5000000</v>
      </c>
      <c r="BK13" s="1">
        <f t="shared" si="196"/>
        <v>5000000</v>
      </c>
      <c r="BL13" s="1">
        <f t="shared" si="196"/>
        <v>5000000</v>
      </c>
      <c r="BM13" s="1">
        <f t="shared" si="196"/>
        <v>5000000</v>
      </c>
      <c r="BN13" s="1">
        <f t="shared" si="196"/>
        <v>5000000</v>
      </c>
      <c r="BO13" s="1">
        <f t="shared" si="196"/>
        <v>5000000</v>
      </c>
      <c r="BP13" s="1">
        <f t="shared" si="196"/>
        <v>5000000</v>
      </c>
      <c r="BQ13" s="1">
        <f t="shared" ref="BQ13:CX13" si="197">BP13+BQ11-BQ12</f>
        <v>5000000</v>
      </c>
      <c r="BR13" s="1">
        <f t="shared" si="197"/>
        <v>5000000</v>
      </c>
      <c r="BS13" s="1">
        <f t="shared" si="197"/>
        <v>5000000</v>
      </c>
      <c r="BT13" s="1">
        <f t="shared" si="197"/>
        <v>5000000</v>
      </c>
      <c r="BU13" s="1">
        <f t="shared" si="197"/>
        <v>5000000</v>
      </c>
      <c r="BV13" s="1">
        <f t="shared" si="197"/>
        <v>5000000</v>
      </c>
      <c r="BW13" s="1">
        <f t="shared" si="197"/>
        <v>5000000</v>
      </c>
      <c r="BX13" s="1">
        <f t="shared" si="197"/>
        <v>5000000</v>
      </c>
      <c r="BY13" s="1">
        <f t="shared" si="197"/>
        <v>5000000</v>
      </c>
      <c r="BZ13" s="1">
        <f t="shared" si="197"/>
        <v>5000000</v>
      </c>
      <c r="CA13" s="1">
        <f t="shared" si="197"/>
        <v>5000000</v>
      </c>
      <c r="CB13" s="1">
        <f t="shared" si="197"/>
        <v>5000000</v>
      </c>
      <c r="CC13" s="1">
        <f t="shared" si="197"/>
        <v>5000000</v>
      </c>
      <c r="CD13" s="1">
        <f t="shared" si="197"/>
        <v>5000000</v>
      </c>
      <c r="CE13" s="1">
        <f t="shared" si="197"/>
        <v>5000000</v>
      </c>
      <c r="CF13" s="1">
        <f t="shared" si="197"/>
        <v>5000000</v>
      </c>
      <c r="CG13" s="1">
        <f t="shared" si="197"/>
        <v>5000000</v>
      </c>
      <c r="CH13" s="1">
        <f t="shared" si="197"/>
        <v>5000000</v>
      </c>
      <c r="CI13" s="1">
        <f t="shared" si="197"/>
        <v>5000000</v>
      </c>
      <c r="CJ13" s="1">
        <f t="shared" si="197"/>
        <v>5000000</v>
      </c>
      <c r="CK13" s="1">
        <f t="shared" si="197"/>
        <v>5000000</v>
      </c>
      <c r="CL13" s="1">
        <f t="shared" si="197"/>
        <v>5000000</v>
      </c>
      <c r="CM13" s="1">
        <f t="shared" si="197"/>
        <v>5000000</v>
      </c>
      <c r="CN13" s="1">
        <f t="shared" si="197"/>
        <v>5000000</v>
      </c>
      <c r="CO13" s="1">
        <f t="shared" si="197"/>
        <v>5000000</v>
      </c>
      <c r="CP13" s="1">
        <f t="shared" si="197"/>
        <v>5000000</v>
      </c>
      <c r="CQ13" s="1">
        <f t="shared" si="197"/>
        <v>5000000</v>
      </c>
      <c r="CR13" s="1">
        <f t="shared" si="197"/>
        <v>5000000</v>
      </c>
      <c r="CS13" s="1">
        <f t="shared" si="197"/>
        <v>5000000</v>
      </c>
      <c r="CT13" s="1">
        <f t="shared" si="197"/>
        <v>5000000</v>
      </c>
      <c r="CU13" s="1">
        <f t="shared" si="197"/>
        <v>5000000</v>
      </c>
      <c r="CV13" s="1">
        <f t="shared" si="197"/>
        <v>5000000</v>
      </c>
      <c r="CW13" s="1">
        <f t="shared" si="197"/>
        <v>5000000</v>
      </c>
      <c r="CX13" s="1">
        <f t="shared" si="197"/>
        <v>5000000</v>
      </c>
    </row>
    <row r="14" spans="1:102" ht="18" x14ac:dyDescent="0.25">
      <c r="A14" s="20" t="s">
        <v>263</v>
      </c>
      <c r="B14" s="29">
        <v>0.25</v>
      </c>
      <c r="C14" s="1"/>
    </row>
    <row r="15" spans="1:102" ht="18" x14ac:dyDescent="0.25">
      <c r="A15" s="2"/>
      <c r="B15" s="2"/>
      <c r="C15" s="5">
        <f>B65</f>
        <v>42552</v>
      </c>
      <c r="D15" s="5">
        <f>EDATE(C15,1)</f>
        <v>42583</v>
      </c>
      <c r="E15" s="5">
        <f t="shared" ref="E15:BP15" si="198">EDATE(D15,1)</f>
        <v>42614</v>
      </c>
      <c r="F15" s="5">
        <f t="shared" si="198"/>
        <v>42644</v>
      </c>
      <c r="G15" s="5">
        <f t="shared" si="198"/>
        <v>42675</v>
      </c>
      <c r="H15" s="5">
        <f t="shared" si="198"/>
        <v>42705</v>
      </c>
      <c r="I15" s="5">
        <f t="shared" si="198"/>
        <v>42736</v>
      </c>
      <c r="J15" s="5">
        <f t="shared" si="198"/>
        <v>42767</v>
      </c>
      <c r="K15" s="5">
        <f t="shared" si="198"/>
        <v>42795</v>
      </c>
      <c r="L15" s="5">
        <f t="shared" si="198"/>
        <v>42826</v>
      </c>
      <c r="M15" s="5">
        <f t="shared" si="198"/>
        <v>42856</v>
      </c>
      <c r="N15" s="5">
        <f t="shared" si="198"/>
        <v>42887</v>
      </c>
      <c r="O15" s="5">
        <f t="shared" si="198"/>
        <v>42917</v>
      </c>
      <c r="P15" s="5">
        <f t="shared" si="198"/>
        <v>42948</v>
      </c>
      <c r="Q15" s="5">
        <f t="shared" si="198"/>
        <v>42979</v>
      </c>
      <c r="R15" s="5">
        <f t="shared" si="198"/>
        <v>43009</v>
      </c>
      <c r="S15" s="5">
        <f t="shared" si="198"/>
        <v>43040</v>
      </c>
      <c r="T15" s="5">
        <f t="shared" si="198"/>
        <v>43070</v>
      </c>
      <c r="U15" s="5">
        <f t="shared" si="198"/>
        <v>43101</v>
      </c>
      <c r="V15" s="5">
        <f t="shared" si="198"/>
        <v>43132</v>
      </c>
      <c r="W15" s="5">
        <f t="shared" si="198"/>
        <v>43160</v>
      </c>
      <c r="X15" s="5">
        <f t="shared" si="198"/>
        <v>43191</v>
      </c>
      <c r="Y15" s="5">
        <f t="shared" si="198"/>
        <v>43221</v>
      </c>
      <c r="Z15" s="5">
        <f t="shared" si="198"/>
        <v>43252</v>
      </c>
      <c r="AA15" s="5">
        <f t="shared" si="198"/>
        <v>43282</v>
      </c>
      <c r="AB15" s="5">
        <f t="shared" si="198"/>
        <v>43313</v>
      </c>
      <c r="AC15" s="5">
        <f t="shared" si="198"/>
        <v>43344</v>
      </c>
      <c r="AD15" s="5">
        <f t="shared" si="198"/>
        <v>43374</v>
      </c>
      <c r="AE15" s="5">
        <f t="shared" si="198"/>
        <v>43405</v>
      </c>
      <c r="AF15" s="5">
        <f t="shared" si="198"/>
        <v>43435</v>
      </c>
      <c r="AG15" s="5">
        <f t="shared" si="198"/>
        <v>43466</v>
      </c>
      <c r="AH15" s="5">
        <f t="shared" si="198"/>
        <v>43497</v>
      </c>
      <c r="AI15" s="5">
        <f t="shared" si="198"/>
        <v>43525</v>
      </c>
      <c r="AJ15" s="5">
        <f t="shared" si="198"/>
        <v>43556</v>
      </c>
      <c r="AK15" s="5">
        <f t="shared" si="198"/>
        <v>43586</v>
      </c>
      <c r="AL15" s="5">
        <f t="shared" si="198"/>
        <v>43617</v>
      </c>
      <c r="AM15" s="5">
        <f t="shared" si="198"/>
        <v>43647</v>
      </c>
      <c r="AN15" s="5">
        <f t="shared" si="198"/>
        <v>43678</v>
      </c>
      <c r="AO15" s="5">
        <f t="shared" si="198"/>
        <v>43709</v>
      </c>
      <c r="AP15" s="5">
        <f t="shared" si="198"/>
        <v>43739</v>
      </c>
      <c r="AQ15" s="5">
        <f t="shared" si="198"/>
        <v>43770</v>
      </c>
      <c r="AR15" s="5">
        <f t="shared" si="198"/>
        <v>43800</v>
      </c>
      <c r="AS15" s="5">
        <f t="shared" si="198"/>
        <v>43831</v>
      </c>
      <c r="AT15" s="5">
        <f t="shared" si="198"/>
        <v>43862</v>
      </c>
      <c r="AU15" s="5">
        <f t="shared" si="198"/>
        <v>43891</v>
      </c>
      <c r="AV15" s="5">
        <f t="shared" si="198"/>
        <v>43922</v>
      </c>
      <c r="AW15" s="5">
        <f t="shared" si="198"/>
        <v>43952</v>
      </c>
      <c r="AX15" s="5">
        <f t="shared" si="198"/>
        <v>43983</v>
      </c>
      <c r="AY15" s="5">
        <f t="shared" si="198"/>
        <v>44013</v>
      </c>
      <c r="AZ15" s="5">
        <f t="shared" si="198"/>
        <v>44044</v>
      </c>
      <c r="BA15" s="5">
        <f t="shared" si="198"/>
        <v>44075</v>
      </c>
      <c r="BB15" s="5">
        <f t="shared" si="198"/>
        <v>44105</v>
      </c>
      <c r="BC15" s="5">
        <f t="shared" si="198"/>
        <v>44136</v>
      </c>
      <c r="BD15" s="5">
        <f t="shared" si="198"/>
        <v>44166</v>
      </c>
      <c r="BE15" s="5">
        <f t="shared" si="198"/>
        <v>44197</v>
      </c>
      <c r="BF15" s="5">
        <f t="shared" si="198"/>
        <v>44228</v>
      </c>
      <c r="BG15" s="5">
        <f t="shared" si="198"/>
        <v>44256</v>
      </c>
      <c r="BH15" s="5">
        <f t="shared" si="198"/>
        <v>44287</v>
      </c>
      <c r="BI15" s="5">
        <f t="shared" si="198"/>
        <v>44317</v>
      </c>
      <c r="BJ15" s="5">
        <f t="shared" si="198"/>
        <v>44348</v>
      </c>
      <c r="BK15" s="5">
        <f t="shared" si="198"/>
        <v>44378</v>
      </c>
      <c r="BL15" s="5">
        <f t="shared" si="198"/>
        <v>44409</v>
      </c>
      <c r="BM15" s="5">
        <f t="shared" si="198"/>
        <v>44440</v>
      </c>
      <c r="BN15" s="5">
        <f t="shared" si="198"/>
        <v>44470</v>
      </c>
      <c r="BO15" s="5">
        <f t="shared" si="198"/>
        <v>44501</v>
      </c>
      <c r="BP15" s="5">
        <f t="shared" si="198"/>
        <v>44531</v>
      </c>
      <c r="BQ15" s="5">
        <f t="shared" ref="BQ15:CW15" si="199">EDATE(BP15,1)</f>
        <v>44562</v>
      </c>
      <c r="BR15" s="5">
        <f t="shared" si="199"/>
        <v>44593</v>
      </c>
      <c r="BS15" s="5">
        <f t="shared" si="199"/>
        <v>44621</v>
      </c>
      <c r="BT15" s="5">
        <f t="shared" si="199"/>
        <v>44652</v>
      </c>
      <c r="BU15" s="5">
        <f t="shared" si="199"/>
        <v>44682</v>
      </c>
      <c r="BV15" s="5">
        <f t="shared" si="199"/>
        <v>44713</v>
      </c>
      <c r="BW15" s="5">
        <f t="shared" si="199"/>
        <v>44743</v>
      </c>
      <c r="BX15" s="5">
        <f t="shared" si="199"/>
        <v>44774</v>
      </c>
      <c r="BY15" s="5">
        <f t="shared" si="199"/>
        <v>44805</v>
      </c>
      <c r="BZ15" s="5">
        <f t="shared" si="199"/>
        <v>44835</v>
      </c>
      <c r="CA15" s="5">
        <f t="shared" si="199"/>
        <v>44866</v>
      </c>
      <c r="CB15" s="5">
        <f t="shared" si="199"/>
        <v>44896</v>
      </c>
      <c r="CC15" s="5">
        <f t="shared" si="199"/>
        <v>44927</v>
      </c>
      <c r="CD15" s="5">
        <f t="shared" si="199"/>
        <v>44958</v>
      </c>
      <c r="CE15" s="5">
        <f t="shared" si="199"/>
        <v>44986</v>
      </c>
      <c r="CF15" s="5">
        <f t="shared" si="199"/>
        <v>45017</v>
      </c>
      <c r="CG15" s="5">
        <f t="shared" si="199"/>
        <v>45047</v>
      </c>
      <c r="CH15" s="5">
        <f t="shared" si="199"/>
        <v>45078</v>
      </c>
      <c r="CI15" s="5">
        <f t="shared" si="199"/>
        <v>45108</v>
      </c>
      <c r="CJ15" s="5">
        <f t="shared" si="199"/>
        <v>45139</v>
      </c>
      <c r="CK15" s="5">
        <f t="shared" si="199"/>
        <v>45170</v>
      </c>
      <c r="CL15" s="5">
        <f t="shared" si="199"/>
        <v>45200</v>
      </c>
      <c r="CM15" s="5">
        <f t="shared" si="199"/>
        <v>45231</v>
      </c>
      <c r="CN15" s="5">
        <f t="shared" si="199"/>
        <v>45261</v>
      </c>
      <c r="CO15" s="5">
        <f t="shared" si="199"/>
        <v>45292</v>
      </c>
      <c r="CP15" s="5">
        <f t="shared" si="199"/>
        <v>45323</v>
      </c>
      <c r="CQ15" s="5">
        <f t="shared" si="199"/>
        <v>45352</v>
      </c>
      <c r="CR15" s="5">
        <f t="shared" si="199"/>
        <v>45383</v>
      </c>
      <c r="CS15" s="5">
        <f t="shared" si="199"/>
        <v>45413</v>
      </c>
      <c r="CT15" s="5">
        <f t="shared" si="199"/>
        <v>45444</v>
      </c>
      <c r="CU15" s="5">
        <f t="shared" si="199"/>
        <v>45474</v>
      </c>
      <c r="CV15" s="5">
        <f t="shared" si="199"/>
        <v>45505</v>
      </c>
      <c r="CW15" s="5">
        <f t="shared" si="199"/>
        <v>45536</v>
      </c>
      <c r="CX15" s="5">
        <f>EDATE(CW15,1)</f>
        <v>45566</v>
      </c>
    </row>
    <row r="16" spans="1:102" ht="18" x14ac:dyDescent="0.25">
      <c r="A16" s="1"/>
      <c r="B16" s="1"/>
      <c r="C16" s="2">
        <v>1</v>
      </c>
      <c r="D16" s="2">
        <f>IF(C16+1&lt;=100,C16+1)</f>
        <v>2</v>
      </c>
      <c r="E16" s="2">
        <f t="shared" ref="E16:BP16" si="200">IF(D16+1&lt;=100,D16+1)</f>
        <v>3</v>
      </c>
      <c r="F16" s="2">
        <f t="shared" si="200"/>
        <v>4</v>
      </c>
      <c r="G16" s="2">
        <f t="shared" si="200"/>
        <v>5</v>
      </c>
      <c r="H16" s="2">
        <f t="shared" si="200"/>
        <v>6</v>
      </c>
      <c r="I16" s="2">
        <f t="shared" si="200"/>
        <v>7</v>
      </c>
      <c r="J16" s="2">
        <f t="shared" si="200"/>
        <v>8</v>
      </c>
      <c r="K16" s="2">
        <f t="shared" si="200"/>
        <v>9</v>
      </c>
      <c r="L16" s="2">
        <f t="shared" si="200"/>
        <v>10</v>
      </c>
      <c r="M16" s="2">
        <f t="shared" si="200"/>
        <v>11</v>
      </c>
      <c r="N16" s="2">
        <f t="shared" si="200"/>
        <v>12</v>
      </c>
      <c r="O16" s="2">
        <f t="shared" si="200"/>
        <v>13</v>
      </c>
      <c r="P16" s="2">
        <f t="shared" si="200"/>
        <v>14</v>
      </c>
      <c r="Q16" s="2">
        <f t="shared" si="200"/>
        <v>15</v>
      </c>
      <c r="R16" s="2">
        <f t="shared" si="200"/>
        <v>16</v>
      </c>
      <c r="S16" s="2">
        <f t="shared" si="200"/>
        <v>17</v>
      </c>
      <c r="T16" s="2">
        <f t="shared" si="200"/>
        <v>18</v>
      </c>
      <c r="U16" s="2">
        <f t="shared" si="200"/>
        <v>19</v>
      </c>
      <c r="V16" s="2">
        <f t="shared" si="200"/>
        <v>20</v>
      </c>
      <c r="W16" s="2">
        <f t="shared" si="200"/>
        <v>21</v>
      </c>
      <c r="X16" s="2">
        <f t="shared" si="200"/>
        <v>22</v>
      </c>
      <c r="Y16" s="2">
        <f t="shared" si="200"/>
        <v>23</v>
      </c>
      <c r="Z16" s="2">
        <f t="shared" si="200"/>
        <v>24</v>
      </c>
      <c r="AA16" s="2">
        <f t="shared" si="200"/>
        <v>25</v>
      </c>
      <c r="AB16" s="2">
        <f t="shared" si="200"/>
        <v>26</v>
      </c>
      <c r="AC16" s="2">
        <f t="shared" si="200"/>
        <v>27</v>
      </c>
      <c r="AD16" s="2">
        <f t="shared" si="200"/>
        <v>28</v>
      </c>
      <c r="AE16" s="2">
        <f t="shared" si="200"/>
        <v>29</v>
      </c>
      <c r="AF16" s="2">
        <f t="shared" si="200"/>
        <v>30</v>
      </c>
      <c r="AG16" s="2">
        <f t="shared" si="200"/>
        <v>31</v>
      </c>
      <c r="AH16" s="2">
        <f t="shared" si="200"/>
        <v>32</v>
      </c>
      <c r="AI16" s="2">
        <f t="shared" si="200"/>
        <v>33</v>
      </c>
      <c r="AJ16" s="2">
        <f t="shared" si="200"/>
        <v>34</v>
      </c>
      <c r="AK16" s="2">
        <f t="shared" si="200"/>
        <v>35</v>
      </c>
      <c r="AL16" s="2">
        <f t="shared" si="200"/>
        <v>36</v>
      </c>
      <c r="AM16" s="2">
        <f t="shared" si="200"/>
        <v>37</v>
      </c>
      <c r="AN16" s="2">
        <f t="shared" si="200"/>
        <v>38</v>
      </c>
      <c r="AO16" s="2">
        <f t="shared" si="200"/>
        <v>39</v>
      </c>
      <c r="AP16" s="2">
        <f t="shared" si="200"/>
        <v>40</v>
      </c>
      <c r="AQ16" s="2">
        <f t="shared" si="200"/>
        <v>41</v>
      </c>
      <c r="AR16" s="2">
        <f t="shared" si="200"/>
        <v>42</v>
      </c>
      <c r="AS16" s="2">
        <f t="shared" si="200"/>
        <v>43</v>
      </c>
      <c r="AT16" s="2">
        <f t="shared" si="200"/>
        <v>44</v>
      </c>
      <c r="AU16" s="2">
        <f t="shared" si="200"/>
        <v>45</v>
      </c>
      <c r="AV16" s="2">
        <f t="shared" si="200"/>
        <v>46</v>
      </c>
      <c r="AW16" s="2">
        <f t="shared" si="200"/>
        <v>47</v>
      </c>
      <c r="AX16" s="2">
        <f t="shared" si="200"/>
        <v>48</v>
      </c>
      <c r="AY16" s="2">
        <f t="shared" si="200"/>
        <v>49</v>
      </c>
      <c r="AZ16" s="2">
        <f t="shared" si="200"/>
        <v>50</v>
      </c>
      <c r="BA16" s="2">
        <f t="shared" si="200"/>
        <v>51</v>
      </c>
      <c r="BB16" s="2">
        <f t="shared" si="200"/>
        <v>52</v>
      </c>
      <c r="BC16" s="2">
        <f t="shared" si="200"/>
        <v>53</v>
      </c>
      <c r="BD16" s="2">
        <f t="shared" si="200"/>
        <v>54</v>
      </c>
      <c r="BE16" s="2">
        <f t="shared" si="200"/>
        <v>55</v>
      </c>
      <c r="BF16" s="2">
        <f t="shared" si="200"/>
        <v>56</v>
      </c>
      <c r="BG16" s="2">
        <f t="shared" si="200"/>
        <v>57</v>
      </c>
      <c r="BH16" s="2">
        <f t="shared" si="200"/>
        <v>58</v>
      </c>
      <c r="BI16" s="2">
        <f t="shared" si="200"/>
        <v>59</v>
      </c>
      <c r="BJ16" s="2">
        <f t="shared" si="200"/>
        <v>60</v>
      </c>
      <c r="BK16" s="2">
        <f t="shared" si="200"/>
        <v>61</v>
      </c>
      <c r="BL16" s="2">
        <f t="shared" si="200"/>
        <v>62</v>
      </c>
      <c r="BM16" s="2">
        <f t="shared" si="200"/>
        <v>63</v>
      </c>
      <c r="BN16" s="2">
        <f t="shared" si="200"/>
        <v>64</v>
      </c>
      <c r="BO16" s="2">
        <f t="shared" si="200"/>
        <v>65</v>
      </c>
      <c r="BP16" s="2">
        <f t="shared" si="200"/>
        <v>66</v>
      </c>
      <c r="BQ16" s="2">
        <f t="shared" ref="BQ16:CW16" si="201">IF(BP16+1&lt;=100,BP16+1)</f>
        <v>67</v>
      </c>
      <c r="BR16" s="2">
        <f t="shared" si="201"/>
        <v>68</v>
      </c>
      <c r="BS16" s="2">
        <f t="shared" si="201"/>
        <v>69</v>
      </c>
      <c r="BT16" s="2">
        <f t="shared" si="201"/>
        <v>70</v>
      </c>
      <c r="BU16" s="2">
        <f t="shared" si="201"/>
        <v>71</v>
      </c>
      <c r="BV16" s="2">
        <f t="shared" si="201"/>
        <v>72</v>
      </c>
      <c r="BW16" s="2">
        <f t="shared" si="201"/>
        <v>73</v>
      </c>
      <c r="BX16" s="2">
        <f t="shared" si="201"/>
        <v>74</v>
      </c>
      <c r="BY16" s="2">
        <f t="shared" si="201"/>
        <v>75</v>
      </c>
      <c r="BZ16" s="2">
        <f t="shared" si="201"/>
        <v>76</v>
      </c>
      <c r="CA16" s="2">
        <f t="shared" si="201"/>
        <v>77</v>
      </c>
      <c r="CB16" s="2">
        <f t="shared" si="201"/>
        <v>78</v>
      </c>
      <c r="CC16" s="2">
        <f t="shared" si="201"/>
        <v>79</v>
      </c>
      <c r="CD16" s="2">
        <f t="shared" si="201"/>
        <v>80</v>
      </c>
      <c r="CE16" s="2">
        <f t="shared" si="201"/>
        <v>81</v>
      </c>
      <c r="CF16" s="2">
        <f t="shared" si="201"/>
        <v>82</v>
      </c>
      <c r="CG16" s="2">
        <f t="shared" si="201"/>
        <v>83</v>
      </c>
      <c r="CH16" s="2">
        <f t="shared" si="201"/>
        <v>84</v>
      </c>
      <c r="CI16" s="2">
        <f t="shared" si="201"/>
        <v>85</v>
      </c>
      <c r="CJ16" s="2">
        <f t="shared" si="201"/>
        <v>86</v>
      </c>
      <c r="CK16" s="2">
        <f t="shared" si="201"/>
        <v>87</v>
      </c>
      <c r="CL16" s="2">
        <f t="shared" si="201"/>
        <v>88</v>
      </c>
      <c r="CM16" s="2">
        <f t="shared" si="201"/>
        <v>89</v>
      </c>
      <c r="CN16" s="2">
        <f t="shared" si="201"/>
        <v>90</v>
      </c>
      <c r="CO16" s="2">
        <f t="shared" si="201"/>
        <v>91</v>
      </c>
      <c r="CP16" s="2">
        <f t="shared" si="201"/>
        <v>92</v>
      </c>
      <c r="CQ16" s="2">
        <f t="shared" si="201"/>
        <v>93</v>
      </c>
      <c r="CR16" s="2">
        <f t="shared" si="201"/>
        <v>94</v>
      </c>
      <c r="CS16" s="2">
        <f t="shared" si="201"/>
        <v>95</v>
      </c>
      <c r="CT16" s="2">
        <f t="shared" si="201"/>
        <v>96</v>
      </c>
      <c r="CU16" s="2">
        <f t="shared" si="201"/>
        <v>97</v>
      </c>
      <c r="CV16" s="2">
        <f t="shared" si="201"/>
        <v>98</v>
      </c>
      <c r="CW16" s="2">
        <f t="shared" si="201"/>
        <v>99</v>
      </c>
      <c r="CX16" s="2">
        <f>IF(CW16+1&lt;=100,CW16+1)</f>
        <v>100</v>
      </c>
    </row>
    <row r="17" spans="1:104" ht="18" x14ac:dyDescent="0.25">
      <c r="A17" s="1"/>
      <c r="B17" s="2" t="s">
        <v>1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</row>
    <row r="18" spans="1:104" ht="18" x14ac:dyDescent="0.25">
      <c r="A18" s="6" t="s">
        <v>9</v>
      </c>
      <c r="B18" s="14">
        <v>10000000</v>
      </c>
      <c r="C18" s="6">
        <v>10000000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Z18" s="8"/>
    </row>
    <row r="19" spans="1:104" ht="18" x14ac:dyDescent="0.25">
      <c r="A19" s="6" t="s">
        <v>7</v>
      </c>
      <c r="B19" s="9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Z19" s="8"/>
    </row>
    <row r="20" spans="1:104" ht="18" x14ac:dyDescent="0.25">
      <c r="A20" s="6" t="s">
        <v>6</v>
      </c>
      <c r="B20" s="9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Z20" s="8"/>
    </row>
    <row r="21" spans="1:104" ht="18" x14ac:dyDescent="0.25">
      <c r="A21" s="6" t="s">
        <v>2</v>
      </c>
      <c r="B21" s="14">
        <v>15000</v>
      </c>
      <c r="C21" s="6">
        <v>2180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>
        <v>12820</v>
      </c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Z21" s="8"/>
    </row>
    <row r="22" spans="1:104" ht="18" x14ac:dyDescent="0.25">
      <c r="A22" s="10" t="s">
        <v>5</v>
      </c>
      <c r="B22" s="14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Z22" s="8"/>
    </row>
    <row r="23" spans="1:104" ht="18" x14ac:dyDescent="0.25">
      <c r="A23" s="10" t="s">
        <v>14</v>
      </c>
      <c r="B23" s="14">
        <v>682199</v>
      </c>
      <c r="C23" s="6">
        <v>81879.789999999994</v>
      </c>
      <c r="D23" s="6">
        <v>34214</v>
      </c>
      <c r="E23" s="6"/>
      <c r="F23" s="6">
        <v>0</v>
      </c>
      <c r="G23" s="6">
        <v>0</v>
      </c>
      <c r="H23" s="6">
        <v>0</v>
      </c>
      <c r="I23" s="6">
        <v>23587.7</v>
      </c>
      <c r="J23" s="6">
        <v>23587.7</v>
      </c>
      <c r="K23" s="6">
        <v>23587.7</v>
      </c>
      <c r="L23" s="6">
        <v>0</v>
      </c>
      <c r="M23" s="6">
        <v>0</v>
      </c>
      <c r="N23" s="6">
        <v>0</v>
      </c>
      <c r="O23" s="6">
        <v>23587.7</v>
      </c>
      <c r="P23" s="6">
        <v>23587.7</v>
      </c>
      <c r="Q23" s="6">
        <v>23587.7</v>
      </c>
      <c r="R23" s="6">
        <v>0</v>
      </c>
      <c r="S23" s="6">
        <v>0</v>
      </c>
      <c r="T23" s="6">
        <v>0</v>
      </c>
      <c r="U23" s="6">
        <v>23587.7</v>
      </c>
      <c r="V23" s="6">
        <v>23587.7</v>
      </c>
      <c r="W23" s="6">
        <v>23587.7</v>
      </c>
      <c r="X23" s="6">
        <v>0</v>
      </c>
      <c r="Y23" s="6">
        <v>0</v>
      </c>
      <c r="Z23" s="6">
        <v>0</v>
      </c>
      <c r="AA23" s="6">
        <v>23587.7</v>
      </c>
      <c r="AB23" s="6">
        <v>23587.7</v>
      </c>
      <c r="AC23" s="6">
        <v>23587.7</v>
      </c>
      <c r="AD23" s="6">
        <v>0</v>
      </c>
      <c r="AE23" s="6">
        <v>0</v>
      </c>
      <c r="AF23" s="6">
        <v>0</v>
      </c>
      <c r="AG23" s="6">
        <v>23587.7</v>
      </c>
      <c r="AH23" s="6">
        <v>23587.7</v>
      </c>
      <c r="AI23" s="6">
        <v>23587.7</v>
      </c>
      <c r="AJ23" s="6">
        <v>0</v>
      </c>
      <c r="AK23" s="6">
        <v>0</v>
      </c>
      <c r="AL23" s="6">
        <v>0</v>
      </c>
      <c r="AM23" s="6">
        <v>23587.7</v>
      </c>
      <c r="AN23" s="6">
        <v>23587.7</v>
      </c>
      <c r="AO23" s="6">
        <v>23587.7</v>
      </c>
      <c r="AP23" s="6">
        <v>0</v>
      </c>
      <c r="AQ23" s="6">
        <v>0</v>
      </c>
      <c r="AR23" s="6">
        <v>0</v>
      </c>
      <c r="AS23" s="6">
        <v>23587.7</v>
      </c>
      <c r="AT23" s="6">
        <v>23587.7</v>
      </c>
      <c r="AU23" s="6">
        <v>23587.7</v>
      </c>
      <c r="AV23" s="6">
        <v>0</v>
      </c>
      <c r="AW23" s="6">
        <v>0</v>
      </c>
      <c r="AX23" s="6">
        <v>0</v>
      </c>
      <c r="AY23" s="6">
        <v>23587.7</v>
      </c>
      <c r="AZ23" s="6">
        <v>23587.7</v>
      </c>
      <c r="BA23" s="6">
        <v>23587.7</v>
      </c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Z23" s="8"/>
    </row>
    <row r="24" spans="1:104" ht="18" x14ac:dyDescent="0.25">
      <c r="A24" s="10" t="s">
        <v>3</v>
      </c>
      <c r="B24" s="14">
        <v>188009</v>
      </c>
      <c r="C24" s="11">
        <v>11768.095051546376</v>
      </c>
      <c r="D24" s="11">
        <v>5188.6013402061781</v>
      </c>
      <c r="E24" s="11">
        <v>11025.648762886591</v>
      </c>
      <c r="F24" s="6">
        <v>46701.333160327042</v>
      </c>
      <c r="G24" s="6">
        <v>27171.518727337349</v>
      </c>
      <c r="H24" s="6">
        <v>23291.269242801271</v>
      </c>
      <c r="I24" s="6">
        <v>22091.60017063632</v>
      </c>
      <c r="J24" s="6">
        <v>21096.095015997143</v>
      </c>
      <c r="K24" s="6">
        <v>14497.548624244571</v>
      </c>
      <c r="L24" s="6">
        <v>5177.6375648980957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Z24" s="8"/>
    </row>
    <row r="25" spans="1:104" ht="18" x14ac:dyDescent="0.25">
      <c r="A25" s="10" t="s">
        <v>4</v>
      </c>
      <c r="B25" s="9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Z25" s="8"/>
    </row>
    <row r="26" spans="1:104" ht="18" x14ac:dyDescent="0.25">
      <c r="A26" s="10" t="s">
        <v>8</v>
      </c>
      <c r="B26" s="9"/>
      <c r="C26" s="6"/>
      <c r="D26" s="12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Z26" s="8"/>
    </row>
    <row r="27" spans="1:104" ht="18" x14ac:dyDescent="0.25">
      <c r="A27" s="13" t="s">
        <v>11</v>
      </c>
      <c r="B27" s="14">
        <v>3434</v>
      </c>
      <c r="C27" s="6">
        <v>3434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Z27" s="8"/>
    </row>
    <row r="28" spans="1:104" ht="18" x14ac:dyDescent="0.25">
      <c r="A28" s="15" t="s">
        <v>10</v>
      </c>
      <c r="B28" s="16">
        <f>SUM(C28:CX28)</f>
        <v>10887154.240868039</v>
      </c>
      <c r="C28" s="6">
        <v>10099262.225051545</v>
      </c>
      <c r="D28" s="6">
        <v>39402.60134020618</v>
      </c>
      <c r="E28" s="6">
        <v>11025.648762886591</v>
      </c>
      <c r="F28" s="6">
        <v>46701.333160327042</v>
      </c>
      <c r="G28" s="6">
        <v>27171.518727337349</v>
      </c>
      <c r="H28" s="6">
        <v>23291.269242801271</v>
      </c>
      <c r="I28" s="6">
        <v>45679.300170636321</v>
      </c>
      <c r="J28" s="6">
        <v>44683.795015997144</v>
      </c>
      <c r="K28" s="6">
        <v>38085.248624244574</v>
      </c>
      <c r="L28" s="6">
        <v>3689.6007720736784</v>
      </c>
      <c r="M28" s="6">
        <v>0</v>
      </c>
      <c r="N28" s="6">
        <v>0</v>
      </c>
      <c r="O28" s="6">
        <v>23587.7</v>
      </c>
      <c r="P28" s="6">
        <v>23587.7</v>
      </c>
      <c r="Q28" s="6">
        <v>23587.7</v>
      </c>
      <c r="R28" s="6">
        <v>0</v>
      </c>
      <c r="S28" s="6">
        <v>0</v>
      </c>
      <c r="T28" s="6">
        <v>0</v>
      </c>
      <c r="U28" s="6">
        <v>23587.7</v>
      </c>
      <c r="V28" s="6">
        <v>23587.7</v>
      </c>
      <c r="W28" s="6">
        <v>23587.7</v>
      </c>
      <c r="X28" s="6">
        <v>0</v>
      </c>
      <c r="Y28" s="6">
        <v>0</v>
      </c>
      <c r="Z28" s="6">
        <v>0</v>
      </c>
      <c r="AA28" s="6">
        <v>23587.7</v>
      </c>
      <c r="AB28" s="6">
        <v>23587.7</v>
      </c>
      <c r="AC28" s="6">
        <v>23587.7</v>
      </c>
      <c r="AD28" s="6">
        <v>12820</v>
      </c>
      <c r="AE28" s="6">
        <v>0</v>
      </c>
      <c r="AF28" s="6">
        <v>0</v>
      </c>
      <c r="AG28" s="6">
        <v>23587.7</v>
      </c>
      <c r="AH28" s="6">
        <v>23587.7</v>
      </c>
      <c r="AI28" s="6">
        <v>23587.7</v>
      </c>
      <c r="AJ28" s="6">
        <v>0</v>
      </c>
      <c r="AK28" s="6">
        <v>0</v>
      </c>
      <c r="AL28" s="6">
        <v>0</v>
      </c>
      <c r="AM28" s="6">
        <v>23587.7</v>
      </c>
      <c r="AN28" s="6">
        <v>23587.7</v>
      </c>
      <c r="AO28" s="6">
        <v>23587.7</v>
      </c>
      <c r="AP28" s="6">
        <v>0</v>
      </c>
      <c r="AQ28" s="6">
        <v>0</v>
      </c>
      <c r="AR28" s="6">
        <v>0</v>
      </c>
      <c r="AS28" s="6">
        <v>23587.7</v>
      </c>
      <c r="AT28" s="6">
        <v>23587.7</v>
      </c>
      <c r="AU28" s="6">
        <v>23587.7</v>
      </c>
      <c r="AV28" s="6">
        <v>0</v>
      </c>
      <c r="AW28" s="6">
        <v>0</v>
      </c>
      <c r="AX28" s="6">
        <v>0</v>
      </c>
      <c r="AY28" s="6">
        <v>23587.7</v>
      </c>
      <c r="AZ28" s="6">
        <v>23587.7</v>
      </c>
      <c r="BA28" s="6">
        <v>23587.7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v>0</v>
      </c>
      <c r="BN28" s="6">
        <v>0</v>
      </c>
      <c r="BO28" s="6">
        <v>0</v>
      </c>
      <c r="BP28" s="6">
        <v>0</v>
      </c>
      <c r="BQ28" s="6">
        <v>0</v>
      </c>
      <c r="BR28" s="6">
        <v>0</v>
      </c>
      <c r="BS28" s="6">
        <v>0</v>
      </c>
      <c r="BT28" s="6">
        <v>0</v>
      </c>
      <c r="BU28" s="6">
        <v>0</v>
      </c>
      <c r="BV28" s="6">
        <v>0</v>
      </c>
      <c r="BW28" s="6">
        <v>0</v>
      </c>
      <c r="BX28" s="6">
        <v>0</v>
      </c>
      <c r="BY28" s="6">
        <v>0</v>
      </c>
      <c r="BZ28" s="6">
        <v>0</v>
      </c>
      <c r="CA28" s="6">
        <v>0</v>
      </c>
      <c r="CB28" s="6">
        <v>0</v>
      </c>
      <c r="CC28" s="6"/>
      <c r="CD28" s="6">
        <f t="shared" ref="CD28:CW28" si="202">SUM(CD18:CD27)</f>
        <v>0</v>
      </c>
      <c r="CE28" s="6">
        <f t="shared" si="202"/>
        <v>0</v>
      </c>
      <c r="CF28" s="6">
        <f t="shared" si="202"/>
        <v>0</v>
      </c>
      <c r="CG28" s="6">
        <f t="shared" si="202"/>
        <v>0</v>
      </c>
      <c r="CH28" s="6">
        <f t="shared" si="202"/>
        <v>0</v>
      </c>
      <c r="CI28" s="6">
        <f t="shared" si="202"/>
        <v>0</v>
      </c>
      <c r="CJ28" s="6">
        <f t="shared" si="202"/>
        <v>0</v>
      </c>
      <c r="CK28" s="6">
        <f t="shared" si="202"/>
        <v>0</v>
      </c>
      <c r="CL28" s="6">
        <f t="shared" si="202"/>
        <v>0</v>
      </c>
      <c r="CM28" s="6">
        <f t="shared" si="202"/>
        <v>0</v>
      </c>
      <c r="CN28" s="6">
        <f t="shared" si="202"/>
        <v>0</v>
      </c>
      <c r="CO28" s="6">
        <f t="shared" si="202"/>
        <v>0</v>
      </c>
      <c r="CP28" s="6">
        <f t="shared" si="202"/>
        <v>0</v>
      </c>
      <c r="CQ28" s="6">
        <f t="shared" si="202"/>
        <v>0</v>
      </c>
      <c r="CR28" s="6">
        <f t="shared" si="202"/>
        <v>0</v>
      </c>
      <c r="CS28" s="6">
        <f t="shared" si="202"/>
        <v>0</v>
      </c>
      <c r="CT28" s="6">
        <f t="shared" si="202"/>
        <v>0</v>
      </c>
      <c r="CU28" s="6">
        <f t="shared" si="202"/>
        <v>0</v>
      </c>
      <c r="CV28" s="6">
        <f t="shared" si="202"/>
        <v>0</v>
      </c>
      <c r="CW28" s="6">
        <f t="shared" si="202"/>
        <v>0</v>
      </c>
      <c r="CX28" s="6">
        <f>SUM(CX18:CX27)</f>
        <v>0</v>
      </c>
      <c r="CZ28" s="8"/>
    </row>
    <row r="29" spans="1:104" ht="18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Y29" s="6"/>
      <c r="CZ29" s="8"/>
    </row>
    <row r="30" spans="1:104" ht="27.75" x14ac:dyDescent="0.4">
      <c r="A30" s="18" t="s">
        <v>273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Y30" s="6"/>
      <c r="CZ30" s="8"/>
    </row>
    <row r="31" spans="1:104" ht="20.100000000000001" customHeight="1" x14ac:dyDescent="0.4">
      <c r="A31" s="63"/>
      <c r="C31" s="2" t="s">
        <v>186</v>
      </c>
      <c r="D31" s="2" t="s">
        <v>185</v>
      </c>
      <c r="E31" s="2" t="s">
        <v>184</v>
      </c>
      <c r="F31" s="2" t="s">
        <v>181</v>
      </c>
      <c r="G31" s="2" t="s">
        <v>223</v>
      </c>
      <c r="H31" s="2" t="s">
        <v>183</v>
      </c>
      <c r="I31" s="2" t="s">
        <v>222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Y31" s="1"/>
    </row>
    <row r="32" spans="1:104" ht="18" x14ac:dyDescent="0.25">
      <c r="B32" s="2" t="s">
        <v>32</v>
      </c>
      <c r="C32" s="2">
        <v>144</v>
      </c>
      <c r="D32" s="2">
        <v>116</v>
      </c>
      <c r="E32" s="2">
        <v>5</v>
      </c>
      <c r="F32" s="2">
        <v>0</v>
      </c>
      <c r="G32" s="3">
        <v>50</v>
      </c>
      <c r="H32" s="3">
        <v>150</v>
      </c>
      <c r="I32" s="3">
        <v>260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Y32" s="6"/>
      <c r="CZ32" s="8"/>
    </row>
    <row r="33" spans="1:104" ht="18" x14ac:dyDescent="0.25">
      <c r="B33" s="2" t="s">
        <v>274</v>
      </c>
      <c r="C33" s="3">
        <v>122184</v>
      </c>
      <c r="D33" s="3">
        <v>106161</v>
      </c>
      <c r="E33" s="3">
        <v>4068</v>
      </c>
      <c r="F33" s="3">
        <v>0</v>
      </c>
      <c r="G33" s="3" t="s">
        <v>27</v>
      </c>
      <c r="H33" s="3" t="s">
        <v>27</v>
      </c>
      <c r="I33" s="3">
        <v>0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Y33" s="6"/>
      <c r="CZ33" s="8"/>
    </row>
    <row r="34" spans="1:104" ht="18" x14ac:dyDescent="0.25">
      <c r="B34" s="2" t="s">
        <v>34</v>
      </c>
      <c r="C34" s="3">
        <v>410</v>
      </c>
      <c r="D34" s="3">
        <v>420</v>
      </c>
      <c r="E34" s="3">
        <v>600</v>
      </c>
      <c r="F34" s="3">
        <v>0</v>
      </c>
      <c r="G34" s="3">
        <v>20000</v>
      </c>
      <c r="H34" s="3">
        <v>5000</v>
      </c>
      <c r="I34" s="3">
        <v>0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Y34" s="6"/>
      <c r="CZ34" s="8"/>
    </row>
    <row r="35" spans="1:104" ht="18" x14ac:dyDescent="0.25">
      <c r="B35" s="2" t="s">
        <v>272</v>
      </c>
      <c r="C35" s="2">
        <f>C33*C34</f>
        <v>50095440</v>
      </c>
      <c r="D35" s="2">
        <f>D33*D34</f>
        <v>44587620</v>
      </c>
      <c r="E35" s="2">
        <f>E33*E34</f>
        <v>2440800</v>
      </c>
      <c r="F35" s="2">
        <f>F33*F34</f>
        <v>0</v>
      </c>
      <c r="G35" s="2">
        <f>G32*G34</f>
        <v>1000000</v>
      </c>
      <c r="H35" s="2">
        <f>H32*H34</f>
        <v>750000</v>
      </c>
      <c r="I35" s="2">
        <f>I33*I34</f>
        <v>0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Y35" s="6"/>
      <c r="CZ35" s="8"/>
    </row>
    <row r="36" spans="1:104" ht="18" x14ac:dyDescent="0.25">
      <c r="B36" s="2" t="s">
        <v>35</v>
      </c>
      <c r="C36" s="22">
        <f>SUM(C35:I35)</f>
        <v>98873860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Y36" s="6"/>
      <c r="CZ36" s="8"/>
    </row>
    <row r="37" spans="1:104" ht="18" x14ac:dyDescent="0.25">
      <c r="B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Y37" s="6"/>
      <c r="CZ37" s="8"/>
    </row>
    <row r="38" spans="1:104" ht="18" x14ac:dyDescent="0.25">
      <c r="B38" s="30" t="s">
        <v>174</v>
      </c>
      <c r="C38" s="3">
        <v>259056</v>
      </c>
      <c r="D38" s="45">
        <f>C39/C38</f>
        <v>0.89715351120993148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Y38" s="6"/>
      <c r="CZ38" s="8"/>
    </row>
    <row r="39" spans="1:104" ht="18" x14ac:dyDescent="0.25">
      <c r="B39" s="30" t="s">
        <v>175</v>
      </c>
      <c r="C39" s="2">
        <f>SUM(C33:F33)</f>
        <v>232413</v>
      </c>
      <c r="D39" t="s">
        <v>176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Y39" s="6"/>
      <c r="CZ39" s="8"/>
    </row>
    <row r="40" spans="1:104" ht="27.75" x14ac:dyDescent="0.4">
      <c r="A40" s="19" t="s">
        <v>13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Y40" s="6"/>
      <c r="CZ40" s="8"/>
    </row>
    <row r="41" spans="1:104" ht="18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Y41" s="6"/>
      <c r="CZ41" s="8"/>
    </row>
    <row r="42" spans="1:104" ht="18" x14ac:dyDescent="0.25">
      <c r="B42" s="6"/>
      <c r="C42" s="6"/>
      <c r="D42" s="1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Y42" s="6"/>
      <c r="CZ42" s="8"/>
    </row>
    <row r="43" spans="1:104" ht="36" x14ac:dyDescent="0.25">
      <c r="B43" s="20" t="s">
        <v>15</v>
      </c>
      <c r="C43" s="20" t="s">
        <v>16</v>
      </c>
      <c r="D43" s="20" t="s">
        <v>17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Y43" s="6"/>
      <c r="CZ43" s="8"/>
    </row>
    <row r="44" spans="1:104" ht="18" x14ac:dyDescent="0.25">
      <c r="A44" s="22" t="s">
        <v>49</v>
      </c>
    </row>
    <row r="45" spans="1:104" ht="18" x14ac:dyDescent="0.25">
      <c r="A45" s="2" t="s">
        <v>18</v>
      </c>
      <c r="B45" s="3">
        <v>1</v>
      </c>
      <c r="C45" s="3">
        <v>1</v>
      </c>
      <c r="D45" s="32">
        <f>IF(B45&gt;0,B45+C45-1,)</f>
        <v>1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Y45" s="6"/>
      <c r="CZ45" s="8"/>
    </row>
    <row r="46" spans="1:104" ht="18" x14ac:dyDescent="0.25">
      <c r="A46" s="22" t="s">
        <v>46</v>
      </c>
      <c r="B46" s="24"/>
      <c r="C46" s="24"/>
      <c r="D46" s="32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Y46" s="6"/>
      <c r="CZ46" s="8"/>
    </row>
    <row r="47" spans="1:104" ht="18" x14ac:dyDescent="0.25">
      <c r="A47" s="2" t="s">
        <v>20</v>
      </c>
      <c r="B47" s="3">
        <v>0</v>
      </c>
      <c r="C47" s="3">
        <v>0</v>
      </c>
      <c r="D47" s="32">
        <f>IF(B47&gt;0,B47+C47-1,)</f>
        <v>0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Y47" s="6"/>
      <c r="CZ47" s="8"/>
    </row>
    <row r="48" spans="1:104" ht="18" x14ac:dyDescent="0.25">
      <c r="A48" s="2" t="s">
        <v>21</v>
      </c>
      <c r="B48" s="3">
        <v>1</v>
      </c>
      <c r="C48" s="3">
        <v>20</v>
      </c>
      <c r="D48" s="32">
        <f>IF(B48&gt;0,B48+C48-1,)</f>
        <v>20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Y48" s="6"/>
      <c r="CZ48" s="8"/>
    </row>
    <row r="49" spans="1:104" ht="18" x14ac:dyDescent="0.25">
      <c r="A49" s="2" t="s">
        <v>25</v>
      </c>
      <c r="B49" s="3">
        <v>12</v>
      </c>
      <c r="C49" s="3">
        <v>2</v>
      </c>
      <c r="D49" s="32">
        <f>IF(B49&gt;0,B49+C49-1,)</f>
        <v>13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Y49" s="6"/>
      <c r="CZ49" s="8"/>
    </row>
    <row r="50" spans="1:104" ht="18" x14ac:dyDescent="0.25">
      <c r="A50" s="2" t="s">
        <v>19</v>
      </c>
      <c r="B50" s="3">
        <v>1</v>
      </c>
      <c r="C50" s="3">
        <v>9</v>
      </c>
      <c r="D50" s="32">
        <f>IF(B50&gt;0,B50+C50-1,)</f>
        <v>9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Y50" s="6"/>
      <c r="CZ50" s="8"/>
    </row>
    <row r="51" spans="1:104" ht="18" x14ac:dyDescent="0.25">
      <c r="A51" s="2" t="s">
        <v>22</v>
      </c>
      <c r="B51" s="3">
        <v>1</v>
      </c>
      <c r="C51" s="3">
        <v>5</v>
      </c>
      <c r="D51" s="32">
        <f>IF(B51&gt;0,B51+C51-1,)</f>
        <v>5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Y51" s="6"/>
      <c r="CZ51" s="8"/>
    </row>
    <row r="52" spans="1:104" ht="18" x14ac:dyDescent="0.25">
      <c r="A52" s="22" t="s">
        <v>47</v>
      </c>
      <c r="D52" s="33"/>
    </row>
    <row r="53" spans="1:104" ht="18" x14ac:dyDescent="0.25">
      <c r="A53" s="2" t="s">
        <v>31</v>
      </c>
      <c r="B53" s="3">
        <v>0</v>
      </c>
      <c r="C53" s="3">
        <v>0</v>
      </c>
      <c r="D53" s="32">
        <f t="shared" ref="D53:D59" si="203">IF(B53&gt;0,B53+C53-1,)</f>
        <v>0</v>
      </c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Y53" s="6"/>
      <c r="CZ53" s="8"/>
    </row>
    <row r="54" spans="1:104" ht="18" x14ac:dyDescent="0.25">
      <c r="A54" s="2" t="s">
        <v>30</v>
      </c>
      <c r="B54" s="3">
        <v>20</v>
      </c>
      <c r="C54" s="3">
        <v>5</v>
      </c>
      <c r="D54" s="32">
        <f t="shared" si="203"/>
        <v>24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Y54" s="6"/>
      <c r="CZ54" s="8"/>
    </row>
    <row r="55" spans="1:104" ht="18" x14ac:dyDescent="0.25">
      <c r="A55" s="2" t="s">
        <v>214</v>
      </c>
      <c r="B55" s="3">
        <v>28</v>
      </c>
      <c r="C55" s="3">
        <v>24</v>
      </c>
      <c r="D55" s="32">
        <f t="shared" si="203"/>
        <v>51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Y55" s="6"/>
      <c r="CZ55" s="8"/>
    </row>
    <row r="56" spans="1:104" ht="18" x14ac:dyDescent="0.25">
      <c r="A56" s="2" t="s">
        <v>45</v>
      </c>
      <c r="B56" s="3">
        <v>32</v>
      </c>
      <c r="C56" s="3">
        <v>10</v>
      </c>
      <c r="D56" s="32">
        <f t="shared" si="203"/>
        <v>41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Y56" s="6"/>
      <c r="CZ56" s="8"/>
    </row>
    <row r="57" spans="1:104" ht="18" x14ac:dyDescent="0.25">
      <c r="A57" s="2" t="s">
        <v>29</v>
      </c>
      <c r="B57" s="3">
        <v>28</v>
      </c>
      <c r="C57" s="3">
        <v>24</v>
      </c>
      <c r="D57" s="32">
        <f t="shared" si="203"/>
        <v>51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Y57" s="6"/>
      <c r="CZ57" s="8"/>
    </row>
    <row r="58" spans="1:104" ht="18" x14ac:dyDescent="0.25">
      <c r="A58" s="2" t="s">
        <v>26</v>
      </c>
      <c r="B58" s="3">
        <v>34</v>
      </c>
      <c r="C58" s="3">
        <v>15</v>
      </c>
      <c r="D58" s="32">
        <f t="shared" si="203"/>
        <v>48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Y58" s="6"/>
      <c r="CZ58" s="8"/>
    </row>
    <row r="59" spans="1:104" ht="18" x14ac:dyDescent="0.25">
      <c r="A59" s="2" t="s">
        <v>215</v>
      </c>
      <c r="B59" s="3">
        <v>50</v>
      </c>
      <c r="C59" s="3">
        <v>2</v>
      </c>
      <c r="D59" s="32">
        <f t="shared" si="203"/>
        <v>51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Y59" s="6"/>
      <c r="CZ59" s="8"/>
    </row>
    <row r="60" spans="1:104" ht="18" x14ac:dyDescent="0.25">
      <c r="A60" s="22" t="s">
        <v>48</v>
      </c>
      <c r="D60" s="33"/>
    </row>
    <row r="61" spans="1:104" ht="18" x14ac:dyDescent="0.25">
      <c r="A61" s="2" t="s">
        <v>28</v>
      </c>
      <c r="B61" s="3">
        <v>3</v>
      </c>
      <c r="C61" s="3">
        <v>2</v>
      </c>
      <c r="D61" s="32">
        <f>IF(B61&gt;0,B61+C61-1,)</f>
        <v>4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Y61" s="6"/>
      <c r="CZ61" s="8"/>
    </row>
    <row r="62" spans="1:104" ht="18" x14ac:dyDescent="0.25">
      <c r="A62" s="2" t="s">
        <v>23</v>
      </c>
      <c r="B62" s="32">
        <f>D51</f>
        <v>5</v>
      </c>
      <c r="C62" s="3">
        <v>30</v>
      </c>
      <c r="D62" s="32">
        <f>IF(B62&gt;0,B62+C62-1,)</f>
        <v>34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Y62" s="6"/>
      <c r="CZ62" s="8"/>
    </row>
    <row r="63" spans="1:104" ht="18" x14ac:dyDescent="0.25">
      <c r="A63" s="2" t="s">
        <v>24</v>
      </c>
      <c r="B63" s="3">
        <v>3</v>
      </c>
      <c r="C63" s="3">
        <v>31</v>
      </c>
      <c r="D63" s="32">
        <f>IF(B63&gt;0,B63+C63-1,)</f>
        <v>33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Y63" s="6"/>
      <c r="CZ63" s="8"/>
    </row>
    <row r="64" spans="1:104" ht="18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Y64" s="6"/>
      <c r="CZ64" s="8"/>
    </row>
    <row r="65" spans="1:104" ht="18" x14ac:dyDescent="0.25">
      <c r="A65" s="16" t="s">
        <v>264</v>
      </c>
      <c r="B65" s="38">
        <v>42552</v>
      </c>
      <c r="C65" s="6"/>
      <c r="D65" s="37">
        <f>EDATE(B65,D66-1)</f>
        <v>44075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Y65" s="6"/>
      <c r="CZ65" s="8"/>
    </row>
    <row r="66" spans="1:104" ht="18" x14ac:dyDescent="0.25">
      <c r="A66" s="16" t="s">
        <v>75</v>
      </c>
      <c r="B66" s="36">
        <v>1</v>
      </c>
      <c r="C66" s="36">
        <f>D66</f>
        <v>51</v>
      </c>
      <c r="D66" s="36">
        <f>MAX(D45:D63)</f>
        <v>51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Y66" s="6"/>
      <c r="CZ66" s="8"/>
    </row>
    <row r="67" spans="1:104" ht="18" x14ac:dyDescent="0.25">
      <c r="A67" s="16" t="s">
        <v>247</v>
      </c>
      <c r="B67" s="36">
        <f>D66</f>
        <v>51</v>
      </c>
      <c r="C67" s="70">
        <v>5</v>
      </c>
      <c r="D67" s="36">
        <f t="shared" ref="D67" si="204">IF(B67&gt;0,B67+C67-1,)</f>
        <v>55</v>
      </c>
      <c r="E67" s="71">
        <f>EDATE(B65,D67-1)</f>
        <v>44197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Y67" s="6"/>
      <c r="CZ67" s="8"/>
    </row>
    <row r="68" spans="1:104" ht="18" x14ac:dyDescent="0.25">
      <c r="A68" s="6"/>
      <c r="B68" s="34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Y68" s="6"/>
      <c r="CZ68" s="8"/>
    </row>
    <row r="69" spans="1:104" ht="27.75" x14ac:dyDescent="0.4">
      <c r="A69" s="19" t="s">
        <v>207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Y69" s="6"/>
      <c r="CZ69" s="8"/>
    </row>
    <row r="70" spans="1:104" ht="36" x14ac:dyDescent="0.25">
      <c r="A70" s="6"/>
      <c r="B70" s="6"/>
      <c r="C70" s="20" t="s">
        <v>186</v>
      </c>
      <c r="D70" s="20" t="s">
        <v>185</v>
      </c>
      <c r="E70" s="20" t="s">
        <v>184</v>
      </c>
      <c r="F70" s="20" t="s">
        <v>181</v>
      </c>
      <c r="G70" s="20" t="s">
        <v>182</v>
      </c>
      <c r="H70" s="20" t="s">
        <v>183</v>
      </c>
      <c r="I70" s="20" t="s">
        <v>33</v>
      </c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Y70" s="6"/>
      <c r="CZ70" s="8"/>
    </row>
    <row r="71" spans="1:104" ht="60" customHeight="1" x14ac:dyDescent="0.25">
      <c r="B71" s="20" t="s">
        <v>36</v>
      </c>
      <c r="C71" s="3">
        <v>190</v>
      </c>
      <c r="D71" s="3">
        <v>190</v>
      </c>
      <c r="E71" s="3">
        <v>221.297</v>
      </c>
      <c r="F71" s="3"/>
      <c r="G71" s="3">
        <v>20000</v>
      </c>
      <c r="H71" s="3">
        <v>5000</v>
      </c>
      <c r="I71" s="3">
        <v>100</v>
      </c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Y71" s="6"/>
      <c r="CZ71" s="8"/>
    </row>
    <row r="72" spans="1:104" ht="18" x14ac:dyDescent="0.25">
      <c r="B72" s="21" t="s">
        <v>37</v>
      </c>
      <c r="C72" s="6">
        <f>C33*C71</f>
        <v>23214960</v>
      </c>
      <c r="D72" s="6">
        <f>D33*D71</f>
        <v>20170590</v>
      </c>
      <c r="E72" s="6">
        <f>E33*E71</f>
        <v>900236.196</v>
      </c>
      <c r="F72" s="6"/>
      <c r="G72" s="6">
        <f>G32*G71</f>
        <v>1000000</v>
      </c>
      <c r="H72" s="6">
        <f>H32*H71</f>
        <v>750000</v>
      </c>
      <c r="I72" s="6">
        <f>I33*I71</f>
        <v>0</v>
      </c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Y72" s="6"/>
      <c r="CZ72" s="8"/>
    </row>
    <row r="73" spans="1:104" ht="18" x14ac:dyDescent="0.25">
      <c r="B73" s="16" t="s">
        <v>38</v>
      </c>
      <c r="C73" s="23">
        <f>SUM(C72:I72)</f>
        <v>46035786.196000002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Y73" s="6"/>
      <c r="CZ73" s="8"/>
    </row>
    <row r="74" spans="1:104" ht="36" x14ac:dyDescent="0.25">
      <c r="B74" s="20" t="s">
        <v>39</v>
      </c>
      <c r="C74" s="20" t="s">
        <v>40</v>
      </c>
      <c r="D74" s="20" t="s">
        <v>41</v>
      </c>
      <c r="E74" s="16" t="s">
        <v>42</v>
      </c>
      <c r="F74" s="16" t="s">
        <v>43</v>
      </c>
      <c r="G74" s="16" t="s">
        <v>44</v>
      </c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Y74" s="6"/>
      <c r="CZ74" s="8"/>
    </row>
    <row r="75" spans="1:104" ht="18" x14ac:dyDescent="0.25">
      <c r="B75" s="3">
        <v>0</v>
      </c>
      <c r="C75" s="3">
        <v>0</v>
      </c>
      <c r="D75" s="3">
        <v>100000</v>
      </c>
      <c r="E75" s="14">
        <v>50000</v>
      </c>
      <c r="F75" s="14">
        <v>0</v>
      </c>
      <c r="G75" s="14">
        <v>150000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Y75" s="6"/>
      <c r="CZ75" s="8"/>
    </row>
    <row r="76" spans="1:104" ht="18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Y76" s="6"/>
      <c r="CZ76" s="8"/>
    </row>
    <row r="77" spans="1:104" ht="27.75" x14ac:dyDescent="0.4">
      <c r="A77" s="27" t="s">
        <v>50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Y77" s="6"/>
      <c r="CZ77" s="8"/>
    </row>
    <row r="78" spans="1:104" ht="27.75" x14ac:dyDescent="0.4">
      <c r="A78" s="27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Y78" s="6"/>
      <c r="CZ78" s="8"/>
    </row>
    <row r="79" spans="1:104" ht="18" x14ac:dyDescent="0.25">
      <c r="A79" s="25" t="s">
        <v>54</v>
      </c>
      <c r="B79" s="28"/>
      <c r="C79" s="75" t="s">
        <v>285</v>
      </c>
      <c r="D79" s="81" t="s">
        <v>286</v>
      </c>
      <c r="E79" s="28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Y79" s="6"/>
      <c r="CZ79" s="8"/>
    </row>
    <row r="80" spans="1:104" ht="18" x14ac:dyDescent="0.25">
      <c r="A80" s="26" t="s">
        <v>284</v>
      </c>
      <c r="B80" s="7">
        <f>(C35+D35)*C80-(C32+D32)*D80</f>
        <v>13736612</v>
      </c>
      <c r="C80" s="29">
        <v>0.2</v>
      </c>
      <c r="D80" s="14">
        <v>20000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Y80" s="6"/>
      <c r="CZ80" s="8"/>
    </row>
    <row r="81" spans="1:104" ht="18" x14ac:dyDescent="0.25">
      <c r="A81" s="26" t="s">
        <v>281</v>
      </c>
      <c r="B81" s="70">
        <v>16</v>
      </c>
      <c r="C81" s="28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Y81" s="6"/>
      <c r="CZ81" s="8"/>
    </row>
    <row r="82" spans="1:104" ht="18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Y82" s="6"/>
      <c r="CZ82" s="8"/>
    </row>
    <row r="83" spans="1:104" ht="18" x14ac:dyDescent="0.25">
      <c r="A83" s="25" t="s">
        <v>51</v>
      </c>
      <c r="B83" s="6"/>
      <c r="C83" s="16"/>
      <c r="D83" s="25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Y83" s="6"/>
      <c r="CZ83" s="8"/>
    </row>
    <row r="84" spans="1:104" ht="18" x14ac:dyDescent="0.25">
      <c r="A84" s="26" t="s">
        <v>282</v>
      </c>
      <c r="B84" s="16">
        <f>(Financing!I4+Financing!I5)*Master!C84</f>
        <v>45331822.607996479</v>
      </c>
      <c r="C84" s="29">
        <v>0.7</v>
      </c>
      <c r="D84" s="28" t="s">
        <v>283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Y84" s="6"/>
      <c r="CZ84" s="8"/>
    </row>
    <row r="85" spans="1:104" ht="18" x14ac:dyDescent="0.25">
      <c r="A85" s="26" t="s">
        <v>52</v>
      </c>
      <c r="B85" s="29">
        <v>4.4999999999999998E-2</v>
      </c>
      <c r="C85" s="28"/>
      <c r="D85" s="26"/>
      <c r="E85" s="28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Y85" s="6"/>
      <c r="CZ85" s="8"/>
    </row>
    <row r="86" spans="1:104" ht="18" x14ac:dyDescent="0.25">
      <c r="A86" s="26" t="s">
        <v>281</v>
      </c>
      <c r="B86" s="70">
        <v>28</v>
      </c>
      <c r="C86" s="28"/>
      <c r="D86" s="16"/>
      <c r="E86" s="28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Y86" s="6"/>
      <c r="CZ86" s="8"/>
    </row>
    <row r="87" spans="1:104" ht="18" x14ac:dyDescent="0.25">
      <c r="A87" s="26"/>
      <c r="B87" s="28"/>
      <c r="C87" s="28"/>
      <c r="D87" s="16"/>
      <c r="E87" s="28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Y87" s="6"/>
      <c r="CZ87" s="8"/>
    </row>
    <row r="88" spans="1:104" ht="18" x14ac:dyDescent="0.25">
      <c r="A88" s="25" t="s">
        <v>53</v>
      </c>
      <c r="B88" s="28"/>
      <c r="C88" s="28"/>
      <c r="D88" s="2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Y88" s="6"/>
      <c r="CZ88" s="8"/>
    </row>
    <row r="89" spans="1:104" ht="18" x14ac:dyDescent="0.25">
      <c r="A89" s="26" t="s">
        <v>254</v>
      </c>
      <c r="B89" s="14">
        <v>10000000</v>
      </c>
      <c r="C89" s="28"/>
      <c r="D89" s="25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Y89" s="6"/>
      <c r="CZ89" s="8"/>
    </row>
    <row r="90" spans="1:104" ht="18" x14ac:dyDescent="0.25">
      <c r="A90" s="26" t="s">
        <v>52</v>
      </c>
      <c r="B90" s="29">
        <v>0.09</v>
      </c>
      <c r="C90" s="28"/>
      <c r="D90" s="2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Y90" s="6"/>
      <c r="CZ90" s="8"/>
    </row>
    <row r="91" spans="1:104" ht="18" x14ac:dyDescent="0.25">
      <c r="A91" s="26" t="s">
        <v>281</v>
      </c>
      <c r="B91" s="70">
        <v>12</v>
      </c>
      <c r="C91" s="28"/>
      <c r="D91" s="2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Y91" s="6"/>
      <c r="CZ91" s="8"/>
    </row>
    <row r="92" spans="1:104" ht="18" x14ac:dyDescent="0.25">
      <c r="A92" s="26"/>
      <c r="B92" s="83"/>
      <c r="C92" s="28"/>
      <c r="D92" s="2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Y92" s="6"/>
      <c r="CZ92" s="8"/>
    </row>
    <row r="93" spans="1:104" ht="18" x14ac:dyDescent="0.25">
      <c r="A93" s="16" t="s">
        <v>233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Y93" s="6"/>
      <c r="CZ93" s="8"/>
    </row>
    <row r="94" spans="1:104" ht="18" x14ac:dyDescent="0.25">
      <c r="A94" s="26" t="s">
        <v>234</v>
      </c>
      <c r="B94" s="73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Y94" s="6"/>
      <c r="CZ94" s="8"/>
    </row>
    <row r="95" spans="1:104" ht="18" x14ac:dyDescent="0.25">
      <c r="A95" s="26"/>
      <c r="B95" s="28"/>
      <c r="C95" s="28"/>
      <c r="D95" s="26"/>
      <c r="E95" s="28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Y95" s="6"/>
      <c r="CZ95" s="8"/>
    </row>
    <row r="96" spans="1:104" ht="18" x14ac:dyDescent="0.25">
      <c r="A96" s="26"/>
      <c r="B96" s="28"/>
      <c r="C96" s="28"/>
      <c r="D96" s="28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8"/>
    </row>
    <row r="97" spans="1:107" ht="18" x14ac:dyDescent="0.25">
      <c r="A97" s="2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8"/>
    </row>
    <row r="98" spans="1:107" ht="18" x14ac:dyDescent="0.25">
      <c r="A98" s="2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8"/>
    </row>
    <row r="99" spans="1:107" ht="18" x14ac:dyDescent="0.25">
      <c r="A99" s="2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8"/>
    </row>
    <row r="100" spans="1:107" ht="18" x14ac:dyDescent="0.25">
      <c r="A100" s="23" t="s">
        <v>193</v>
      </c>
      <c r="B100" s="6" t="s">
        <v>194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8"/>
    </row>
    <row r="101" spans="1:107" ht="18" x14ac:dyDescent="0.25">
      <c r="A101" s="48" t="s">
        <v>187</v>
      </c>
      <c r="B101" s="50">
        <v>15000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8"/>
    </row>
    <row r="102" spans="1:107" ht="18" x14ac:dyDescent="0.25">
      <c r="A102" s="48" t="s">
        <v>188</v>
      </c>
      <c r="B102" s="50">
        <v>8000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8"/>
    </row>
    <row r="103" spans="1:107" ht="18" x14ac:dyDescent="0.25">
      <c r="A103" s="48" t="s">
        <v>189</v>
      </c>
      <c r="B103" s="50">
        <v>5000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8"/>
    </row>
    <row r="104" spans="1:107" ht="18" x14ac:dyDescent="0.25">
      <c r="A104" s="48" t="s">
        <v>190</v>
      </c>
      <c r="B104" s="50">
        <v>4000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8"/>
    </row>
    <row r="105" spans="1:107" ht="18" x14ac:dyDescent="0.25">
      <c r="A105" s="48" t="s">
        <v>117</v>
      </c>
      <c r="B105" s="50">
        <v>0</v>
      </c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8"/>
    </row>
    <row r="106" spans="1:107" ht="18" x14ac:dyDescent="0.25">
      <c r="A106" s="47" t="s">
        <v>192</v>
      </c>
      <c r="B106" s="16">
        <f>SUM(B101:B105)</f>
        <v>32000</v>
      </c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8"/>
    </row>
    <row r="107" spans="1:107" ht="18" x14ac:dyDescent="0.25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8"/>
    </row>
    <row r="108" spans="1:107" ht="18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8"/>
    </row>
    <row r="109" spans="1:107" ht="18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8"/>
    </row>
    <row r="110" spans="1:107" s="60" customFormat="1" ht="27.75" x14ac:dyDescent="0.4">
      <c r="A110" s="57" t="s">
        <v>167</v>
      </c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58"/>
      <c r="AP110" s="58"/>
      <c r="AQ110" s="58"/>
      <c r="AR110" s="58"/>
      <c r="AS110" s="58"/>
      <c r="AT110" s="58"/>
      <c r="AU110" s="58"/>
      <c r="AV110" s="58"/>
      <c r="AW110" s="58"/>
      <c r="AX110" s="58"/>
      <c r="AY110" s="58"/>
      <c r="AZ110" s="58"/>
      <c r="BA110" s="58"/>
      <c r="BB110" s="58"/>
      <c r="BC110" s="58"/>
      <c r="BD110" s="58"/>
      <c r="BE110" s="58"/>
      <c r="BF110" s="58"/>
      <c r="BG110" s="58"/>
      <c r="BH110" s="58"/>
      <c r="BI110" s="58"/>
      <c r="BJ110" s="58"/>
      <c r="BK110" s="58"/>
      <c r="BL110" s="58"/>
      <c r="BM110" s="58"/>
      <c r="BN110" s="58"/>
      <c r="BO110" s="58"/>
      <c r="BP110" s="58"/>
      <c r="BQ110" s="58"/>
      <c r="BR110" s="58"/>
      <c r="BS110" s="58"/>
      <c r="BT110" s="58"/>
      <c r="BU110" s="58"/>
      <c r="BV110" s="58"/>
      <c r="BW110" s="58"/>
      <c r="BX110" s="58"/>
      <c r="BY110" s="58"/>
      <c r="BZ110" s="58"/>
      <c r="CA110" s="58"/>
      <c r="CB110" s="58"/>
      <c r="CC110" s="58"/>
      <c r="CD110" s="58"/>
      <c r="CE110" s="58"/>
      <c r="CF110" s="58"/>
      <c r="CG110" s="58"/>
      <c r="CH110" s="58"/>
      <c r="CI110" s="58"/>
      <c r="CJ110" s="58"/>
      <c r="CK110" s="58"/>
      <c r="CL110" s="58"/>
      <c r="CM110" s="58"/>
      <c r="CN110" s="58"/>
      <c r="CO110" s="58"/>
      <c r="CP110" s="58"/>
      <c r="CQ110" s="58"/>
      <c r="CR110" s="58"/>
      <c r="CS110" s="58"/>
      <c r="CT110" s="58"/>
      <c r="CU110" s="58"/>
      <c r="CV110" s="58"/>
      <c r="CW110" s="58"/>
      <c r="CX110" s="58"/>
      <c r="CY110" s="58"/>
      <c r="CZ110" s="59"/>
    </row>
    <row r="111" spans="1:107" ht="18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8"/>
    </row>
    <row r="112" spans="1:107" ht="18" x14ac:dyDescent="0.25">
      <c r="A112" s="6"/>
      <c r="B112" s="6"/>
      <c r="C112" s="6"/>
      <c r="D112" s="6"/>
      <c r="E112" s="6"/>
      <c r="F112" s="6"/>
      <c r="G112" s="6"/>
      <c r="H112" s="17">
        <v>42552</v>
      </c>
      <c r="I112" s="5">
        <f t="shared" ref="I112:AN112" si="205">EDATE(H112,1)</f>
        <v>42583</v>
      </c>
      <c r="J112" s="5">
        <f t="shared" si="205"/>
        <v>42614</v>
      </c>
      <c r="K112" s="5">
        <f t="shared" si="205"/>
        <v>42644</v>
      </c>
      <c r="L112" s="5">
        <f t="shared" si="205"/>
        <v>42675</v>
      </c>
      <c r="M112" s="5">
        <f t="shared" si="205"/>
        <v>42705</v>
      </c>
      <c r="N112" s="5">
        <f t="shared" si="205"/>
        <v>42736</v>
      </c>
      <c r="O112" s="5">
        <f t="shared" si="205"/>
        <v>42767</v>
      </c>
      <c r="P112" s="5">
        <f t="shared" si="205"/>
        <v>42795</v>
      </c>
      <c r="Q112" s="5">
        <f t="shared" si="205"/>
        <v>42826</v>
      </c>
      <c r="R112" s="5">
        <f t="shared" si="205"/>
        <v>42856</v>
      </c>
      <c r="S112" s="5">
        <f t="shared" si="205"/>
        <v>42887</v>
      </c>
      <c r="T112" s="5">
        <f t="shared" si="205"/>
        <v>42917</v>
      </c>
      <c r="U112" s="5">
        <f t="shared" si="205"/>
        <v>42948</v>
      </c>
      <c r="V112" s="5">
        <f t="shared" si="205"/>
        <v>42979</v>
      </c>
      <c r="W112" s="5">
        <f t="shared" si="205"/>
        <v>43009</v>
      </c>
      <c r="X112" s="5">
        <f t="shared" si="205"/>
        <v>43040</v>
      </c>
      <c r="Y112" s="5">
        <f t="shared" si="205"/>
        <v>43070</v>
      </c>
      <c r="Z112" s="5">
        <f t="shared" si="205"/>
        <v>43101</v>
      </c>
      <c r="AA112" s="5">
        <f t="shared" si="205"/>
        <v>43132</v>
      </c>
      <c r="AB112" s="5">
        <f t="shared" si="205"/>
        <v>43160</v>
      </c>
      <c r="AC112" s="5">
        <f t="shared" si="205"/>
        <v>43191</v>
      </c>
      <c r="AD112" s="5">
        <f t="shared" si="205"/>
        <v>43221</v>
      </c>
      <c r="AE112" s="5">
        <f t="shared" si="205"/>
        <v>43252</v>
      </c>
      <c r="AF112" s="5">
        <f t="shared" si="205"/>
        <v>43282</v>
      </c>
      <c r="AG112" s="5">
        <f t="shared" si="205"/>
        <v>43313</v>
      </c>
      <c r="AH112" s="5">
        <f t="shared" si="205"/>
        <v>43344</v>
      </c>
      <c r="AI112" s="5">
        <f t="shared" si="205"/>
        <v>43374</v>
      </c>
      <c r="AJ112" s="5">
        <f t="shared" si="205"/>
        <v>43405</v>
      </c>
      <c r="AK112" s="5">
        <f t="shared" si="205"/>
        <v>43435</v>
      </c>
      <c r="AL112" s="5">
        <f t="shared" si="205"/>
        <v>43466</v>
      </c>
      <c r="AM112" s="5">
        <f t="shared" si="205"/>
        <v>43497</v>
      </c>
      <c r="AN112" s="5">
        <f t="shared" si="205"/>
        <v>43525</v>
      </c>
      <c r="AO112" s="5">
        <f t="shared" ref="AO112:BT112" si="206">EDATE(AN112,1)</f>
        <v>43556</v>
      </c>
      <c r="AP112" s="5">
        <f t="shared" si="206"/>
        <v>43586</v>
      </c>
      <c r="AQ112" s="5">
        <f t="shared" si="206"/>
        <v>43617</v>
      </c>
      <c r="AR112" s="5">
        <f t="shared" si="206"/>
        <v>43647</v>
      </c>
      <c r="AS112" s="5">
        <f t="shared" si="206"/>
        <v>43678</v>
      </c>
      <c r="AT112" s="5">
        <f t="shared" si="206"/>
        <v>43709</v>
      </c>
      <c r="AU112" s="5">
        <f t="shared" si="206"/>
        <v>43739</v>
      </c>
      <c r="AV112" s="5">
        <f t="shared" si="206"/>
        <v>43770</v>
      </c>
      <c r="AW112" s="5">
        <f t="shared" si="206"/>
        <v>43800</v>
      </c>
      <c r="AX112" s="5">
        <f t="shared" si="206"/>
        <v>43831</v>
      </c>
      <c r="AY112" s="5">
        <f t="shared" si="206"/>
        <v>43862</v>
      </c>
      <c r="AZ112" s="5">
        <f t="shared" si="206"/>
        <v>43891</v>
      </c>
      <c r="BA112" s="5">
        <f t="shared" si="206"/>
        <v>43922</v>
      </c>
      <c r="BB112" s="5">
        <f t="shared" si="206"/>
        <v>43952</v>
      </c>
      <c r="BC112" s="5">
        <f t="shared" si="206"/>
        <v>43983</v>
      </c>
      <c r="BD112" s="5">
        <f t="shared" si="206"/>
        <v>44013</v>
      </c>
      <c r="BE112" s="5">
        <f t="shared" si="206"/>
        <v>44044</v>
      </c>
      <c r="BF112" s="5">
        <f t="shared" si="206"/>
        <v>44075</v>
      </c>
      <c r="BG112" s="5">
        <f t="shared" si="206"/>
        <v>44105</v>
      </c>
      <c r="BH112" s="5">
        <f t="shared" si="206"/>
        <v>44136</v>
      </c>
      <c r="BI112" s="5">
        <f t="shared" si="206"/>
        <v>44166</v>
      </c>
      <c r="BJ112" s="5">
        <f t="shared" si="206"/>
        <v>44197</v>
      </c>
      <c r="BK112" s="5">
        <f t="shared" si="206"/>
        <v>44228</v>
      </c>
      <c r="BL112" s="5">
        <f t="shared" si="206"/>
        <v>44256</v>
      </c>
      <c r="BM112" s="5">
        <f t="shared" si="206"/>
        <v>44287</v>
      </c>
      <c r="BN112" s="5">
        <f t="shared" si="206"/>
        <v>44317</v>
      </c>
      <c r="BO112" s="5">
        <f t="shared" si="206"/>
        <v>44348</v>
      </c>
      <c r="BP112" s="5">
        <f t="shared" si="206"/>
        <v>44378</v>
      </c>
      <c r="BQ112" s="5">
        <f t="shared" si="206"/>
        <v>44409</v>
      </c>
      <c r="BR112" s="5">
        <f t="shared" si="206"/>
        <v>44440</v>
      </c>
      <c r="BS112" s="5">
        <f t="shared" si="206"/>
        <v>44470</v>
      </c>
      <c r="BT112" s="5">
        <f t="shared" si="206"/>
        <v>44501</v>
      </c>
      <c r="BU112" s="5">
        <f t="shared" ref="BU112:DC112" si="207">EDATE(BT112,1)</f>
        <v>44531</v>
      </c>
      <c r="BV112" s="5">
        <f t="shared" si="207"/>
        <v>44562</v>
      </c>
      <c r="BW112" s="5">
        <f t="shared" si="207"/>
        <v>44593</v>
      </c>
      <c r="BX112" s="5">
        <f t="shared" si="207"/>
        <v>44621</v>
      </c>
      <c r="BY112" s="5">
        <f t="shared" si="207"/>
        <v>44652</v>
      </c>
      <c r="BZ112" s="5">
        <f t="shared" si="207"/>
        <v>44682</v>
      </c>
      <c r="CA112" s="5">
        <f t="shared" si="207"/>
        <v>44713</v>
      </c>
      <c r="CB112" s="5">
        <f t="shared" si="207"/>
        <v>44743</v>
      </c>
      <c r="CC112" s="5">
        <f t="shared" si="207"/>
        <v>44774</v>
      </c>
      <c r="CD112" s="5">
        <f t="shared" si="207"/>
        <v>44805</v>
      </c>
      <c r="CE112" s="5">
        <f t="shared" si="207"/>
        <v>44835</v>
      </c>
      <c r="CF112" s="5">
        <f t="shared" si="207"/>
        <v>44866</v>
      </c>
      <c r="CG112" s="5">
        <f t="shared" si="207"/>
        <v>44896</v>
      </c>
      <c r="CH112" s="5">
        <f t="shared" si="207"/>
        <v>44927</v>
      </c>
      <c r="CI112" s="5">
        <f t="shared" si="207"/>
        <v>44958</v>
      </c>
      <c r="CJ112" s="5">
        <f t="shared" si="207"/>
        <v>44986</v>
      </c>
      <c r="CK112" s="5">
        <f t="shared" si="207"/>
        <v>45017</v>
      </c>
      <c r="CL112" s="5">
        <f t="shared" si="207"/>
        <v>45047</v>
      </c>
      <c r="CM112" s="5">
        <f t="shared" si="207"/>
        <v>45078</v>
      </c>
      <c r="CN112" s="5">
        <f t="shared" si="207"/>
        <v>45108</v>
      </c>
      <c r="CO112" s="5">
        <f t="shared" si="207"/>
        <v>45139</v>
      </c>
      <c r="CP112" s="5">
        <f t="shared" si="207"/>
        <v>45170</v>
      </c>
      <c r="CQ112" s="5">
        <f t="shared" si="207"/>
        <v>45200</v>
      </c>
      <c r="CR112" s="5">
        <f t="shared" si="207"/>
        <v>45231</v>
      </c>
      <c r="CS112" s="5">
        <f t="shared" si="207"/>
        <v>45261</v>
      </c>
      <c r="CT112" s="5">
        <f t="shared" si="207"/>
        <v>45292</v>
      </c>
      <c r="CU112" s="5">
        <f t="shared" si="207"/>
        <v>45323</v>
      </c>
      <c r="CV112" s="5">
        <f t="shared" si="207"/>
        <v>45352</v>
      </c>
      <c r="CW112" s="5">
        <f t="shared" si="207"/>
        <v>45383</v>
      </c>
      <c r="CX112" s="5">
        <f t="shared" si="207"/>
        <v>45413</v>
      </c>
      <c r="CY112" s="5">
        <f t="shared" si="207"/>
        <v>45444</v>
      </c>
      <c r="CZ112" s="5">
        <f t="shared" si="207"/>
        <v>45474</v>
      </c>
      <c r="DA112" s="5">
        <f t="shared" si="207"/>
        <v>45505</v>
      </c>
      <c r="DB112" s="5">
        <f t="shared" si="207"/>
        <v>45536</v>
      </c>
      <c r="DC112" s="5">
        <f t="shared" si="207"/>
        <v>45566</v>
      </c>
    </row>
    <row r="113" spans="1:107" ht="18" x14ac:dyDescent="0.25">
      <c r="A113" s="46" t="s">
        <v>177</v>
      </c>
      <c r="B113" s="2" t="s">
        <v>169</v>
      </c>
      <c r="C113" s="2" t="s">
        <v>170</v>
      </c>
      <c r="D113" s="2" t="s">
        <v>288</v>
      </c>
      <c r="E113" s="2" t="s">
        <v>171</v>
      </c>
      <c r="F113" s="2" t="s">
        <v>173</v>
      </c>
      <c r="G113" s="2" t="s">
        <v>172</v>
      </c>
      <c r="H113" s="2">
        <v>1</v>
      </c>
      <c r="I113" s="2">
        <f t="shared" ref="I113:AN113" si="208">IF(H113+1&lt;=100,H113+1)</f>
        <v>2</v>
      </c>
      <c r="J113" s="2">
        <f t="shared" si="208"/>
        <v>3</v>
      </c>
      <c r="K113" s="2">
        <f t="shared" si="208"/>
        <v>4</v>
      </c>
      <c r="L113" s="2">
        <f t="shared" si="208"/>
        <v>5</v>
      </c>
      <c r="M113" s="2">
        <f t="shared" si="208"/>
        <v>6</v>
      </c>
      <c r="N113" s="2">
        <f t="shared" si="208"/>
        <v>7</v>
      </c>
      <c r="O113" s="2">
        <f t="shared" si="208"/>
        <v>8</v>
      </c>
      <c r="P113" s="2">
        <f t="shared" si="208"/>
        <v>9</v>
      </c>
      <c r="Q113" s="2">
        <f t="shared" si="208"/>
        <v>10</v>
      </c>
      <c r="R113" s="2">
        <f t="shared" si="208"/>
        <v>11</v>
      </c>
      <c r="S113" s="2">
        <f t="shared" si="208"/>
        <v>12</v>
      </c>
      <c r="T113" s="2">
        <f t="shared" si="208"/>
        <v>13</v>
      </c>
      <c r="U113" s="2">
        <f t="shared" si="208"/>
        <v>14</v>
      </c>
      <c r="V113" s="2">
        <f t="shared" si="208"/>
        <v>15</v>
      </c>
      <c r="W113" s="2">
        <f t="shared" si="208"/>
        <v>16</v>
      </c>
      <c r="X113" s="2">
        <f t="shared" si="208"/>
        <v>17</v>
      </c>
      <c r="Y113" s="2">
        <f t="shared" si="208"/>
        <v>18</v>
      </c>
      <c r="Z113" s="2">
        <f t="shared" si="208"/>
        <v>19</v>
      </c>
      <c r="AA113" s="2">
        <f t="shared" si="208"/>
        <v>20</v>
      </c>
      <c r="AB113" s="2">
        <f t="shared" si="208"/>
        <v>21</v>
      </c>
      <c r="AC113" s="2">
        <f t="shared" si="208"/>
        <v>22</v>
      </c>
      <c r="AD113" s="2">
        <f t="shared" si="208"/>
        <v>23</v>
      </c>
      <c r="AE113" s="2">
        <f t="shared" si="208"/>
        <v>24</v>
      </c>
      <c r="AF113" s="2">
        <f t="shared" si="208"/>
        <v>25</v>
      </c>
      <c r="AG113" s="2">
        <f t="shared" si="208"/>
        <v>26</v>
      </c>
      <c r="AH113" s="2">
        <f t="shared" si="208"/>
        <v>27</v>
      </c>
      <c r="AI113" s="2">
        <f t="shared" si="208"/>
        <v>28</v>
      </c>
      <c r="AJ113" s="2">
        <f t="shared" si="208"/>
        <v>29</v>
      </c>
      <c r="AK113" s="2">
        <f t="shared" si="208"/>
        <v>30</v>
      </c>
      <c r="AL113" s="2">
        <f t="shared" si="208"/>
        <v>31</v>
      </c>
      <c r="AM113" s="2">
        <f t="shared" si="208"/>
        <v>32</v>
      </c>
      <c r="AN113" s="2">
        <f t="shared" si="208"/>
        <v>33</v>
      </c>
      <c r="AO113" s="2">
        <f t="shared" ref="AO113:BT113" si="209">IF(AN113+1&lt;=100,AN113+1)</f>
        <v>34</v>
      </c>
      <c r="AP113" s="2">
        <f t="shared" si="209"/>
        <v>35</v>
      </c>
      <c r="AQ113" s="2">
        <f t="shared" si="209"/>
        <v>36</v>
      </c>
      <c r="AR113" s="2">
        <f t="shared" si="209"/>
        <v>37</v>
      </c>
      <c r="AS113" s="2">
        <f t="shared" si="209"/>
        <v>38</v>
      </c>
      <c r="AT113" s="2">
        <f t="shared" si="209"/>
        <v>39</v>
      </c>
      <c r="AU113" s="2">
        <f t="shared" si="209"/>
        <v>40</v>
      </c>
      <c r="AV113" s="2">
        <f t="shared" si="209"/>
        <v>41</v>
      </c>
      <c r="AW113" s="2">
        <f t="shared" si="209"/>
        <v>42</v>
      </c>
      <c r="AX113" s="2">
        <f t="shared" si="209"/>
        <v>43</v>
      </c>
      <c r="AY113" s="2">
        <f t="shared" si="209"/>
        <v>44</v>
      </c>
      <c r="AZ113" s="2">
        <f t="shared" si="209"/>
        <v>45</v>
      </c>
      <c r="BA113" s="2">
        <f t="shared" si="209"/>
        <v>46</v>
      </c>
      <c r="BB113" s="2">
        <f t="shared" si="209"/>
        <v>47</v>
      </c>
      <c r="BC113" s="2">
        <f t="shared" si="209"/>
        <v>48</v>
      </c>
      <c r="BD113" s="2">
        <f t="shared" si="209"/>
        <v>49</v>
      </c>
      <c r="BE113" s="2">
        <f t="shared" si="209"/>
        <v>50</v>
      </c>
      <c r="BF113" s="2">
        <f t="shared" si="209"/>
        <v>51</v>
      </c>
      <c r="BG113" s="2">
        <f t="shared" si="209"/>
        <v>52</v>
      </c>
      <c r="BH113" s="2">
        <f t="shared" si="209"/>
        <v>53</v>
      </c>
      <c r="BI113" s="2">
        <f t="shared" si="209"/>
        <v>54</v>
      </c>
      <c r="BJ113" s="2">
        <f t="shared" si="209"/>
        <v>55</v>
      </c>
      <c r="BK113" s="2">
        <f t="shared" si="209"/>
        <v>56</v>
      </c>
      <c r="BL113" s="2">
        <f t="shared" si="209"/>
        <v>57</v>
      </c>
      <c r="BM113" s="2">
        <f t="shared" si="209"/>
        <v>58</v>
      </c>
      <c r="BN113" s="2">
        <f t="shared" si="209"/>
        <v>59</v>
      </c>
      <c r="BO113" s="2">
        <f t="shared" si="209"/>
        <v>60</v>
      </c>
      <c r="BP113" s="2">
        <f t="shared" si="209"/>
        <v>61</v>
      </c>
      <c r="BQ113" s="2">
        <f t="shared" si="209"/>
        <v>62</v>
      </c>
      <c r="BR113" s="2">
        <f t="shared" si="209"/>
        <v>63</v>
      </c>
      <c r="BS113" s="2">
        <f t="shared" si="209"/>
        <v>64</v>
      </c>
      <c r="BT113" s="2">
        <f t="shared" si="209"/>
        <v>65</v>
      </c>
      <c r="BU113" s="2">
        <f t="shared" ref="BU113:DC113" si="210">IF(BT113+1&lt;=100,BT113+1)</f>
        <v>66</v>
      </c>
      <c r="BV113" s="2">
        <f t="shared" si="210"/>
        <v>67</v>
      </c>
      <c r="BW113" s="2">
        <f t="shared" si="210"/>
        <v>68</v>
      </c>
      <c r="BX113" s="2">
        <f t="shared" si="210"/>
        <v>69</v>
      </c>
      <c r="BY113" s="2">
        <f t="shared" si="210"/>
        <v>70</v>
      </c>
      <c r="BZ113" s="2">
        <f t="shared" si="210"/>
        <v>71</v>
      </c>
      <c r="CA113" s="2">
        <f t="shared" si="210"/>
        <v>72</v>
      </c>
      <c r="CB113" s="2">
        <f t="shared" si="210"/>
        <v>73</v>
      </c>
      <c r="CC113" s="2">
        <f t="shared" si="210"/>
        <v>74</v>
      </c>
      <c r="CD113" s="2">
        <f t="shared" si="210"/>
        <v>75</v>
      </c>
      <c r="CE113" s="2">
        <f t="shared" si="210"/>
        <v>76</v>
      </c>
      <c r="CF113" s="2">
        <f t="shared" si="210"/>
        <v>77</v>
      </c>
      <c r="CG113" s="2">
        <f t="shared" si="210"/>
        <v>78</v>
      </c>
      <c r="CH113" s="2">
        <f t="shared" si="210"/>
        <v>79</v>
      </c>
      <c r="CI113" s="2">
        <f t="shared" si="210"/>
        <v>80</v>
      </c>
      <c r="CJ113" s="2">
        <f t="shared" si="210"/>
        <v>81</v>
      </c>
      <c r="CK113" s="2">
        <f t="shared" si="210"/>
        <v>82</v>
      </c>
      <c r="CL113" s="2">
        <f t="shared" si="210"/>
        <v>83</v>
      </c>
      <c r="CM113" s="2">
        <f t="shared" si="210"/>
        <v>84</v>
      </c>
      <c r="CN113" s="2">
        <f t="shared" si="210"/>
        <v>85</v>
      </c>
      <c r="CO113" s="2">
        <f t="shared" si="210"/>
        <v>86</v>
      </c>
      <c r="CP113" s="2">
        <f t="shared" si="210"/>
        <v>87</v>
      </c>
      <c r="CQ113" s="2">
        <f t="shared" si="210"/>
        <v>88</v>
      </c>
      <c r="CR113" s="2">
        <f t="shared" si="210"/>
        <v>89</v>
      </c>
      <c r="CS113" s="2">
        <f t="shared" si="210"/>
        <v>90</v>
      </c>
      <c r="CT113" s="2">
        <f t="shared" si="210"/>
        <v>91</v>
      </c>
      <c r="CU113" s="2">
        <f t="shared" si="210"/>
        <v>92</v>
      </c>
      <c r="CV113" s="2">
        <f t="shared" si="210"/>
        <v>93</v>
      </c>
      <c r="CW113" s="2">
        <f t="shared" si="210"/>
        <v>94</v>
      </c>
      <c r="CX113" s="2">
        <f t="shared" si="210"/>
        <v>95</v>
      </c>
      <c r="CY113" s="2">
        <f t="shared" si="210"/>
        <v>96</v>
      </c>
      <c r="CZ113" s="2">
        <f t="shared" si="210"/>
        <v>97</v>
      </c>
      <c r="DA113" s="2">
        <f t="shared" si="210"/>
        <v>98</v>
      </c>
      <c r="DB113" s="2">
        <f t="shared" si="210"/>
        <v>99</v>
      </c>
      <c r="DC113" s="2">
        <f t="shared" si="210"/>
        <v>100</v>
      </c>
    </row>
    <row r="114" spans="1:107" ht="18" x14ac:dyDescent="0.25">
      <c r="A114" s="1" t="s">
        <v>77</v>
      </c>
      <c r="B114" s="41" t="s">
        <v>139</v>
      </c>
      <c r="C114" s="49">
        <f>D114*$C$38</f>
        <v>1180129.608</v>
      </c>
      <c r="D114" s="49">
        <v>4.5555000000000003</v>
      </c>
      <c r="E114" s="49">
        <v>3</v>
      </c>
      <c r="F114" s="49">
        <v>22</v>
      </c>
      <c r="G114" s="32">
        <f t="shared" ref="G114:G119" si="211">E114+F114-1</f>
        <v>24</v>
      </c>
      <c r="H114" s="6">
        <f>IF(AND(H$113&lt;=$G114,H$113&gt;=$E114),$C114/$F114,)</f>
        <v>0</v>
      </c>
      <c r="I114" s="6">
        <f t="shared" ref="I114:BT116" si="212">IF(AND(I$113&lt;=$G114,I$113&gt;=$E114),$C114/$F114,)</f>
        <v>0</v>
      </c>
      <c r="J114" s="6">
        <f t="shared" si="212"/>
        <v>53642.254909090909</v>
      </c>
      <c r="K114" s="6">
        <f t="shared" si="212"/>
        <v>53642.254909090909</v>
      </c>
      <c r="L114" s="6">
        <f t="shared" si="212"/>
        <v>53642.254909090909</v>
      </c>
      <c r="M114" s="6">
        <f t="shared" si="212"/>
        <v>53642.254909090909</v>
      </c>
      <c r="N114" s="6">
        <f t="shared" si="212"/>
        <v>53642.254909090909</v>
      </c>
      <c r="O114" s="6">
        <f t="shared" si="212"/>
        <v>53642.254909090909</v>
      </c>
      <c r="P114" s="6">
        <f t="shared" si="212"/>
        <v>53642.254909090909</v>
      </c>
      <c r="Q114" s="6">
        <f t="shared" si="212"/>
        <v>53642.254909090909</v>
      </c>
      <c r="R114" s="6">
        <f t="shared" si="212"/>
        <v>53642.254909090909</v>
      </c>
      <c r="S114" s="6">
        <f t="shared" si="212"/>
        <v>53642.254909090909</v>
      </c>
      <c r="T114" s="6">
        <f t="shared" si="212"/>
        <v>53642.254909090909</v>
      </c>
      <c r="U114" s="6">
        <f t="shared" si="212"/>
        <v>53642.254909090909</v>
      </c>
      <c r="V114" s="6">
        <f t="shared" si="212"/>
        <v>53642.254909090909</v>
      </c>
      <c r="W114" s="6">
        <f t="shared" si="212"/>
        <v>53642.254909090909</v>
      </c>
      <c r="X114" s="6">
        <f t="shared" si="212"/>
        <v>53642.254909090909</v>
      </c>
      <c r="Y114" s="6">
        <f t="shared" si="212"/>
        <v>53642.254909090909</v>
      </c>
      <c r="Z114" s="6">
        <f t="shared" si="212"/>
        <v>53642.254909090909</v>
      </c>
      <c r="AA114" s="6">
        <f t="shared" si="212"/>
        <v>53642.254909090909</v>
      </c>
      <c r="AB114" s="6">
        <f t="shared" si="212"/>
        <v>53642.254909090909</v>
      </c>
      <c r="AC114" s="6">
        <f t="shared" si="212"/>
        <v>53642.254909090909</v>
      </c>
      <c r="AD114" s="6">
        <f t="shared" si="212"/>
        <v>53642.254909090909</v>
      </c>
      <c r="AE114" s="6">
        <f t="shared" si="212"/>
        <v>53642.254909090909</v>
      </c>
      <c r="AF114" s="6">
        <f t="shared" si="212"/>
        <v>0</v>
      </c>
      <c r="AG114" s="6">
        <f t="shared" si="212"/>
        <v>0</v>
      </c>
      <c r="AH114" s="6">
        <f t="shared" si="212"/>
        <v>0</v>
      </c>
      <c r="AI114" s="6">
        <f t="shared" si="212"/>
        <v>0</v>
      </c>
      <c r="AJ114" s="6">
        <f t="shared" si="212"/>
        <v>0</v>
      </c>
      <c r="AK114" s="6">
        <f t="shared" si="212"/>
        <v>0</v>
      </c>
      <c r="AL114" s="6">
        <f t="shared" si="212"/>
        <v>0</v>
      </c>
      <c r="AM114" s="6">
        <f t="shared" si="212"/>
        <v>0</v>
      </c>
      <c r="AN114" s="6">
        <f t="shared" si="212"/>
        <v>0</v>
      </c>
      <c r="AO114" s="6">
        <f t="shared" si="212"/>
        <v>0</v>
      </c>
      <c r="AP114" s="6">
        <f t="shared" si="212"/>
        <v>0</v>
      </c>
      <c r="AQ114" s="6">
        <f t="shared" si="212"/>
        <v>0</v>
      </c>
      <c r="AR114" s="6">
        <f t="shared" si="212"/>
        <v>0</v>
      </c>
      <c r="AS114" s="6">
        <f t="shared" si="212"/>
        <v>0</v>
      </c>
      <c r="AT114" s="6">
        <f t="shared" si="212"/>
        <v>0</v>
      </c>
      <c r="AU114" s="6">
        <f t="shared" si="212"/>
        <v>0</v>
      </c>
      <c r="AV114" s="6">
        <f t="shared" si="212"/>
        <v>0</v>
      </c>
      <c r="AW114" s="6">
        <f t="shared" si="212"/>
        <v>0</v>
      </c>
      <c r="AX114" s="6">
        <f t="shared" si="212"/>
        <v>0</v>
      </c>
      <c r="AY114" s="6">
        <f t="shared" si="212"/>
        <v>0</v>
      </c>
      <c r="AZ114" s="6">
        <f t="shared" si="212"/>
        <v>0</v>
      </c>
      <c r="BA114" s="6">
        <f t="shared" si="212"/>
        <v>0</v>
      </c>
      <c r="BB114" s="6">
        <f t="shared" si="212"/>
        <v>0</v>
      </c>
      <c r="BC114" s="6">
        <f t="shared" si="212"/>
        <v>0</v>
      </c>
      <c r="BD114" s="6">
        <f t="shared" si="212"/>
        <v>0</v>
      </c>
      <c r="BE114" s="6">
        <f t="shared" si="212"/>
        <v>0</v>
      </c>
      <c r="BF114" s="6">
        <f t="shared" si="212"/>
        <v>0</v>
      </c>
      <c r="BG114" s="6">
        <f t="shared" si="212"/>
        <v>0</v>
      </c>
      <c r="BH114" s="6">
        <f t="shared" si="212"/>
        <v>0</v>
      </c>
      <c r="BI114" s="6">
        <f t="shared" si="212"/>
        <v>0</v>
      </c>
      <c r="BJ114" s="6">
        <f t="shared" si="212"/>
        <v>0</v>
      </c>
      <c r="BK114" s="6">
        <f t="shared" si="212"/>
        <v>0</v>
      </c>
      <c r="BL114" s="6">
        <f t="shared" si="212"/>
        <v>0</v>
      </c>
      <c r="BM114" s="6">
        <f t="shared" si="212"/>
        <v>0</v>
      </c>
      <c r="BN114" s="6">
        <f t="shared" si="212"/>
        <v>0</v>
      </c>
      <c r="BO114" s="6">
        <f t="shared" si="212"/>
        <v>0</v>
      </c>
      <c r="BP114" s="6">
        <f t="shared" si="212"/>
        <v>0</v>
      </c>
      <c r="BQ114" s="6">
        <f t="shared" si="212"/>
        <v>0</v>
      </c>
      <c r="BR114" s="6">
        <f t="shared" si="212"/>
        <v>0</v>
      </c>
      <c r="BS114" s="6">
        <f t="shared" si="212"/>
        <v>0</v>
      </c>
      <c r="BT114" s="6">
        <f t="shared" si="212"/>
        <v>0</v>
      </c>
      <c r="BU114" s="6">
        <f t="shared" ref="BU114:DC119" si="213">IF(AND(BU$113&lt;=$G114,BU$113&gt;=$E114),$C114/$F114,)</f>
        <v>0</v>
      </c>
      <c r="BV114" s="6">
        <f t="shared" si="213"/>
        <v>0</v>
      </c>
      <c r="BW114" s="6">
        <f t="shared" si="213"/>
        <v>0</v>
      </c>
      <c r="BX114" s="6">
        <f t="shared" si="213"/>
        <v>0</v>
      </c>
      <c r="BY114" s="6">
        <f t="shared" si="213"/>
        <v>0</v>
      </c>
      <c r="BZ114" s="6">
        <f t="shared" si="213"/>
        <v>0</v>
      </c>
      <c r="CA114" s="6">
        <f t="shared" si="213"/>
        <v>0</v>
      </c>
      <c r="CB114" s="6">
        <f t="shared" si="213"/>
        <v>0</v>
      </c>
      <c r="CC114" s="6">
        <f t="shared" si="213"/>
        <v>0</v>
      </c>
      <c r="CD114" s="6">
        <f t="shared" si="213"/>
        <v>0</v>
      </c>
      <c r="CE114" s="6">
        <f t="shared" si="213"/>
        <v>0</v>
      </c>
      <c r="CF114" s="6">
        <f t="shared" si="213"/>
        <v>0</v>
      </c>
      <c r="CG114" s="6">
        <f t="shared" si="213"/>
        <v>0</v>
      </c>
      <c r="CH114" s="6">
        <f t="shared" si="213"/>
        <v>0</v>
      </c>
      <c r="CI114" s="6">
        <f t="shared" si="213"/>
        <v>0</v>
      </c>
      <c r="CJ114" s="6">
        <f t="shared" si="213"/>
        <v>0</v>
      </c>
      <c r="CK114" s="6">
        <f t="shared" si="213"/>
        <v>0</v>
      </c>
      <c r="CL114" s="6">
        <f t="shared" si="213"/>
        <v>0</v>
      </c>
      <c r="CM114" s="6">
        <f t="shared" si="213"/>
        <v>0</v>
      </c>
      <c r="CN114" s="6">
        <f t="shared" si="213"/>
        <v>0</v>
      </c>
      <c r="CO114" s="6">
        <f t="shared" si="213"/>
        <v>0</v>
      </c>
      <c r="CP114" s="6">
        <f t="shared" si="213"/>
        <v>0</v>
      </c>
      <c r="CQ114" s="6">
        <f t="shared" si="213"/>
        <v>0</v>
      </c>
      <c r="CR114" s="6">
        <f t="shared" si="213"/>
        <v>0</v>
      </c>
      <c r="CS114" s="6">
        <f t="shared" si="213"/>
        <v>0</v>
      </c>
      <c r="CT114" s="6">
        <f t="shared" si="213"/>
        <v>0</v>
      </c>
      <c r="CU114" s="6">
        <f t="shared" si="213"/>
        <v>0</v>
      </c>
      <c r="CV114" s="6">
        <f t="shared" si="213"/>
        <v>0</v>
      </c>
      <c r="CW114" s="6">
        <f t="shared" si="213"/>
        <v>0</v>
      </c>
      <c r="CX114" s="6">
        <f t="shared" si="213"/>
        <v>0</v>
      </c>
      <c r="CY114" s="6">
        <f t="shared" si="213"/>
        <v>0</v>
      </c>
      <c r="CZ114" s="8">
        <f t="shared" si="213"/>
        <v>0</v>
      </c>
      <c r="DA114">
        <f t="shared" si="213"/>
        <v>0</v>
      </c>
      <c r="DB114">
        <f t="shared" si="213"/>
        <v>0</v>
      </c>
      <c r="DC114">
        <f t="shared" si="213"/>
        <v>0</v>
      </c>
    </row>
    <row r="115" spans="1:107" ht="18" x14ac:dyDescent="0.25">
      <c r="A115" s="1" t="s">
        <v>78</v>
      </c>
      <c r="B115" s="41" t="s">
        <v>168</v>
      </c>
      <c r="C115" s="49">
        <f>D115*$C$38</f>
        <v>199991.23200000002</v>
      </c>
      <c r="D115" s="49">
        <v>0.77200000000000002</v>
      </c>
      <c r="E115" s="49">
        <v>5</v>
      </c>
      <c r="F115" s="49">
        <v>4</v>
      </c>
      <c r="G115" s="32">
        <f t="shared" si="211"/>
        <v>8</v>
      </c>
      <c r="H115" s="6">
        <f>IF(AND(H$113&lt;=$G115,H$113&gt;=$E115),$C115/$F115,)</f>
        <v>0</v>
      </c>
      <c r="I115" s="6">
        <f t="shared" si="212"/>
        <v>0</v>
      </c>
      <c r="J115" s="6">
        <f t="shared" si="212"/>
        <v>0</v>
      </c>
      <c r="K115" s="6">
        <f t="shared" si="212"/>
        <v>0</v>
      </c>
      <c r="L115" s="6">
        <f t="shared" si="212"/>
        <v>49997.808000000005</v>
      </c>
      <c r="M115" s="6">
        <f t="shared" si="212"/>
        <v>49997.808000000005</v>
      </c>
      <c r="N115" s="6">
        <f t="shared" si="212"/>
        <v>49997.808000000005</v>
      </c>
      <c r="O115" s="6">
        <f t="shared" si="212"/>
        <v>49997.808000000005</v>
      </c>
      <c r="P115" s="6">
        <f t="shared" si="212"/>
        <v>0</v>
      </c>
      <c r="Q115" s="6">
        <f t="shared" si="212"/>
        <v>0</v>
      </c>
      <c r="R115" s="6">
        <f t="shared" si="212"/>
        <v>0</v>
      </c>
      <c r="S115" s="6">
        <f t="shared" si="212"/>
        <v>0</v>
      </c>
      <c r="T115" s="6">
        <f t="shared" si="212"/>
        <v>0</v>
      </c>
      <c r="U115" s="6">
        <f t="shared" si="212"/>
        <v>0</v>
      </c>
      <c r="V115" s="6">
        <f t="shared" si="212"/>
        <v>0</v>
      </c>
      <c r="W115" s="6">
        <f t="shared" si="212"/>
        <v>0</v>
      </c>
      <c r="X115" s="6">
        <f t="shared" si="212"/>
        <v>0</v>
      </c>
      <c r="Y115" s="6">
        <f t="shared" si="212"/>
        <v>0</v>
      </c>
      <c r="Z115" s="6">
        <f t="shared" si="212"/>
        <v>0</v>
      </c>
      <c r="AA115" s="6">
        <f t="shared" si="212"/>
        <v>0</v>
      </c>
      <c r="AB115" s="6">
        <f t="shared" si="212"/>
        <v>0</v>
      </c>
      <c r="AC115" s="6">
        <f t="shared" si="212"/>
        <v>0</v>
      </c>
      <c r="AD115" s="6">
        <f t="shared" si="212"/>
        <v>0</v>
      </c>
      <c r="AE115" s="6">
        <f t="shared" si="212"/>
        <v>0</v>
      </c>
      <c r="AF115" s="6">
        <f t="shared" si="212"/>
        <v>0</v>
      </c>
      <c r="AG115" s="6">
        <f t="shared" si="212"/>
        <v>0</v>
      </c>
      <c r="AH115" s="6">
        <f t="shared" si="212"/>
        <v>0</v>
      </c>
      <c r="AI115" s="6">
        <f t="shared" si="212"/>
        <v>0</v>
      </c>
      <c r="AJ115" s="6">
        <f t="shared" si="212"/>
        <v>0</v>
      </c>
      <c r="AK115" s="6">
        <f t="shared" si="212"/>
        <v>0</v>
      </c>
      <c r="AL115" s="6">
        <f t="shared" si="212"/>
        <v>0</v>
      </c>
      <c r="AM115" s="6">
        <f t="shared" si="212"/>
        <v>0</v>
      </c>
      <c r="AN115" s="6">
        <f t="shared" si="212"/>
        <v>0</v>
      </c>
      <c r="AO115" s="6">
        <f t="shared" si="212"/>
        <v>0</v>
      </c>
      <c r="AP115" s="6">
        <f t="shared" si="212"/>
        <v>0</v>
      </c>
      <c r="AQ115" s="6">
        <f t="shared" si="212"/>
        <v>0</v>
      </c>
      <c r="AR115" s="6">
        <f t="shared" si="212"/>
        <v>0</v>
      </c>
      <c r="AS115" s="6">
        <f t="shared" si="212"/>
        <v>0</v>
      </c>
      <c r="AT115" s="6">
        <f t="shared" si="212"/>
        <v>0</v>
      </c>
      <c r="AU115" s="6">
        <f t="shared" si="212"/>
        <v>0</v>
      </c>
      <c r="AV115" s="6">
        <f t="shared" si="212"/>
        <v>0</v>
      </c>
      <c r="AW115" s="6">
        <f t="shared" si="212"/>
        <v>0</v>
      </c>
      <c r="AX115" s="6">
        <f t="shared" si="212"/>
        <v>0</v>
      </c>
      <c r="AY115" s="6">
        <f t="shared" si="212"/>
        <v>0</v>
      </c>
      <c r="AZ115" s="6">
        <f t="shared" si="212"/>
        <v>0</v>
      </c>
      <c r="BA115" s="6">
        <f t="shared" si="212"/>
        <v>0</v>
      </c>
      <c r="BB115" s="6">
        <f t="shared" si="212"/>
        <v>0</v>
      </c>
      <c r="BC115" s="6">
        <f t="shared" si="212"/>
        <v>0</v>
      </c>
      <c r="BD115" s="6">
        <f t="shared" si="212"/>
        <v>0</v>
      </c>
      <c r="BE115" s="6">
        <f t="shared" si="212"/>
        <v>0</v>
      </c>
      <c r="BF115" s="6">
        <f t="shared" si="212"/>
        <v>0</v>
      </c>
      <c r="BG115" s="6">
        <f t="shared" si="212"/>
        <v>0</v>
      </c>
      <c r="BH115" s="6">
        <f t="shared" si="212"/>
        <v>0</v>
      </c>
      <c r="BI115" s="6">
        <f t="shared" si="212"/>
        <v>0</v>
      </c>
      <c r="BJ115" s="6">
        <f t="shared" si="212"/>
        <v>0</v>
      </c>
      <c r="BK115" s="6">
        <f t="shared" si="212"/>
        <v>0</v>
      </c>
      <c r="BL115" s="6">
        <f t="shared" si="212"/>
        <v>0</v>
      </c>
      <c r="BM115" s="6">
        <f t="shared" si="212"/>
        <v>0</v>
      </c>
      <c r="BN115" s="6">
        <f t="shared" si="212"/>
        <v>0</v>
      </c>
      <c r="BO115" s="6">
        <f t="shared" si="212"/>
        <v>0</v>
      </c>
      <c r="BP115" s="6">
        <f t="shared" si="212"/>
        <v>0</v>
      </c>
      <c r="BQ115" s="6">
        <f t="shared" si="212"/>
        <v>0</v>
      </c>
      <c r="BR115" s="6">
        <f t="shared" si="212"/>
        <v>0</v>
      </c>
      <c r="BS115" s="6">
        <f t="shared" si="212"/>
        <v>0</v>
      </c>
      <c r="BT115" s="6">
        <f t="shared" si="212"/>
        <v>0</v>
      </c>
      <c r="BU115" s="6">
        <f t="shared" si="213"/>
        <v>0</v>
      </c>
      <c r="BV115" s="6">
        <f t="shared" si="213"/>
        <v>0</v>
      </c>
      <c r="BW115" s="6">
        <f t="shared" si="213"/>
        <v>0</v>
      </c>
      <c r="BX115" s="6">
        <f t="shared" si="213"/>
        <v>0</v>
      </c>
      <c r="BY115" s="6">
        <f t="shared" si="213"/>
        <v>0</v>
      </c>
      <c r="BZ115" s="6">
        <f t="shared" si="213"/>
        <v>0</v>
      </c>
      <c r="CA115" s="6">
        <f t="shared" si="213"/>
        <v>0</v>
      </c>
      <c r="CB115" s="6">
        <f t="shared" si="213"/>
        <v>0</v>
      </c>
      <c r="CC115" s="6">
        <f t="shared" si="213"/>
        <v>0</v>
      </c>
      <c r="CD115" s="6">
        <f t="shared" si="213"/>
        <v>0</v>
      </c>
      <c r="CE115" s="6">
        <f t="shared" si="213"/>
        <v>0</v>
      </c>
      <c r="CF115" s="6">
        <f t="shared" si="213"/>
        <v>0</v>
      </c>
      <c r="CG115" s="6">
        <f t="shared" si="213"/>
        <v>0</v>
      </c>
      <c r="CH115" s="6">
        <f t="shared" si="213"/>
        <v>0</v>
      </c>
      <c r="CI115" s="6">
        <f t="shared" si="213"/>
        <v>0</v>
      </c>
      <c r="CJ115" s="6">
        <f t="shared" si="213"/>
        <v>0</v>
      </c>
      <c r="CK115" s="6">
        <f t="shared" si="213"/>
        <v>0</v>
      </c>
      <c r="CL115" s="6">
        <f t="shared" si="213"/>
        <v>0</v>
      </c>
      <c r="CM115" s="6">
        <f t="shared" si="213"/>
        <v>0</v>
      </c>
      <c r="CN115" s="6">
        <f t="shared" si="213"/>
        <v>0</v>
      </c>
      <c r="CO115" s="6">
        <f t="shared" si="213"/>
        <v>0</v>
      </c>
      <c r="CP115" s="6">
        <f t="shared" si="213"/>
        <v>0</v>
      </c>
      <c r="CQ115" s="6">
        <f t="shared" si="213"/>
        <v>0</v>
      </c>
      <c r="CR115" s="6">
        <f t="shared" si="213"/>
        <v>0</v>
      </c>
      <c r="CS115" s="6">
        <f t="shared" si="213"/>
        <v>0</v>
      </c>
      <c r="CT115" s="6">
        <f t="shared" si="213"/>
        <v>0</v>
      </c>
      <c r="CU115" s="6">
        <f t="shared" si="213"/>
        <v>0</v>
      </c>
      <c r="CV115" s="6">
        <f t="shared" si="213"/>
        <v>0</v>
      </c>
      <c r="CW115" s="6">
        <f t="shared" si="213"/>
        <v>0</v>
      </c>
      <c r="CX115" s="6">
        <f t="shared" si="213"/>
        <v>0</v>
      </c>
      <c r="CY115" s="6">
        <f t="shared" si="213"/>
        <v>0</v>
      </c>
      <c r="CZ115" s="6">
        <f t="shared" si="213"/>
        <v>0</v>
      </c>
      <c r="DA115" s="6">
        <f t="shared" si="213"/>
        <v>0</v>
      </c>
      <c r="DB115" s="6">
        <f t="shared" si="213"/>
        <v>0</v>
      </c>
      <c r="DC115" s="6">
        <f t="shared" si="213"/>
        <v>0</v>
      </c>
    </row>
    <row r="116" spans="1:107" ht="18" x14ac:dyDescent="0.25">
      <c r="A116" s="1" t="s">
        <v>79</v>
      </c>
      <c r="B116" s="41" t="s">
        <v>140</v>
      </c>
      <c r="C116" s="49">
        <f t="shared" ref="C116:C119" si="214">D116*$C$38</f>
        <v>129994.30080000001</v>
      </c>
      <c r="D116" s="49">
        <v>0.50180000000000002</v>
      </c>
      <c r="E116" s="49">
        <v>5</v>
      </c>
      <c r="F116" s="49">
        <v>3</v>
      </c>
      <c r="G116" s="32">
        <f t="shared" si="211"/>
        <v>7</v>
      </c>
      <c r="H116" s="6">
        <f t="shared" ref="H116:W119" si="215">IF(AND(H$113&lt;=$G116,H$113&gt;=$E116),$C116/$F116,)</f>
        <v>0</v>
      </c>
      <c r="I116" s="6">
        <f t="shared" si="215"/>
        <v>0</v>
      </c>
      <c r="J116" s="6">
        <f t="shared" si="215"/>
        <v>0</v>
      </c>
      <c r="K116" s="6">
        <f t="shared" si="215"/>
        <v>0</v>
      </c>
      <c r="L116" s="6">
        <f t="shared" si="215"/>
        <v>43331.433600000004</v>
      </c>
      <c r="M116" s="6">
        <f t="shared" si="215"/>
        <v>43331.433600000004</v>
      </c>
      <c r="N116" s="6">
        <f t="shared" si="215"/>
        <v>43331.433600000004</v>
      </c>
      <c r="O116" s="6">
        <f t="shared" si="215"/>
        <v>0</v>
      </c>
      <c r="P116" s="6">
        <f t="shared" si="215"/>
        <v>0</v>
      </c>
      <c r="Q116" s="6">
        <f t="shared" si="215"/>
        <v>0</v>
      </c>
      <c r="R116" s="6">
        <f t="shared" si="215"/>
        <v>0</v>
      </c>
      <c r="S116" s="6">
        <f t="shared" si="215"/>
        <v>0</v>
      </c>
      <c r="T116" s="6">
        <f t="shared" si="215"/>
        <v>0</v>
      </c>
      <c r="U116" s="6">
        <f t="shared" si="215"/>
        <v>0</v>
      </c>
      <c r="V116" s="6">
        <f t="shared" si="215"/>
        <v>0</v>
      </c>
      <c r="W116" s="6">
        <f t="shared" si="215"/>
        <v>0</v>
      </c>
      <c r="X116" s="6">
        <f t="shared" si="212"/>
        <v>0</v>
      </c>
      <c r="Y116" s="6">
        <f t="shared" si="212"/>
        <v>0</v>
      </c>
      <c r="Z116" s="6">
        <f t="shared" si="212"/>
        <v>0</v>
      </c>
      <c r="AA116" s="6">
        <f t="shared" si="212"/>
        <v>0</v>
      </c>
      <c r="AB116" s="6">
        <f t="shared" si="212"/>
        <v>0</v>
      </c>
      <c r="AC116" s="6">
        <f t="shared" si="212"/>
        <v>0</v>
      </c>
      <c r="AD116" s="6">
        <f t="shared" si="212"/>
        <v>0</v>
      </c>
      <c r="AE116" s="6">
        <f t="shared" si="212"/>
        <v>0</v>
      </c>
      <c r="AF116" s="6">
        <f t="shared" si="212"/>
        <v>0</v>
      </c>
      <c r="AG116" s="6">
        <f t="shared" si="212"/>
        <v>0</v>
      </c>
      <c r="AH116" s="6">
        <f t="shared" si="212"/>
        <v>0</v>
      </c>
      <c r="AI116" s="6">
        <f t="shared" si="212"/>
        <v>0</v>
      </c>
      <c r="AJ116" s="6">
        <f t="shared" si="212"/>
        <v>0</v>
      </c>
      <c r="AK116" s="6">
        <f t="shared" si="212"/>
        <v>0</v>
      </c>
      <c r="AL116" s="6">
        <f t="shared" si="212"/>
        <v>0</v>
      </c>
      <c r="AM116" s="6">
        <f t="shared" si="212"/>
        <v>0</v>
      </c>
      <c r="AN116" s="6">
        <f t="shared" si="212"/>
        <v>0</v>
      </c>
      <c r="AO116" s="6">
        <f t="shared" si="212"/>
        <v>0</v>
      </c>
      <c r="AP116" s="6">
        <f t="shared" si="212"/>
        <v>0</v>
      </c>
      <c r="AQ116" s="6">
        <f t="shared" si="212"/>
        <v>0</v>
      </c>
      <c r="AR116" s="6">
        <f t="shared" si="212"/>
        <v>0</v>
      </c>
      <c r="AS116" s="6">
        <f t="shared" si="212"/>
        <v>0</v>
      </c>
      <c r="AT116" s="6">
        <f t="shared" si="212"/>
        <v>0</v>
      </c>
      <c r="AU116" s="6">
        <f t="shared" si="212"/>
        <v>0</v>
      </c>
      <c r="AV116" s="6">
        <f t="shared" si="212"/>
        <v>0</v>
      </c>
      <c r="AW116" s="6">
        <f t="shared" si="212"/>
        <v>0</v>
      </c>
      <c r="AX116" s="6">
        <f t="shared" si="212"/>
        <v>0</v>
      </c>
      <c r="AY116" s="6">
        <f t="shared" si="212"/>
        <v>0</v>
      </c>
      <c r="AZ116" s="6">
        <f t="shared" si="212"/>
        <v>0</v>
      </c>
      <c r="BA116" s="6">
        <f t="shared" si="212"/>
        <v>0</v>
      </c>
      <c r="BB116" s="6">
        <f t="shared" si="212"/>
        <v>0</v>
      </c>
      <c r="BC116" s="6">
        <f t="shared" si="212"/>
        <v>0</v>
      </c>
      <c r="BD116" s="6">
        <f t="shared" si="212"/>
        <v>0</v>
      </c>
      <c r="BE116" s="6">
        <f t="shared" si="212"/>
        <v>0</v>
      </c>
      <c r="BF116" s="6">
        <f t="shared" si="212"/>
        <v>0</v>
      </c>
      <c r="BG116" s="6">
        <f t="shared" si="212"/>
        <v>0</v>
      </c>
      <c r="BH116" s="6">
        <f t="shared" si="212"/>
        <v>0</v>
      </c>
      <c r="BI116" s="6">
        <f t="shared" si="212"/>
        <v>0</v>
      </c>
      <c r="BJ116" s="6">
        <f t="shared" si="212"/>
        <v>0</v>
      </c>
      <c r="BK116" s="6">
        <f t="shared" si="212"/>
        <v>0</v>
      </c>
      <c r="BL116" s="6">
        <f t="shared" si="212"/>
        <v>0</v>
      </c>
      <c r="BM116" s="6">
        <f t="shared" si="212"/>
        <v>0</v>
      </c>
      <c r="BN116" s="6">
        <f t="shared" si="212"/>
        <v>0</v>
      </c>
      <c r="BO116" s="6">
        <f t="shared" si="212"/>
        <v>0</v>
      </c>
      <c r="BP116" s="6">
        <f t="shared" si="212"/>
        <v>0</v>
      </c>
      <c r="BQ116" s="6">
        <f t="shared" si="212"/>
        <v>0</v>
      </c>
      <c r="BR116" s="6">
        <f t="shared" si="212"/>
        <v>0</v>
      </c>
      <c r="BS116" s="6">
        <f t="shared" si="212"/>
        <v>0</v>
      </c>
      <c r="BT116" s="6">
        <f t="shared" si="212"/>
        <v>0</v>
      </c>
      <c r="BU116" s="6">
        <f t="shared" si="213"/>
        <v>0</v>
      </c>
      <c r="BV116" s="6">
        <f t="shared" si="213"/>
        <v>0</v>
      </c>
      <c r="BW116" s="6">
        <f t="shared" si="213"/>
        <v>0</v>
      </c>
      <c r="BX116" s="6">
        <f t="shared" si="213"/>
        <v>0</v>
      </c>
      <c r="BY116" s="6">
        <f t="shared" si="213"/>
        <v>0</v>
      </c>
      <c r="BZ116" s="6">
        <f t="shared" si="213"/>
        <v>0</v>
      </c>
      <c r="CA116" s="6">
        <f t="shared" si="213"/>
        <v>0</v>
      </c>
      <c r="CB116" s="6">
        <f t="shared" si="213"/>
        <v>0</v>
      </c>
      <c r="CC116" s="6">
        <f t="shared" si="213"/>
        <v>0</v>
      </c>
      <c r="CD116" s="6">
        <f t="shared" si="213"/>
        <v>0</v>
      </c>
      <c r="CE116" s="6">
        <f t="shared" si="213"/>
        <v>0</v>
      </c>
      <c r="CF116" s="6">
        <f t="shared" si="213"/>
        <v>0</v>
      </c>
      <c r="CG116" s="6">
        <f t="shared" si="213"/>
        <v>0</v>
      </c>
      <c r="CH116" s="6">
        <f t="shared" si="213"/>
        <v>0</v>
      </c>
      <c r="CI116" s="6">
        <f t="shared" si="213"/>
        <v>0</v>
      </c>
      <c r="CJ116" s="6">
        <f t="shared" si="213"/>
        <v>0</v>
      </c>
      <c r="CK116" s="6">
        <f t="shared" si="213"/>
        <v>0</v>
      </c>
      <c r="CL116" s="6">
        <f t="shared" si="213"/>
        <v>0</v>
      </c>
      <c r="CM116" s="6">
        <f t="shared" si="213"/>
        <v>0</v>
      </c>
      <c r="CN116" s="6">
        <f t="shared" si="213"/>
        <v>0</v>
      </c>
      <c r="CO116" s="6">
        <f t="shared" si="213"/>
        <v>0</v>
      </c>
      <c r="CP116" s="6">
        <f t="shared" si="213"/>
        <v>0</v>
      </c>
      <c r="CQ116" s="6">
        <f t="shared" si="213"/>
        <v>0</v>
      </c>
      <c r="CR116" s="6">
        <f t="shared" si="213"/>
        <v>0</v>
      </c>
      <c r="CS116" s="6">
        <f t="shared" si="213"/>
        <v>0</v>
      </c>
      <c r="CT116" s="6">
        <f t="shared" si="213"/>
        <v>0</v>
      </c>
      <c r="CU116" s="6">
        <f t="shared" si="213"/>
        <v>0</v>
      </c>
      <c r="CV116" s="6">
        <f t="shared" si="213"/>
        <v>0</v>
      </c>
      <c r="CW116" s="6">
        <f t="shared" si="213"/>
        <v>0</v>
      </c>
      <c r="CX116" s="6">
        <f t="shared" si="213"/>
        <v>0</v>
      </c>
      <c r="CY116" s="6">
        <f t="shared" si="213"/>
        <v>0</v>
      </c>
      <c r="CZ116" s="6">
        <f t="shared" si="213"/>
        <v>0</v>
      </c>
      <c r="DA116" s="6">
        <f t="shared" si="213"/>
        <v>0</v>
      </c>
      <c r="DB116" s="6">
        <f t="shared" si="213"/>
        <v>0</v>
      </c>
      <c r="DC116" s="6">
        <f t="shared" si="213"/>
        <v>0</v>
      </c>
    </row>
    <row r="117" spans="1:107" ht="18" x14ac:dyDescent="0.25">
      <c r="A117" s="1" t="s">
        <v>80</v>
      </c>
      <c r="B117" s="41" t="s">
        <v>141</v>
      </c>
      <c r="C117" s="49">
        <f t="shared" si="214"/>
        <v>39998.246400000004</v>
      </c>
      <c r="D117" s="49">
        <v>0.15440000000000001</v>
      </c>
      <c r="E117" s="49">
        <v>3</v>
      </c>
      <c r="F117" s="49">
        <v>3</v>
      </c>
      <c r="G117" s="32">
        <f t="shared" si="211"/>
        <v>5</v>
      </c>
      <c r="H117" s="6">
        <f t="shared" si="215"/>
        <v>0</v>
      </c>
      <c r="I117" s="6">
        <f t="shared" ref="I117:BT119" si="216">IF(AND(I$113&lt;=$G117,I$113&gt;=$E117),$C117/$F117,)</f>
        <v>0</v>
      </c>
      <c r="J117" s="6">
        <f t="shared" si="216"/>
        <v>13332.748800000001</v>
      </c>
      <c r="K117" s="6">
        <f t="shared" si="216"/>
        <v>13332.748800000001</v>
      </c>
      <c r="L117" s="6">
        <f t="shared" si="216"/>
        <v>13332.748800000001</v>
      </c>
      <c r="M117" s="6">
        <f t="shared" si="216"/>
        <v>0</v>
      </c>
      <c r="N117" s="6">
        <f t="shared" si="216"/>
        <v>0</v>
      </c>
      <c r="O117" s="6">
        <f t="shared" si="216"/>
        <v>0</v>
      </c>
      <c r="P117" s="6">
        <f t="shared" si="216"/>
        <v>0</v>
      </c>
      <c r="Q117" s="6">
        <f t="shared" si="216"/>
        <v>0</v>
      </c>
      <c r="R117" s="6">
        <f t="shared" si="216"/>
        <v>0</v>
      </c>
      <c r="S117" s="6">
        <f t="shared" si="216"/>
        <v>0</v>
      </c>
      <c r="T117" s="6">
        <f t="shared" si="216"/>
        <v>0</v>
      </c>
      <c r="U117" s="6">
        <f t="shared" si="216"/>
        <v>0</v>
      </c>
      <c r="V117" s="6">
        <f t="shared" si="216"/>
        <v>0</v>
      </c>
      <c r="W117" s="6">
        <f t="shared" si="216"/>
        <v>0</v>
      </c>
      <c r="X117" s="6">
        <f t="shared" si="216"/>
        <v>0</v>
      </c>
      <c r="Y117" s="6">
        <f t="shared" si="216"/>
        <v>0</v>
      </c>
      <c r="Z117" s="6">
        <f t="shared" si="216"/>
        <v>0</v>
      </c>
      <c r="AA117" s="6">
        <f t="shared" si="216"/>
        <v>0</v>
      </c>
      <c r="AB117" s="6">
        <f t="shared" si="216"/>
        <v>0</v>
      </c>
      <c r="AC117" s="6">
        <f t="shared" si="216"/>
        <v>0</v>
      </c>
      <c r="AD117" s="6">
        <f t="shared" si="216"/>
        <v>0</v>
      </c>
      <c r="AE117" s="6">
        <f t="shared" si="216"/>
        <v>0</v>
      </c>
      <c r="AF117" s="6">
        <f t="shared" si="216"/>
        <v>0</v>
      </c>
      <c r="AG117" s="6">
        <f t="shared" si="216"/>
        <v>0</v>
      </c>
      <c r="AH117" s="6">
        <f t="shared" si="216"/>
        <v>0</v>
      </c>
      <c r="AI117" s="6">
        <f t="shared" si="216"/>
        <v>0</v>
      </c>
      <c r="AJ117" s="6">
        <f t="shared" si="216"/>
        <v>0</v>
      </c>
      <c r="AK117" s="6">
        <f t="shared" si="216"/>
        <v>0</v>
      </c>
      <c r="AL117" s="6">
        <f t="shared" si="216"/>
        <v>0</v>
      </c>
      <c r="AM117" s="6">
        <f t="shared" si="216"/>
        <v>0</v>
      </c>
      <c r="AN117" s="6">
        <f t="shared" si="216"/>
        <v>0</v>
      </c>
      <c r="AO117" s="6">
        <f t="shared" si="216"/>
        <v>0</v>
      </c>
      <c r="AP117" s="6">
        <f t="shared" si="216"/>
        <v>0</v>
      </c>
      <c r="AQ117" s="6">
        <f t="shared" si="216"/>
        <v>0</v>
      </c>
      <c r="AR117" s="6">
        <f t="shared" si="216"/>
        <v>0</v>
      </c>
      <c r="AS117" s="6">
        <f t="shared" si="216"/>
        <v>0</v>
      </c>
      <c r="AT117" s="6">
        <f t="shared" si="216"/>
        <v>0</v>
      </c>
      <c r="AU117" s="6">
        <f t="shared" si="216"/>
        <v>0</v>
      </c>
      <c r="AV117" s="6">
        <f t="shared" si="216"/>
        <v>0</v>
      </c>
      <c r="AW117" s="6">
        <f t="shared" si="216"/>
        <v>0</v>
      </c>
      <c r="AX117" s="6">
        <f t="shared" si="216"/>
        <v>0</v>
      </c>
      <c r="AY117" s="6">
        <f t="shared" si="216"/>
        <v>0</v>
      </c>
      <c r="AZ117" s="6">
        <f t="shared" si="216"/>
        <v>0</v>
      </c>
      <c r="BA117" s="6">
        <f t="shared" si="216"/>
        <v>0</v>
      </c>
      <c r="BB117" s="6">
        <f t="shared" si="216"/>
        <v>0</v>
      </c>
      <c r="BC117" s="6">
        <f t="shared" si="216"/>
        <v>0</v>
      </c>
      <c r="BD117" s="6">
        <f t="shared" si="216"/>
        <v>0</v>
      </c>
      <c r="BE117" s="6">
        <f t="shared" si="216"/>
        <v>0</v>
      </c>
      <c r="BF117" s="6">
        <f t="shared" si="216"/>
        <v>0</v>
      </c>
      <c r="BG117" s="6">
        <f t="shared" si="216"/>
        <v>0</v>
      </c>
      <c r="BH117" s="6">
        <f t="shared" si="216"/>
        <v>0</v>
      </c>
      <c r="BI117" s="6">
        <f t="shared" si="216"/>
        <v>0</v>
      </c>
      <c r="BJ117" s="6">
        <f t="shared" si="216"/>
        <v>0</v>
      </c>
      <c r="BK117" s="6">
        <f t="shared" si="216"/>
        <v>0</v>
      </c>
      <c r="BL117" s="6">
        <f t="shared" si="216"/>
        <v>0</v>
      </c>
      <c r="BM117" s="6">
        <f t="shared" si="216"/>
        <v>0</v>
      </c>
      <c r="BN117" s="6">
        <f t="shared" si="216"/>
        <v>0</v>
      </c>
      <c r="BO117" s="6">
        <f t="shared" si="216"/>
        <v>0</v>
      </c>
      <c r="BP117" s="6">
        <f t="shared" si="216"/>
        <v>0</v>
      </c>
      <c r="BQ117" s="6">
        <f t="shared" si="216"/>
        <v>0</v>
      </c>
      <c r="BR117" s="6">
        <f t="shared" si="216"/>
        <v>0</v>
      </c>
      <c r="BS117" s="6">
        <f t="shared" si="216"/>
        <v>0</v>
      </c>
      <c r="BT117" s="6">
        <f t="shared" si="216"/>
        <v>0</v>
      </c>
      <c r="BU117" s="6">
        <f t="shared" si="213"/>
        <v>0</v>
      </c>
      <c r="BV117" s="6">
        <f t="shared" si="213"/>
        <v>0</v>
      </c>
      <c r="BW117" s="6">
        <f t="shared" si="213"/>
        <v>0</v>
      </c>
      <c r="BX117" s="6">
        <f t="shared" si="213"/>
        <v>0</v>
      </c>
      <c r="BY117" s="6">
        <f t="shared" si="213"/>
        <v>0</v>
      </c>
      <c r="BZ117" s="6">
        <f t="shared" si="213"/>
        <v>0</v>
      </c>
      <c r="CA117" s="6">
        <f t="shared" si="213"/>
        <v>0</v>
      </c>
      <c r="CB117" s="6">
        <f t="shared" si="213"/>
        <v>0</v>
      </c>
      <c r="CC117" s="6">
        <f t="shared" si="213"/>
        <v>0</v>
      </c>
      <c r="CD117" s="6">
        <f t="shared" si="213"/>
        <v>0</v>
      </c>
      <c r="CE117" s="6">
        <f t="shared" si="213"/>
        <v>0</v>
      </c>
      <c r="CF117" s="6">
        <f t="shared" si="213"/>
        <v>0</v>
      </c>
      <c r="CG117" s="6">
        <f t="shared" si="213"/>
        <v>0</v>
      </c>
      <c r="CH117" s="6">
        <f t="shared" si="213"/>
        <v>0</v>
      </c>
      <c r="CI117" s="6">
        <f t="shared" si="213"/>
        <v>0</v>
      </c>
      <c r="CJ117" s="6">
        <f t="shared" si="213"/>
        <v>0</v>
      </c>
      <c r="CK117" s="6">
        <f t="shared" si="213"/>
        <v>0</v>
      </c>
      <c r="CL117" s="6">
        <f t="shared" si="213"/>
        <v>0</v>
      </c>
      <c r="CM117" s="6">
        <f t="shared" si="213"/>
        <v>0</v>
      </c>
      <c r="CN117" s="6">
        <f t="shared" si="213"/>
        <v>0</v>
      </c>
      <c r="CO117" s="6">
        <f t="shared" si="213"/>
        <v>0</v>
      </c>
      <c r="CP117" s="6">
        <f t="shared" si="213"/>
        <v>0</v>
      </c>
      <c r="CQ117" s="6">
        <f t="shared" si="213"/>
        <v>0</v>
      </c>
      <c r="CR117" s="6">
        <f t="shared" si="213"/>
        <v>0</v>
      </c>
      <c r="CS117" s="6">
        <f t="shared" si="213"/>
        <v>0</v>
      </c>
      <c r="CT117" s="6">
        <f t="shared" si="213"/>
        <v>0</v>
      </c>
      <c r="CU117" s="6">
        <f t="shared" si="213"/>
        <v>0</v>
      </c>
      <c r="CV117" s="6">
        <f t="shared" si="213"/>
        <v>0</v>
      </c>
      <c r="CW117" s="6">
        <f t="shared" si="213"/>
        <v>0</v>
      </c>
      <c r="CX117" s="6">
        <f t="shared" si="213"/>
        <v>0</v>
      </c>
      <c r="CY117" s="6">
        <f t="shared" si="213"/>
        <v>0</v>
      </c>
      <c r="CZ117" s="6">
        <f t="shared" si="213"/>
        <v>0</v>
      </c>
      <c r="DA117" s="6">
        <f t="shared" si="213"/>
        <v>0</v>
      </c>
      <c r="DB117" s="6">
        <f t="shared" si="213"/>
        <v>0</v>
      </c>
      <c r="DC117" s="6">
        <f t="shared" si="213"/>
        <v>0</v>
      </c>
    </row>
    <row r="118" spans="1:107" ht="18" x14ac:dyDescent="0.25">
      <c r="A118" s="1" t="s">
        <v>81</v>
      </c>
      <c r="B118" s="41" t="s">
        <v>142</v>
      </c>
      <c r="C118" s="49">
        <f t="shared" si="214"/>
        <v>29998.684799999999</v>
      </c>
      <c r="D118" s="49">
        <v>0.1158</v>
      </c>
      <c r="E118" s="49">
        <v>4</v>
      </c>
      <c r="F118" s="49">
        <v>2</v>
      </c>
      <c r="G118" s="32">
        <f t="shared" si="211"/>
        <v>5</v>
      </c>
      <c r="H118" s="6">
        <f t="shared" si="215"/>
        <v>0</v>
      </c>
      <c r="I118" s="6">
        <f t="shared" si="216"/>
        <v>0</v>
      </c>
      <c r="J118" s="6">
        <f t="shared" si="216"/>
        <v>0</v>
      </c>
      <c r="K118" s="6">
        <f t="shared" si="216"/>
        <v>14999.3424</v>
      </c>
      <c r="L118" s="6">
        <f t="shared" si="216"/>
        <v>14999.3424</v>
      </c>
      <c r="M118" s="6">
        <f t="shared" si="216"/>
        <v>0</v>
      </c>
      <c r="N118" s="6">
        <f t="shared" si="216"/>
        <v>0</v>
      </c>
      <c r="O118" s="6">
        <f t="shared" si="216"/>
        <v>0</v>
      </c>
      <c r="P118" s="6">
        <f t="shared" si="216"/>
        <v>0</v>
      </c>
      <c r="Q118" s="6">
        <f t="shared" si="216"/>
        <v>0</v>
      </c>
      <c r="R118" s="6">
        <f t="shared" si="216"/>
        <v>0</v>
      </c>
      <c r="S118" s="6">
        <f t="shared" si="216"/>
        <v>0</v>
      </c>
      <c r="T118" s="6">
        <f t="shared" si="216"/>
        <v>0</v>
      </c>
      <c r="U118" s="6">
        <f t="shared" si="216"/>
        <v>0</v>
      </c>
      <c r="V118" s="6">
        <f t="shared" si="216"/>
        <v>0</v>
      </c>
      <c r="W118" s="6">
        <f t="shared" si="216"/>
        <v>0</v>
      </c>
      <c r="X118" s="6">
        <f t="shared" si="216"/>
        <v>0</v>
      </c>
      <c r="Y118" s="6">
        <f t="shared" si="216"/>
        <v>0</v>
      </c>
      <c r="Z118" s="6">
        <f t="shared" si="216"/>
        <v>0</v>
      </c>
      <c r="AA118" s="6">
        <f t="shared" si="216"/>
        <v>0</v>
      </c>
      <c r="AB118" s="6">
        <f t="shared" si="216"/>
        <v>0</v>
      </c>
      <c r="AC118" s="6">
        <f t="shared" si="216"/>
        <v>0</v>
      </c>
      <c r="AD118" s="6">
        <f t="shared" si="216"/>
        <v>0</v>
      </c>
      <c r="AE118" s="6">
        <f t="shared" si="216"/>
        <v>0</v>
      </c>
      <c r="AF118" s="6">
        <f t="shared" si="216"/>
        <v>0</v>
      </c>
      <c r="AG118" s="6">
        <f t="shared" si="216"/>
        <v>0</v>
      </c>
      <c r="AH118" s="6">
        <f t="shared" si="216"/>
        <v>0</v>
      </c>
      <c r="AI118" s="6">
        <f t="shared" si="216"/>
        <v>0</v>
      </c>
      <c r="AJ118" s="6">
        <f t="shared" si="216"/>
        <v>0</v>
      </c>
      <c r="AK118" s="6">
        <f t="shared" si="216"/>
        <v>0</v>
      </c>
      <c r="AL118" s="6">
        <f t="shared" si="216"/>
        <v>0</v>
      </c>
      <c r="AM118" s="6">
        <f t="shared" si="216"/>
        <v>0</v>
      </c>
      <c r="AN118" s="6">
        <f t="shared" si="216"/>
        <v>0</v>
      </c>
      <c r="AO118" s="6">
        <f t="shared" si="216"/>
        <v>0</v>
      </c>
      <c r="AP118" s="6">
        <f t="shared" si="216"/>
        <v>0</v>
      </c>
      <c r="AQ118" s="6">
        <f t="shared" si="216"/>
        <v>0</v>
      </c>
      <c r="AR118" s="6">
        <f t="shared" si="216"/>
        <v>0</v>
      </c>
      <c r="AS118" s="6">
        <f t="shared" si="216"/>
        <v>0</v>
      </c>
      <c r="AT118" s="6">
        <f t="shared" si="216"/>
        <v>0</v>
      </c>
      <c r="AU118" s="6">
        <f t="shared" si="216"/>
        <v>0</v>
      </c>
      <c r="AV118" s="6">
        <f t="shared" si="216"/>
        <v>0</v>
      </c>
      <c r="AW118" s="6">
        <f t="shared" si="216"/>
        <v>0</v>
      </c>
      <c r="AX118" s="6">
        <f t="shared" si="216"/>
        <v>0</v>
      </c>
      <c r="AY118" s="6">
        <f t="shared" si="216"/>
        <v>0</v>
      </c>
      <c r="AZ118" s="6">
        <f t="shared" si="216"/>
        <v>0</v>
      </c>
      <c r="BA118" s="6">
        <f t="shared" si="216"/>
        <v>0</v>
      </c>
      <c r="BB118" s="6">
        <f t="shared" si="216"/>
        <v>0</v>
      </c>
      <c r="BC118" s="6">
        <f t="shared" si="216"/>
        <v>0</v>
      </c>
      <c r="BD118" s="6">
        <f t="shared" si="216"/>
        <v>0</v>
      </c>
      <c r="BE118" s="6">
        <f t="shared" si="216"/>
        <v>0</v>
      </c>
      <c r="BF118" s="6">
        <f t="shared" si="216"/>
        <v>0</v>
      </c>
      <c r="BG118" s="6">
        <f t="shared" si="216"/>
        <v>0</v>
      </c>
      <c r="BH118" s="6">
        <f t="shared" si="216"/>
        <v>0</v>
      </c>
      <c r="BI118" s="6">
        <f t="shared" si="216"/>
        <v>0</v>
      </c>
      <c r="BJ118" s="6">
        <f t="shared" si="216"/>
        <v>0</v>
      </c>
      <c r="BK118" s="6">
        <f t="shared" si="216"/>
        <v>0</v>
      </c>
      <c r="BL118" s="6">
        <f t="shared" si="216"/>
        <v>0</v>
      </c>
      <c r="BM118" s="6">
        <f t="shared" si="216"/>
        <v>0</v>
      </c>
      <c r="BN118" s="6">
        <f t="shared" si="216"/>
        <v>0</v>
      </c>
      <c r="BO118" s="6">
        <f t="shared" si="216"/>
        <v>0</v>
      </c>
      <c r="BP118" s="6">
        <f t="shared" si="216"/>
        <v>0</v>
      </c>
      <c r="BQ118" s="6">
        <f t="shared" si="216"/>
        <v>0</v>
      </c>
      <c r="BR118" s="6">
        <f t="shared" si="216"/>
        <v>0</v>
      </c>
      <c r="BS118" s="6">
        <f t="shared" si="216"/>
        <v>0</v>
      </c>
      <c r="BT118" s="6">
        <f t="shared" si="216"/>
        <v>0</v>
      </c>
      <c r="BU118" s="6">
        <f t="shared" si="213"/>
        <v>0</v>
      </c>
      <c r="BV118" s="6">
        <f t="shared" si="213"/>
        <v>0</v>
      </c>
      <c r="BW118" s="6">
        <f t="shared" si="213"/>
        <v>0</v>
      </c>
      <c r="BX118" s="6">
        <f t="shared" si="213"/>
        <v>0</v>
      </c>
      <c r="BY118" s="6">
        <f t="shared" si="213"/>
        <v>0</v>
      </c>
      <c r="BZ118" s="6">
        <f t="shared" si="213"/>
        <v>0</v>
      </c>
      <c r="CA118" s="6">
        <f t="shared" si="213"/>
        <v>0</v>
      </c>
      <c r="CB118" s="6">
        <f t="shared" si="213"/>
        <v>0</v>
      </c>
      <c r="CC118" s="6">
        <f t="shared" si="213"/>
        <v>0</v>
      </c>
      <c r="CD118" s="6">
        <f t="shared" si="213"/>
        <v>0</v>
      </c>
      <c r="CE118" s="6">
        <f t="shared" si="213"/>
        <v>0</v>
      </c>
      <c r="CF118" s="6">
        <f t="shared" si="213"/>
        <v>0</v>
      </c>
      <c r="CG118" s="6">
        <f t="shared" si="213"/>
        <v>0</v>
      </c>
      <c r="CH118" s="6">
        <f t="shared" si="213"/>
        <v>0</v>
      </c>
      <c r="CI118" s="6">
        <f t="shared" si="213"/>
        <v>0</v>
      </c>
      <c r="CJ118" s="6">
        <f t="shared" si="213"/>
        <v>0</v>
      </c>
      <c r="CK118" s="6">
        <f t="shared" si="213"/>
        <v>0</v>
      </c>
      <c r="CL118" s="6">
        <f t="shared" si="213"/>
        <v>0</v>
      </c>
      <c r="CM118" s="6">
        <f t="shared" si="213"/>
        <v>0</v>
      </c>
      <c r="CN118" s="6">
        <f t="shared" si="213"/>
        <v>0</v>
      </c>
      <c r="CO118" s="6">
        <f t="shared" si="213"/>
        <v>0</v>
      </c>
      <c r="CP118" s="6">
        <f t="shared" si="213"/>
        <v>0</v>
      </c>
      <c r="CQ118" s="6">
        <f t="shared" si="213"/>
        <v>0</v>
      </c>
      <c r="CR118" s="6">
        <f t="shared" si="213"/>
        <v>0</v>
      </c>
      <c r="CS118" s="6">
        <f t="shared" si="213"/>
        <v>0</v>
      </c>
      <c r="CT118" s="6">
        <f t="shared" si="213"/>
        <v>0</v>
      </c>
      <c r="CU118" s="6">
        <f t="shared" si="213"/>
        <v>0</v>
      </c>
      <c r="CV118" s="6">
        <f t="shared" si="213"/>
        <v>0</v>
      </c>
      <c r="CW118" s="6">
        <f t="shared" si="213"/>
        <v>0</v>
      </c>
      <c r="CX118" s="6">
        <f t="shared" si="213"/>
        <v>0</v>
      </c>
      <c r="CY118" s="6">
        <f t="shared" si="213"/>
        <v>0</v>
      </c>
      <c r="CZ118" s="6">
        <f t="shared" si="213"/>
        <v>0</v>
      </c>
      <c r="DA118" s="6">
        <f t="shared" si="213"/>
        <v>0</v>
      </c>
      <c r="DB118" s="6">
        <f t="shared" si="213"/>
        <v>0</v>
      </c>
      <c r="DC118" s="6">
        <f t="shared" si="213"/>
        <v>0</v>
      </c>
    </row>
    <row r="119" spans="1:107" ht="18" x14ac:dyDescent="0.25">
      <c r="A119" s="1" t="s">
        <v>82</v>
      </c>
      <c r="B119" s="41" t="s">
        <v>143</v>
      </c>
      <c r="C119" s="49">
        <f t="shared" si="214"/>
        <v>9999.5616000000009</v>
      </c>
      <c r="D119" s="49">
        <v>3.8600000000000002E-2</v>
      </c>
      <c r="E119" s="49">
        <v>2</v>
      </c>
      <c r="F119" s="49">
        <v>17</v>
      </c>
      <c r="G119" s="32">
        <f t="shared" si="211"/>
        <v>18</v>
      </c>
      <c r="H119" s="6">
        <f t="shared" si="215"/>
        <v>0</v>
      </c>
      <c r="I119" s="6">
        <f t="shared" si="216"/>
        <v>588.20950588235303</v>
      </c>
      <c r="J119" s="6">
        <f t="shared" si="216"/>
        <v>588.20950588235303</v>
      </c>
      <c r="K119" s="6">
        <f t="shared" si="216"/>
        <v>588.20950588235303</v>
      </c>
      <c r="L119" s="6">
        <f t="shared" si="216"/>
        <v>588.20950588235303</v>
      </c>
      <c r="M119" s="6">
        <f t="shared" si="216"/>
        <v>588.20950588235303</v>
      </c>
      <c r="N119" s="6">
        <f t="shared" si="216"/>
        <v>588.20950588235303</v>
      </c>
      <c r="O119" s="6">
        <f t="shared" si="216"/>
        <v>588.20950588235303</v>
      </c>
      <c r="P119" s="6">
        <f t="shared" si="216"/>
        <v>588.20950588235303</v>
      </c>
      <c r="Q119" s="6">
        <f t="shared" si="216"/>
        <v>588.20950588235303</v>
      </c>
      <c r="R119" s="6">
        <f t="shared" si="216"/>
        <v>588.20950588235303</v>
      </c>
      <c r="S119" s="6">
        <f t="shared" si="216"/>
        <v>588.20950588235303</v>
      </c>
      <c r="T119" s="6">
        <f t="shared" si="216"/>
        <v>588.20950588235303</v>
      </c>
      <c r="U119" s="6">
        <f t="shared" si="216"/>
        <v>588.20950588235303</v>
      </c>
      <c r="V119" s="6">
        <f t="shared" si="216"/>
        <v>588.20950588235303</v>
      </c>
      <c r="W119" s="6">
        <f t="shared" si="216"/>
        <v>588.20950588235303</v>
      </c>
      <c r="X119" s="6">
        <f t="shared" si="216"/>
        <v>588.20950588235303</v>
      </c>
      <c r="Y119" s="6">
        <f t="shared" si="216"/>
        <v>588.20950588235303</v>
      </c>
      <c r="Z119" s="6">
        <f t="shared" si="216"/>
        <v>0</v>
      </c>
      <c r="AA119" s="6">
        <f t="shared" si="216"/>
        <v>0</v>
      </c>
      <c r="AB119" s="6">
        <f t="shared" si="216"/>
        <v>0</v>
      </c>
      <c r="AC119" s="6">
        <f t="shared" si="216"/>
        <v>0</v>
      </c>
      <c r="AD119" s="6">
        <f t="shared" si="216"/>
        <v>0</v>
      </c>
      <c r="AE119" s="6">
        <f t="shared" si="216"/>
        <v>0</v>
      </c>
      <c r="AF119" s="6">
        <f t="shared" si="216"/>
        <v>0</v>
      </c>
      <c r="AG119" s="6">
        <f t="shared" si="216"/>
        <v>0</v>
      </c>
      <c r="AH119" s="6">
        <f t="shared" si="216"/>
        <v>0</v>
      </c>
      <c r="AI119" s="6">
        <f t="shared" si="216"/>
        <v>0</v>
      </c>
      <c r="AJ119" s="6">
        <f t="shared" si="216"/>
        <v>0</v>
      </c>
      <c r="AK119" s="6">
        <f t="shared" si="216"/>
        <v>0</v>
      </c>
      <c r="AL119" s="6">
        <f t="shared" si="216"/>
        <v>0</v>
      </c>
      <c r="AM119" s="6">
        <f t="shared" si="216"/>
        <v>0</v>
      </c>
      <c r="AN119" s="6">
        <f t="shared" si="216"/>
        <v>0</v>
      </c>
      <c r="AO119" s="6">
        <f t="shared" si="216"/>
        <v>0</v>
      </c>
      <c r="AP119" s="6">
        <f t="shared" si="216"/>
        <v>0</v>
      </c>
      <c r="AQ119" s="6">
        <f t="shared" si="216"/>
        <v>0</v>
      </c>
      <c r="AR119" s="6">
        <f t="shared" si="216"/>
        <v>0</v>
      </c>
      <c r="AS119" s="6">
        <f t="shared" si="216"/>
        <v>0</v>
      </c>
      <c r="AT119" s="6">
        <f t="shared" si="216"/>
        <v>0</v>
      </c>
      <c r="AU119" s="6">
        <f t="shared" si="216"/>
        <v>0</v>
      </c>
      <c r="AV119" s="6">
        <f t="shared" si="216"/>
        <v>0</v>
      </c>
      <c r="AW119" s="6">
        <f t="shared" si="216"/>
        <v>0</v>
      </c>
      <c r="AX119" s="6">
        <f t="shared" si="216"/>
        <v>0</v>
      </c>
      <c r="AY119" s="6">
        <f t="shared" si="216"/>
        <v>0</v>
      </c>
      <c r="AZ119" s="6">
        <f t="shared" si="216"/>
        <v>0</v>
      </c>
      <c r="BA119" s="6">
        <f t="shared" si="216"/>
        <v>0</v>
      </c>
      <c r="BB119" s="6">
        <f t="shared" si="216"/>
        <v>0</v>
      </c>
      <c r="BC119" s="6">
        <f t="shared" si="216"/>
        <v>0</v>
      </c>
      <c r="BD119" s="6">
        <f t="shared" si="216"/>
        <v>0</v>
      </c>
      <c r="BE119" s="6">
        <f t="shared" si="216"/>
        <v>0</v>
      </c>
      <c r="BF119" s="6">
        <f t="shared" si="216"/>
        <v>0</v>
      </c>
      <c r="BG119" s="6">
        <f t="shared" si="216"/>
        <v>0</v>
      </c>
      <c r="BH119" s="6">
        <f t="shared" si="216"/>
        <v>0</v>
      </c>
      <c r="BI119" s="6">
        <f t="shared" si="216"/>
        <v>0</v>
      </c>
      <c r="BJ119" s="6">
        <f t="shared" si="216"/>
        <v>0</v>
      </c>
      <c r="BK119" s="6">
        <f t="shared" si="216"/>
        <v>0</v>
      </c>
      <c r="BL119" s="6">
        <f t="shared" si="216"/>
        <v>0</v>
      </c>
      <c r="BM119" s="6">
        <f t="shared" si="216"/>
        <v>0</v>
      </c>
      <c r="BN119" s="6">
        <f t="shared" si="216"/>
        <v>0</v>
      </c>
      <c r="BO119" s="6">
        <f t="shared" si="216"/>
        <v>0</v>
      </c>
      <c r="BP119" s="6">
        <f t="shared" si="216"/>
        <v>0</v>
      </c>
      <c r="BQ119" s="6">
        <f t="shared" si="216"/>
        <v>0</v>
      </c>
      <c r="BR119" s="6">
        <f t="shared" si="216"/>
        <v>0</v>
      </c>
      <c r="BS119" s="6">
        <f t="shared" si="216"/>
        <v>0</v>
      </c>
      <c r="BT119" s="6">
        <f t="shared" si="216"/>
        <v>0</v>
      </c>
      <c r="BU119" s="6">
        <f t="shared" si="213"/>
        <v>0</v>
      </c>
      <c r="BV119" s="6">
        <f t="shared" si="213"/>
        <v>0</v>
      </c>
      <c r="BW119" s="6">
        <f t="shared" si="213"/>
        <v>0</v>
      </c>
      <c r="BX119" s="6">
        <f t="shared" si="213"/>
        <v>0</v>
      </c>
      <c r="BY119" s="6">
        <f t="shared" si="213"/>
        <v>0</v>
      </c>
      <c r="BZ119" s="6">
        <f t="shared" si="213"/>
        <v>0</v>
      </c>
      <c r="CA119" s="6">
        <f t="shared" si="213"/>
        <v>0</v>
      </c>
      <c r="CB119" s="6">
        <f t="shared" si="213"/>
        <v>0</v>
      </c>
      <c r="CC119" s="6">
        <f t="shared" si="213"/>
        <v>0</v>
      </c>
      <c r="CD119" s="6">
        <f t="shared" si="213"/>
        <v>0</v>
      </c>
      <c r="CE119" s="6">
        <f t="shared" si="213"/>
        <v>0</v>
      </c>
      <c r="CF119" s="6">
        <f t="shared" si="213"/>
        <v>0</v>
      </c>
      <c r="CG119" s="6">
        <f t="shared" si="213"/>
        <v>0</v>
      </c>
      <c r="CH119" s="6">
        <f t="shared" si="213"/>
        <v>0</v>
      </c>
      <c r="CI119" s="6">
        <f t="shared" si="213"/>
        <v>0</v>
      </c>
      <c r="CJ119" s="6">
        <f t="shared" si="213"/>
        <v>0</v>
      </c>
      <c r="CK119" s="6">
        <f t="shared" si="213"/>
        <v>0</v>
      </c>
      <c r="CL119" s="6">
        <f t="shared" si="213"/>
        <v>0</v>
      </c>
      <c r="CM119" s="6">
        <f t="shared" si="213"/>
        <v>0</v>
      </c>
      <c r="CN119" s="6">
        <f t="shared" si="213"/>
        <v>0</v>
      </c>
      <c r="CO119" s="6">
        <f t="shared" si="213"/>
        <v>0</v>
      </c>
      <c r="CP119" s="6">
        <f t="shared" si="213"/>
        <v>0</v>
      </c>
      <c r="CQ119" s="6">
        <f t="shared" si="213"/>
        <v>0</v>
      </c>
      <c r="CR119" s="6">
        <f t="shared" si="213"/>
        <v>0</v>
      </c>
      <c r="CS119" s="6">
        <f t="shared" si="213"/>
        <v>0</v>
      </c>
      <c r="CT119" s="6">
        <f t="shared" si="213"/>
        <v>0</v>
      </c>
      <c r="CU119" s="6">
        <f t="shared" si="213"/>
        <v>0</v>
      </c>
      <c r="CV119" s="6">
        <f t="shared" si="213"/>
        <v>0</v>
      </c>
      <c r="CW119" s="6">
        <f t="shared" si="213"/>
        <v>0</v>
      </c>
      <c r="CX119" s="6">
        <f t="shared" si="213"/>
        <v>0</v>
      </c>
      <c r="CY119" s="6">
        <f t="shared" si="213"/>
        <v>0</v>
      </c>
      <c r="CZ119" s="6">
        <f t="shared" si="213"/>
        <v>0</v>
      </c>
      <c r="DA119" s="6">
        <f t="shared" si="213"/>
        <v>0</v>
      </c>
      <c r="DB119" s="6">
        <f t="shared" si="213"/>
        <v>0</v>
      </c>
      <c r="DC119" s="6">
        <f t="shared" si="213"/>
        <v>0</v>
      </c>
    </row>
    <row r="120" spans="1:107" ht="18" x14ac:dyDescent="0.25">
      <c r="A120" s="46" t="s">
        <v>178</v>
      </c>
      <c r="C120" s="7">
        <f>SUM(H120:DC120)</f>
        <v>1589999.7000000002</v>
      </c>
      <c r="D120" s="44"/>
      <c r="E120" s="44"/>
      <c r="F120" s="44"/>
      <c r="G120" s="32"/>
      <c r="H120" s="6">
        <v>0</v>
      </c>
      <c r="I120" s="6">
        <v>400</v>
      </c>
      <c r="J120" s="6">
        <v>83211.58</v>
      </c>
      <c r="K120" s="6">
        <v>160616.57999999999</v>
      </c>
      <c r="L120" s="6">
        <v>245909.58</v>
      </c>
      <c r="M120" s="6">
        <v>145616.57999999999</v>
      </c>
      <c r="N120" s="6">
        <v>170616.58</v>
      </c>
      <c r="O120" s="6">
        <v>125616.58</v>
      </c>
      <c r="P120" s="6">
        <v>40616.58</v>
      </c>
      <c r="Q120" s="6">
        <v>40616.58</v>
      </c>
      <c r="R120" s="6">
        <v>40616.58</v>
      </c>
      <c r="S120" s="6">
        <v>40616.58</v>
      </c>
      <c r="T120" s="6">
        <v>40616.58</v>
      </c>
      <c r="U120" s="6">
        <v>65616.58</v>
      </c>
      <c r="V120" s="6">
        <v>40616.58</v>
      </c>
      <c r="W120" s="6">
        <v>40616.58</v>
      </c>
      <c r="X120" s="6">
        <v>40616.58</v>
      </c>
      <c r="Y120" s="6">
        <v>40351</v>
      </c>
      <c r="Z120" s="6">
        <v>0</v>
      </c>
      <c r="AA120" s="6">
        <v>40000</v>
      </c>
      <c r="AB120" s="6">
        <v>40000</v>
      </c>
      <c r="AC120" s="6">
        <v>40000</v>
      </c>
      <c r="AD120" s="6">
        <v>40000</v>
      </c>
      <c r="AE120" s="6">
        <v>40000</v>
      </c>
      <c r="AF120" s="6">
        <v>27112</v>
      </c>
      <c r="AG120" s="6">
        <v>0</v>
      </c>
      <c r="AH120" s="6">
        <v>0</v>
      </c>
      <c r="AI120" s="6">
        <v>0</v>
      </c>
      <c r="AJ120" s="6">
        <v>0</v>
      </c>
      <c r="AK120" s="6">
        <v>0</v>
      </c>
      <c r="AL120" s="6">
        <v>0</v>
      </c>
      <c r="AM120" s="6">
        <v>0</v>
      </c>
      <c r="AN120" s="6">
        <v>0</v>
      </c>
      <c r="AO120" s="6">
        <v>0</v>
      </c>
      <c r="AP120" s="6">
        <v>0</v>
      </c>
      <c r="AQ120" s="6">
        <v>0</v>
      </c>
      <c r="AR120" s="6">
        <v>0</v>
      </c>
      <c r="AS120" s="6">
        <v>0</v>
      </c>
      <c r="AT120" s="6">
        <v>0</v>
      </c>
      <c r="AU120" s="6">
        <v>0</v>
      </c>
      <c r="AV120" s="6">
        <v>0</v>
      </c>
      <c r="AW120" s="6">
        <v>0</v>
      </c>
      <c r="AX120" s="6">
        <v>0</v>
      </c>
      <c r="AY120" s="6">
        <v>0</v>
      </c>
      <c r="AZ120" s="6">
        <v>0</v>
      </c>
      <c r="BA120" s="6">
        <v>0</v>
      </c>
      <c r="BB120" s="6">
        <f t="shared" ref="BB120:BT120" si="217">SUM(BB114:BB119)</f>
        <v>0</v>
      </c>
      <c r="BC120" s="6">
        <f t="shared" si="217"/>
        <v>0</v>
      </c>
      <c r="BD120" s="6">
        <f t="shared" si="217"/>
        <v>0</v>
      </c>
      <c r="BE120" s="6">
        <f t="shared" si="217"/>
        <v>0</v>
      </c>
      <c r="BF120" s="6">
        <f t="shared" si="217"/>
        <v>0</v>
      </c>
      <c r="BG120" s="6">
        <f t="shared" si="217"/>
        <v>0</v>
      </c>
      <c r="BH120" s="6">
        <f t="shared" si="217"/>
        <v>0</v>
      </c>
      <c r="BI120" s="6">
        <f t="shared" si="217"/>
        <v>0</v>
      </c>
      <c r="BJ120" s="6">
        <f t="shared" si="217"/>
        <v>0</v>
      </c>
      <c r="BK120" s="6">
        <f t="shared" si="217"/>
        <v>0</v>
      </c>
      <c r="BL120" s="6">
        <f t="shared" si="217"/>
        <v>0</v>
      </c>
      <c r="BM120" s="6">
        <f t="shared" si="217"/>
        <v>0</v>
      </c>
      <c r="BN120" s="6">
        <f t="shared" si="217"/>
        <v>0</v>
      </c>
      <c r="BO120" s="6">
        <f t="shared" si="217"/>
        <v>0</v>
      </c>
      <c r="BP120" s="6">
        <f t="shared" si="217"/>
        <v>0</v>
      </c>
      <c r="BQ120" s="6">
        <f t="shared" si="217"/>
        <v>0</v>
      </c>
      <c r="BR120" s="6">
        <f t="shared" si="217"/>
        <v>0</v>
      </c>
      <c r="BS120" s="6">
        <f t="shared" si="217"/>
        <v>0</v>
      </c>
      <c r="BT120" s="6">
        <f t="shared" si="217"/>
        <v>0</v>
      </c>
      <c r="BU120" s="6">
        <f t="shared" ref="BU120:DC120" si="218">SUM(BU114:BU119)</f>
        <v>0</v>
      </c>
      <c r="BV120" s="6">
        <f t="shared" si="218"/>
        <v>0</v>
      </c>
      <c r="BW120" s="6">
        <f t="shared" si="218"/>
        <v>0</v>
      </c>
      <c r="BX120" s="6">
        <f t="shared" si="218"/>
        <v>0</v>
      </c>
      <c r="BY120" s="6">
        <f t="shared" si="218"/>
        <v>0</v>
      </c>
      <c r="BZ120" s="6">
        <f t="shared" si="218"/>
        <v>0</v>
      </c>
      <c r="CA120" s="6">
        <f t="shared" si="218"/>
        <v>0</v>
      </c>
      <c r="CB120" s="6">
        <f t="shared" si="218"/>
        <v>0</v>
      </c>
      <c r="CC120" s="6">
        <f t="shared" si="218"/>
        <v>0</v>
      </c>
      <c r="CD120" s="6">
        <f t="shared" si="218"/>
        <v>0</v>
      </c>
      <c r="CE120" s="6">
        <f t="shared" si="218"/>
        <v>0</v>
      </c>
      <c r="CF120" s="6">
        <f t="shared" si="218"/>
        <v>0</v>
      </c>
      <c r="CG120" s="6">
        <f t="shared" si="218"/>
        <v>0</v>
      </c>
      <c r="CH120" s="6">
        <f t="shared" si="218"/>
        <v>0</v>
      </c>
      <c r="CI120" s="6">
        <f t="shared" si="218"/>
        <v>0</v>
      </c>
      <c r="CJ120" s="6">
        <f t="shared" si="218"/>
        <v>0</v>
      </c>
      <c r="CK120" s="6">
        <f t="shared" si="218"/>
        <v>0</v>
      </c>
      <c r="CL120" s="6">
        <f t="shared" si="218"/>
        <v>0</v>
      </c>
      <c r="CM120" s="6">
        <f t="shared" si="218"/>
        <v>0</v>
      </c>
      <c r="CN120" s="6">
        <f t="shared" si="218"/>
        <v>0</v>
      </c>
      <c r="CO120" s="6">
        <f t="shared" si="218"/>
        <v>0</v>
      </c>
      <c r="CP120" s="6">
        <f t="shared" si="218"/>
        <v>0</v>
      </c>
      <c r="CQ120" s="6">
        <f t="shared" si="218"/>
        <v>0</v>
      </c>
      <c r="CR120" s="6">
        <f t="shared" si="218"/>
        <v>0</v>
      </c>
      <c r="CS120" s="6">
        <f t="shared" si="218"/>
        <v>0</v>
      </c>
      <c r="CT120" s="6">
        <f t="shared" si="218"/>
        <v>0</v>
      </c>
      <c r="CU120" s="6">
        <f t="shared" si="218"/>
        <v>0</v>
      </c>
      <c r="CV120" s="6">
        <f t="shared" si="218"/>
        <v>0</v>
      </c>
      <c r="CW120" s="6">
        <f t="shared" si="218"/>
        <v>0</v>
      </c>
      <c r="CX120" s="6">
        <f t="shared" si="218"/>
        <v>0</v>
      </c>
      <c r="CY120" s="6">
        <f t="shared" si="218"/>
        <v>0</v>
      </c>
      <c r="CZ120" s="8">
        <f t="shared" si="218"/>
        <v>0</v>
      </c>
      <c r="DA120">
        <f t="shared" si="218"/>
        <v>0</v>
      </c>
      <c r="DB120">
        <f t="shared" si="218"/>
        <v>0</v>
      </c>
      <c r="DC120">
        <f t="shared" si="218"/>
        <v>0</v>
      </c>
    </row>
    <row r="121" spans="1:107" ht="18" x14ac:dyDescent="0.25">
      <c r="C121" s="44"/>
      <c r="D121" s="44"/>
      <c r="E121" s="44"/>
      <c r="F121" s="44"/>
      <c r="G121" s="32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8"/>
    </row>
    <row r="122" spans="1:107" ht="18" x14ac:dyDescent="0.25">
      <c r="C122" s="44"/>
      <c r="D122" s="44"/>
      <c r="E122" s="44"/>
      <c r="F122" s="44"/>
      <c r="G122" s="32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8"/>
    </row>
    <row r="123" spans="1:107" ht="18" x14ac:dyDescent="0.25">
      <c r="A123" s="47" t="s">
        <v>179</v>
      </c>
      <c r="B123" s="2" t="s">
        <v>138</v>
      </c>
      <c r="C123" s="32" t="s">
        <v>170</v>
      </c>
      <c r="D123" s="32" t="s">
        <v>205</v>
      </c>
      <c r="E123" s="32" t="s">
        <v>171</v>
      </c>
      <c r="F123" s="32" t="s">
        <v>173</v>
      </c>
      <c r="G123" s="32" t="s">
        <v>172</v>
      </c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8"/>
    </row>
    <row r="124" spans="1:107" ht="18" x14ac:dyDescent="0.25">
      <c r="A124" s="1" t="s">
        <v>83</v>
      </c>
      <c r="B124" s="41" t="s">
        <v>144</v>
      </c>
      <c r="C124" s="43"/>
      <c r="D124" s="43"/>
      <c r="E124" s="43"/>
      <c r="F124" s="43"/>
      <c r="G124" s="32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8"/>
    </row>
    <row r="125" spans="1:107" ht="18" x14ac:dyDescent="0.25">
      <c r="A125" s="1" t="s">
        <v>84</v>
      </c>
      <c r="B125" s="41" t="s">
        <v>145</v>
      </c>
      <c r="C125" s="43"/>
      <c r="D125" s="43"/>
      <c r="E125" s="43"/>
      <c r="F125" s="43"/>
      <c r="G125" s="32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8"/>
    </row>
    <row r="126" spans="1:107" ht="18" x14ac:dyDescent="0.25">
      <c r="A126" s="1" t="s">
        <v>85</v>
      </c>
      <c r="B126" s="41"/>
      <c r="C126" s="43"/>
      <c r="D126" s="43"/>
      <c r="E126" s="43"/>
      <c r="F126" s="43"/>
      <c r="G126" s="32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8"/>
    </row>
    <row r="127" spans="1:107" ht="18" x14ac:dyDescent="0.25">
      <c r="A127" s="1" t="s">
        <v>86</v>
      </c>
      <c r="B127" s="41" t="s">
        <v>146</v>
      </c>
      <c r="C127" s="43"/>
      <c r="D127" s="43"/>
      <c r="E127" s="43"/>
      <c r="F127" s="43"/>
      <c r="G127" s="32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8"/>
    </row>
    <row r="128" spans="1:107" ht="18" x14ac:dyDescent="0.25">
      <c r="A128" s="1" t="s">
        <v>87</v>
      </c>
      <c r="B128" s="41"/>
      <c r="C128" s="43"/>
      <c r="D128" s="43"/>
      <c r="E128" s="43"/>
      <c r="F128" s="43"/>
      <c r="G128" s="32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8"/>
    </row>
    <row r="129" spans="1:104" ht="18" x14ac:dyDescent="0.25">
      <c r="A129" s="1" t="s">
        <v>88</v>
      </c>
      <c r="B129" s="41" t="s">
        <v>147</v>
      </c>
      <c r="C129" s="43"/>
      <c r="D129" s="43"/>
      <c r="E129" s="43"/>
      <c r="F129" s="43"/>
      <c r="G129" s="32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8"/>
    </row>
    <row r="130" spans="1:104" ht="18" x14ac:dyDescent="0.25">
      <c r="A130" s="1" t="s">
        <v>89</v>
      </c>
      <c r="B130" s="41" t="s">
        <v>148</v>
      </c>
      <c r="C130" s="43"/>
      <c r="D130" s="43"/>
      <c r="E130" s="43"/>
      <c r="F130" s="43"/>
      <c r="G130" s="32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8"/>
    </row>
    <row r="131" spans="1:104" ht="18" x14ac:dyDescent="0.25">
      <c r="A131" s="1" t="s">
        <v>90</v>
      </c>
      <c r="B131" s="41" t="s">
        <v>149</v>
      </c>
      <c r="C131" s="43"/>
      <c r="D131" s="43"/>
      <c r="E131" s="43"/>
      <c r="F131" s="43"/>
      <c r="G131" s="32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8"/>
    </row>
    <row r="132" spans="1:104" ht="18" x14ac:dyDescent="0.25">
      <c r="A132" s="1" t="s">
        <v>91</v>
      </c>
      <c r="B132" s="41"/>
      <c r="C132" s="43"/>
      <c r="D132" s="43"/>
      <c r="E132" s="43"/>
      <c r="F132" s="43"/>
      <c r="G132" s="32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8"/>
    </row>
    <row r="133" spans="1:104" ht="18" x14ac:dyDescent="0.25">
      <c r="A133" s="1" t="s">
        <v>92</v>
      </c>
      <c r="B133" s="41" t="s">
        <v>146</v>
      </c>
      <c r="C133" s="43"/>
      <c r="D133" s="43"/>
      <c r="E133" s="43"/>
      <c r="F133" s="43"/>
      <c r="G133" s="32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8"/>
    </row>
    <row r="134" spans="1:104" ht="18" x14ac:dyDescent="0.25">
      <c r="A134" s="1" t="s">
        <v>93</v>
      </c>
      <c r="B134" s="41" t="s">
        <v>150</v>
      </c>
      <c r="C134" s="43"/>
      <c r="D134" s="43"/>
      <c r="E134" s="43"/>
      <c r="F134" s="43"/>
      <c r="G134" s="32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8"/>
    </row>
    <row r="135" spans="1:104" ht="18" x14ac:dyDescent="0.25">
      <c r="A135" s="1" t="s">
        <v>94</v>
      </c>
      <c r="B135" s="41" t="s">
        <v>151</v>
      </c>
      <c r="C135" s="43"/>
      <c r="D135" s="43"/>
      <c r="E135" s="43"/>
      <c r="F135" s="43"/>
      <c r="G135" s="32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8"/>
    </row>
    <row r="136" spans="1:104" ht="18" x14ac:dyDescent="0.25">
      <c r="A136" s="1" t="s">
        <v>95</v>
      </c>
      <c r="B136" s="41"/>
      <c r="C136" s="43"/>
      <c r="D136" s="43"/>
      <c r="E136" s="43"/>
      <c r="F136" s="43"/>
      <c r="G136" s="32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8"/>
    </row>
    <row r="137" spans="1:104" ht="18" x14ac:dyDescent="0.25">
      <c r="A137" s="1" t="s">
        <v>96</v>
      </c>
      <c r="B137" s="41" t="s">
        <v>152</v>
      </c>
      <c r="C137" s="43"/>
      <c r="D137" s="43"/>
      <c r="E137" s="43"/>
      <c r="F137" s="43"/>
      <c r="G137" s="32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8"/>
    </row>
    <row r="138" spans="1:104" ht="18" x14ac:dyDescent="0.25">
      <c r="A138" s="1" t="s">
        <v>97</v>
      </c>
      <c r="B138" s="41" t="s">
        <v>153</v>
      </c>
      <c r="C138" s="43"/>
      <c r="D138" s="43"/>
      <c r="E138" s="43"/>
      <c r="F138" s="43"/>
      <c r="G138" s="32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8"/>
    </row>
    <row r="139" spans="1:104" ht="18" x14ac:dyDescent="0.25">
      <c r="A139" s="1" t="s">
        <v>98</v>
      </c>
      <c r="B139" s="41"/>
      <c r="C139" s="43"/>
      <c r="D139" s="43"/>
      <c r="E139" s="43"/>
      <c r="F139" s="43"/>
      <c r="G139" s="32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8"/>
    </row>
    <row r="140" spans="1:104" ht="18" x14ac:dyDescent="0.25">
      <c r="A140" s="1" t="s">
        <v>99</v>
      </c>
      <c r="B140" s="41" t="s">
        <v>154</v>
      </c>
      <c r="C140" s="43"/>
      <c r="D140" s="43"/>
      <c r="E140" s="43"/>
      <c r="F140" s="43"/>
      <c r="G140" s="32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8"/>
    </row>
    <row r="141" spans="1:104" ht="18" x14ac:dyDescent="0.25">
      <c r="A141" s="1" t="s">
        <v>100</v>
      </c>
      <c r="B141" s="41" t="s">
        <v>155</v>
      </c>
      <c r="C141" s="43"/>
      <c r="D141" s="43"/>
      <c r="E141" s="43"/>
      <c r="F141" s="43"/>
      <c r="G141" s="32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8"/>
    </row>
    <row r="142" spans="1:104" ht="18" x14ac:dyDescent="0.25">
      <c r="A142" s="22" t="s">
        <v>180</v>
      </c>
      <c r="C142" s="32">
        <v>817000</v>
      </c>
      <c r="D142" s="44"/>
      <c r="E142" s="44"/>
      <c r="F142" s="44"/>
      <c r="G142" s="32"/>
      <c r="H142" s="6">
        <v>57690</v>
      </c>
      <c r="I142" s="6">
        <v>30853.54</v>
      </c>
      <c r="J142" s="6">
        <v>22603.09</v>
      </c>
      <c r="K142" s="6">
        <v>135488</v>
      </c>
      <c r="L142" s="6">
        <v>145646</v>
      </c>
      <c r="M142" s="6">
        <v>220793</v>
      </c>
      <c r="N142" s="6">
        <v>117391</v>
      </c>
      <c r="O142" s="6">
        <v>38353</v>
      </c>
      <c r="P142" s="6">
        <v>30000</v>
      </c>
      <c r="Q142" s="6">
        <v>18182</v>
      </c>
      <c r="R142" s="6">
        <v>0</v>
      </c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8"/>
    </row>
    <row r="143" spans="1:104" ht="18" x14ac:dyDescent="0.25">
      <c r="A143" s="2"/>
      <c r="C143" s="44"/>
      <c r="D143" s="44"/>
      <c r="E143" s="44"/>
      <c r="F143" s="44"/>
      <c r="G143" s="32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8"/>
    </row>
    <row r="144" spans="1:104" ht="18" x14ac:dyDescent="0.25">
      <c r="A144" s="46" t="s">
        <v>197</v>
      </c>
      <c r="B144" s="2" t="s">
        <v>57</v>
      </c>
      <c r="C144" s="32" t="s">
        <v>170</v>
      </c>
      <c r="D144" s="32" t="s">
        <v>205</v>
      </c>
      <c r="E144" s="32" t="s">
        <v>171</v>
      </c>
      <c r="F144" s="32" t="s">
        <v>173</v>
      </c>
      <c r="G144" s="32" t="s">
        <v>172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8"/>
    </row>
    <row r="145" spans="1:104" ht="18" x14ac:dyDescent="0.25">
      <c r="A145" s="31" t="s">
        <v>101</v>
      </c>
      <c r="C145" s="43"/>
      <c r="D145" s="43"/>
      <c r="E145" s="43"/>
      <c r="F145" s="43"/>
      <c r="G145" s="32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8"/>
    </row>
    <row r="146" spans="1:104" ht="18" x14ac:dyDescent="0.25">
      <c r="A146" s="31" t="s">
        <v>102</v>
      </c>
      <c r="C146" s="43"/>
      <c r="D146" s="43"/>
      <c r="E146" s="43"/>
      <c r="F146" s="43"/>
      <c r="G146" s="32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8"/>
    </row>
    <row r="147" spans="1:104" ht="18" x14ac:dyDescent="0.25">
      <c r="A147" s="39" t="s">
        <v>103</v>
      </c>
      <c r="C147" s="43"/>
      <c r="D147" s="43"/>
      <c r="E147" s="43"/>
      <c r="F147" s="43"/>
      <c r="G147" s="32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8"/>
    </row>
    <row r="148" spans="1:104" ht="18" x14ac:dyDescent="0.25">
      <c r="A148" s="31" t="s">
        <v>104</v>
      </c>
      <c r="C148" s="43"/>
      <c r="D148" s="43"/>
      <c r="E148" s="43"/>
      <c r="F148" s="43"/>
      <c r="G148" s="32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8"/>
    </row>
    <row r="149" spans="1:104" ht="18" x14ac:dyDescent="0.25">
      <c r="A149" s="31" t="s">
        <v>105</v>
      </c>
      <c r="C149" s="43"/>
      <c r="D149" s="43"/>
      <c r="E149" s="43"/>
      <c r="F149" s="43"/>
      <c r="G149" s="32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8"/>
    </row>
    <row r="150" spans="1:104" ht="18" x14ac:dyDescent="0.25">
      <c r="A150" s="31" t="s">
        <v>106</v>
      </c>
      <c r="C150" s="43"/>
      <c r="D150" s="43"/>
      <c r="E150" s="43"/>
      <c r="F150" s="43"/>
      <c r="G150" s="32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8"/>
    </row>
    <row r="151" spans="1:104" ht="18" x14ac:dyDescent="0.25">
      <c r="A151" s="31" t="s">
        <v>107</v>
      </c>
      <c r="C151" s="43"/>
      <c r="D151" s="43"/>
      <c r="E151" s="43"/>
      <c r="F151" s="43"/>
      <c r="G151" s="32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8"/>
    </row>
    <row r="152" spans="1:104" ht="18" x14ac:dyDescent="0.25">
      <c r="A152" s="31" t="s">
        <v>108</v>
      </c>
      <c r="C152" s="43"/>
      <c r="D152" s="43"/>
      <c r="E152" s="43"/>
      <c r="F152" s="43"/>
      <c r="G152" s="32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8"/>
    </row>
    <row r="153" spans="1:104" ht="18" x14ac:dyDescent="0.25">
      <c r="A153" s="31" t="s">
        <v>109</v>
      </c>
      <c r="C153" s="43"/>
      <c r="D153" s="43"/>
      <c r="E153" s="43"/>
      <c r="F153" s="43"/>
      <c r="G153" s="32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8"/>
    </row>
    <row r="154" spans="1:104" ht="18" x14ac:dyDescent="0.25">
      <c r="A154" s="31" t="s">
        <v>110</v>
      </c>
      <c r="C154" s="43"/>
      <c r="D154" s="43"/>
      <c r="E154" s="43"/>
      <c r="F154" s="43"/>
      <c r="G154" s="32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8"/>
    </row>
    <row r="155" spans="1:104" ht="18" x14ac:dyDescent="0.25">
      <c r="A155" s="46" t="s">
        <v>200</v>
      </c>
      <c r="C155" s="32">
        <v>8081354</v>
      </c>
      <c r="D155" s="44"/>
      <c r="E155" s="44"/>
      <c r="F155" s="44"/>
      <c r="G155" s="32"/>
      <c r="H155" s="55">
        <v>2671.47</v>
      </c>
      <c r="I155" s="55">
        <v>0</v>
      </c>
      <c r="J155" s="55">
        <v>150000</v>
      </c>
      <c r="K155" s="55">
        <v>0</v>
      </c>
      <c r="L155" s="55">
        <v>0</v>
      </c>
      <c r="M155" s="55">
        <v>0</v>
      </c>
      <c r="N155" s="55">
        <v>0</v>
      </c>
      <c r="O155" s="55">
        <v>0</v>
      </c>
      <c r="P155" s="55">
        <v>0</v>
      </c>
      <c r="Q155" s="55">
        <v>0</v>
      </c>
      <c r="R155" s="55">
        <v>0</v>
      </c>
      <c r="S155" s="55">
        <v>200000</v>
      </c>
      <c r="T155" s="55">
        <v>0</v>
      </c>
      <c r="U155" s="55">
        <v>0</v>
      </c>
      <c r="V155" s="55">
        <v>0</v>
      </c>
      <c r="W155" s="55">
        <v>0</v>
      </c>
      <c r="X155" s="55">
        <v>215925</v>
      </c>
      <c r="Y155" s="55">
        <v>0</v>
      </c>
      <c r="Z155" s="55">
        <v>200000</v>
      </c>
      <c r="AA155" s="55">
        <v>0</v>
      </c>
      <c r="AB155" s="55">
        <v>325000</v>
      </c>
      <c r="AC155" s="55">
        <v>0</v>
      </c>
      <c r="AD155" s="55">
        <v>5000</v>
      </c>
      <c r="AE155" s="55">
        <v>5000</v>
      </c>
      <c r="AF155" s="55">
        <v>5000</v>
      </c>
      <c r="AG155" s="55">
        <v>5000</v>
      </c>
      <c r="AH155" s="55">
        <v>5000</v>
      </c>
      <c r="AI155" s="55">
        <v>3171319</v>
      </c>
      <c r="AJ155" s="55">
        <v>5000</v>
      </c>
      <c r="AK155" s="55">
        <v>4327110</v>
      </c>
      <c r="AL155" s="55">
        <v>5000</v>
      </c>
      <c r="AM155" s="55">
        <v>5000</v>
      </c>
      <c r="AN155" s="55">
        <v>5000</v>
      </c>
      <c r="AO155" s="55">
        <v>5000</v>
      </c>
      <c r="AP155" s="55">
        <v>5000</v>
      </c>
      <c r="AQ155" s="55">
        <v>0</v>
      </c>
      <c r="AR155" s="55">
        <v>0</v>
      </c>
      <c r="AS155" s="55">
        <v>0</v>
      </c>
      <c r="AT155" s="55">
        <v>0</v>
      </c>
      <c r="AU155" s="55">
        <v>0</v>
      </c>
      <c r="AV155" s="55">
        <v>0</v>
      </c>
      <c r="AW155" s="55">
        <v>0</v>
      </c>
      <c r="AX155" s="55">
        <v>0</v>
      </c>
      <c r="AY155" s="55">
        <v>0</v>
      </c>
      <c r="AZ155" s="55">
        <v>0</v>
      </c>
      <c r="BA155" s="55">
        <v>0</v>
      </c>
      <c r="BB155" s="55">
        <v>0</v>
      </c>
      <c r="BC155" s="55">
        <v>0</v>
      </c>
      <c r="BD155" s="55">
        <v>0</v>
      </c>
      <c r="BE155" s="55">
        <v>-565671</v>
      </c>
      <c r="BF155" s="55">
        <v>0</v>
      </c>
      <c r="BG155" s="55">
        <v>0</v>
      </c>
      <c r="BH155" s="55">
        <v>0</v>
      </c>
      <c r="BI155" s="55">
        <v>0</v>
      </c>
      <c r="BJ155" s="55">
        <v>0</v>
      </c>
      <c r="BK155" s="55">
        <v>0</v>
      </c>
      <c r="BL155" s="55">
        <v>0</v>
      </c>
      <c r="BM155" s="55">
        <v>0</v>
      </c>
      <c r="BN155" s="55">
        <v>0</v>
      </c>
      <c r="BO155" s="55">
        <v>0</v>
      </c>
      <c r="BP155" s="55">
        <v>0</v>
      </c>
      <c r="BQ155" s="55">
        <v>0</v>
      </c>
      <c r="BR155" s="55">
        <v>0</v>
      </c>
      <c r="BS155" s="55">
        <v>0</v>
      </c>
      <c r="BT155" s="55">
        <v>0</v>
      </c>
      <c r="BU155" s="55">
        <v>0</v>
      </c>
      <c r="BV155" s="55">
        <v>0</v>
      </c>
      <c r="BW155" s="55">
        <v>0</v>
      </c>
      <c r="BX155" s="55">
        <v>0</v>
      </c>
      <c r="BY155" s="55">
        <v>0</v>
      </c>
      <c r="BZ155" s="55">
        <v>0</v>
      </c>
      <c r="CA155" s="55">
        <v>0</v>
      </c>
      <c r="CB155" s="55">
        <v>0</v>
      </c>
      <c r="CC155" s="55">
        <v>0</v>
      </c>
      <c r="CD155" s="55"/>
      <c r="CE155" s="55"/>
      <c r="CF155" s="55"/>
      <c r="CG155" s="55"/>
      <c r="CH155" s="55"/>
      <c r="CI155" s="55"/>
      <c r="CJ155" s="55"/>
      <c r="CK155" s="55"/>
      <c r="CL155" s="55"/>
      <c r="CM155" s="1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8"/>
    </row>
    <row r="156" spans="1:104" ht="18" x14ac:dyDescent="0.25">
      <c r="C156" s="44"/>
      <c r="D156" s="44"/>
      <c r="E156" s="44"/>
      <c r="F156" s="44"/>
      <c r="G156" s="32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8"/>
    </row>
    <row r="157" spans="1:104" ht="18" x14ac:dyDescent="0.25">
      <c r="A157" s="46" t="s">
        <v>198</v>
      </c>
      <c r="B157" s="2" t="s">
        <v>138</v>
      </c>
      <c r="C157" s="32" t="s">
        <v>170</v>
      </c>
      <c r="D157" s="32" t="s">
        <v>205</v>
      </c>
      <c r="E157" s="32" t="s">
        <v>171</v>
      </c>
      <c r="F157" s="32" t="s">
        <v>173</v>
      </c>
      <c r="G157" s="32" t="s">
        <v>172</v>
      </c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8"/>
    </row>
    <row r="158" spans="1:104" ht="18" x14ac:dyDescent="0.25">
      <c r="A158" s="31" t="s">
        <v>111</v>
      </c>
      <c r="B158" s="41" t="s">
        <v>156</v>
      </c>
      <c r="C158" s="43"/>
      <c r="D158" s="43"/>
      <c r="E158" s="43"/>
      <c r="F158" s="43"/>
      <c r="G158" s="32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8"/>
    </row>
    <row r="159" spans="1:104" ht="18" x14ac:dyDescent="0.25">
      <c r="A159" s="31" t="s">
        <v>112</v>
      </c>
      <c r="B159" s="41"/>
      <c r="C159" s="43"/>
      <c r="D159" s="43"/>
      <c r="E159" s="43"/>
      <c r="F159" s="43"/>
      <c r="G159" s="32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8"/>
    </row>
    <row r="160" spans="1:104" ht="18" x14ac:dyDescent="0.25">
      <c r="A160" s="31" t="s">
        <v>113</v>
      </c>
      <c r="B160" s="41"/>
      <c r="C160" s="43"/>
      <c r="D160" s="43"/>
      <c r="E160" s="43"/>
      <c r="F160" s="43"/>
      <c r="G160" s="32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8"/>
    </row>
    <row r="161" spans="1:104" ht="18" x14ac:dyDescent="0.25">
      <c r="A161" s="31" t="s">
        <v>114</v>
      </c>
      <c r="B161" s="41"/>
      <c r="C161" s="43"/>
      <c r="D161" s="43"/>
      <c r="E161" s="43"/>
      <c r="F161" s="43"/>
      <c r="G161" s="32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8"/>
    </row>
    <row r="162" spans="1:104" ht="18" x14ac:dyDescent="0.25">
      <c r="A162" s="31" t="s">
        <v>115</v>
      </c>
      <c r="B162" s="41"/>
      <c r="C162" s="43"/>
      <c r="D162" s="43"/>
      <c r="E162" s="43"/>
      <c r="F162" s="43"/>
      <c r="G162" s="32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8"/>
    </row>
    <row r="163" spans="1:104" ht="18" x14ac:dyDescent="0.25">
      <c r="A163" s="31" t="s">
        <v>116</v>
      </c>
      <c r="B163" s="41"/>
      <c r="C163" s="43"/>
      <c r="D163" s="43"/>
      <c r="E163" s="43"/>
      <c r="F163" s="43"/>
      <c r="G163" s="32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8"/>
    </row>
    <row r="164" spans="1:104" ht="18" x14ac:dyDescent="0.25">
      <c r="A164" s="31" t="s">
        <v>117</v>
      </c>
      <c r="B164" s="41"/>
      <c r="C164" s="43"/>
      <c r="D164" s="43"/>
      <c r="E164" s="43"/>
      <c r="F164" s="43"/>
      <c r="G164" s="32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8"/>
    </row>
    <row r="165" spans="1:104" ht="18" x14ac:dyDescent="0.25">
      <c r="A165" s="31" t="s">
        <v>118</v>
      </c>
      <c r="B165" s="41" t="s">
        <v>157</v>
      </c>
      <c r="C165" s="43"/>
      <c r="D165" s="43"/>
      <c r="E165" s="43"/>
      <c r="F165" s="43"/>
      <c r="G165" s="32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8"/>
    </row>
    <row r="166" spans="1:104" ht="18" x14ac:dyDescent="0.25">
      <c r="A166" s="31" t="s">
        <v>119</v>
      </c>
      <c r="B166" s="41" t="s">
        <v>157</v>
      </c>
      <c r="C166" s="43"/>
      <c r="D166" s="43"/>
      <c r="E166" s="43"/>
      <c r="F166" s="43"/>
      <c r="G166" s="32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8"/>
    </row>
    <row r="167" spans="1:104" ht="18" x14ac:dyDescent="0.25">
      <c r="A167" s="31" t="s">
        <v>120</v>
      </c>
      <c r="B167" s="41"/>
      <c r="C167" s="43"/>
      <c r="D167" s="43"/>
      <c r="E167" s="43"/>
      <c r="F167" s="43"/>
      <c r="G167" s="32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8"/>
    </row>
    <row r="168" spans="1:104" ht="18" x14ac:dyDescent="0.25">
      <c r="A168" s="31" t="s">
        <v>121</v>
      </c>
      <c r="B168" s="41"/>
      <c r="C168" s="43"/>
      <c r="D168" s="43"/>
      <c r="E168" s="43"/>
      <c r="F168" s="43"/>
      <c r="G168" s="32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8"/>
    </row>
    <row r="169" spans="1:104" ht="18" x14ac:dyDescent="0.25">
      <c r="A169" s="31" t="s">
        <v>122</v>
      </c>
      <c r="B169" s="41"/>
      <c r="C169" s="43"/>
      <c r="D169" s="43"/>
      <c r="E169" s="43"/>
      <c r="F169" s="43"/>
      <c r="G169" s="32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8"/>
    </row>
    <row r="170" spans="1:104" ht="18" x14ac:dyDescent="0.25">
      <c r="A170" s="46" t="s">
        <v>199</v>
      </c>
      <c r="C170" s="7">
        <v>2233410.4675286273</v>
      </c>
      <c r="D170" s="44"/>
      <c r="E170" s="44"/>
      <c r="F170" s="44"/>
      <c r="G170" s="32"/>
      <c r="H170" s="6">
        <v>31103.000000000004</v>
      </c>
      <c r="I170" s="6">
        <v>2500</v>
      </c>
      <c r="J170" s="6">
        <v>749.24</v>
      </c>
      <c r="K170" s="6">
        <v>204731</v>
      </c>
      <c r="L170" s="6">
        <v>58000</v>
      </c>
      <c r="M170" s="6">
        <v>58000</v>
      </c>
      <c r="N170" s="6">
        <v>8000</v>
      </c>
      <c r="O170" s="6">
        <v>8000</v>
      </c>
      <c r="P170" s="6">
        <v>8000</v>
      </c>
      <c r="Q170" s="6">
        <v>8000</v>
      </c>
      <c r="R170" s="6">
        <v>8000</v>
      </c>
      <c r="S170" s="6">
        <v>8000</v>
      </c>
      <c r="T170" s="6">
        <v>8000</v>
      </c>
      <c r="U170" s="6">
        <v>3000</v>
      </c>
      <c r="V170" s="6">
        <v>3000</v>
      </c>
      <c r="W170" s="6">
        <v>3000</v>
      </c>
      <c r="X170" s="6">
        <v>3000</v>
      </c>
      <c r="Y170" s="6">
        <v>3000</v>
      </c>
      <c r="Z170" s="6">
        <v>74317</v>
      </c>
      <c r="AA170" s="6">
        <v>12000</v>
      </c>
      <c r="AB170" s="6">
        <v>2000</v>
      </c>
      <c r="AC170" s="6">
        <v>2000</v>
      </c>
      <c r="AD170" s="6">
        <v>0</v>
      </c>
      <c r="AE170" s="6">
        <v>0</v>
      </c>
      <c r="AF170" s="6">
        <v>0</v>
      </c>
      <c r="AG170" s="6">
        <v>0</v>
      </c>
      <c r="AH170" s="6">
        <v>0</v>
      </c>
      <c r="AI170" s="6">
        <v>2500</v>
      </c>
      <c r="AJ170" s="6">
        <v>2500</v>
      </c>
      <c r="AK170" s="6">
        <v>2500</v>
      </c>
      <c r="AL170" s="6">
        <v>2500</v>
      </c>
      <c r="AM170" s="6">
        <v>2500</v>
      </c>
      <c r="AN170" s="6">
        <v>2500</v>
      </c>
      <c r="AO170" s="6">
        <v>2500</v>
      </c>
      <c r="AP170" s="6">
        <v>2500</v>
      </c>
      <c r="AQ170" s="6">
        <v>2500</v>
      </c>
      <c r="AR170" s="6">
        <v>22500</v>
      </c>
      <c r="AS170" s="6">
        <v>22500</v>
      </c>
      <c r="AT170" s="6">
        <v>22500</v>
      </c>
      <c r="AU170" s="6">
        <v>22500</v>
      </c>
      <c r="AV170" s="6">
        <v>22500</v>
      </c>
      <c r="AW170" s="6">
        <v>22500</v>
      </c>
      <c r="AX170" s="6">
        <v>22500</v>
      </c>
      <c r="AY170" s="6">
        <v>16600</v>
      </c>
      <c r="AZ170" s="6">
        <v>2500</v>
      </c>
      <c r="BA170" s="6">
        <v>2500</v>
      </c>
      <c r="BB170" s="6">
        <v>2500</v>
      </c>
      <c r="BC170" s="6">
        <v>5000</v>
      </c>
      <c r="BD170" s="6">
        <v>5000</v>
      </c>
      <c r="BE170" s="6">
        <v>5000</v>
      </c>
      <c r="BF170" s="6">
        <v>5000</v>
      </c>
      <c r="BG170" s="6">
        <v>5000</v>
      </c>
      <c r="BH170" s="6">
        <v>0</v>
      </c>
      <c r="BI170" s="6">
        <v>0</v>
      </c>
      <c r="BJ170" s="6">
        <v>1487910.467528627</v>
      </c>
      <c r="BK170" s="6">
        <v>0</v>
      </c>
      <c r="BL170" s="6">
        <v>0</v>
      </c>
      <c r="BM170" s="6">
        <v>0</v>
      </c>
      <c r="BN170" s="6">
        <v>0</v>
      </c>
      <c r="BO170" s="6">
        <v>0</v>
      </c>
      <c r="BP170" s="6">
        <v>0</v>
      </c>
      <c r="BQ170" s="6">
        <v>0</v>
      </c>
      <c r="BR170" s="6">
        <v>0</v>
      </c>
      <c r="BS170" s="6">
        <v>0</v>
      </c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8"/>
    </row>
    <row r="171" spans="1:104" ht="18" x14ac:dyDescent="0.25">
      <c r="C171" s="44"/>
      <c r="D171" s="44"/>
      <c r="E171" s="44"/>
      <c r="F171" s="44"/>
      <c r="G171" s="32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8"/>
    </row>
    <row r="172" spans="1:104" ht="18" x14ac:dyDescent="0.25">
      <c r="A172" s="46" t="s">
        <v>201</v>
      </c>
      <c r="B172" s="2"/>
      <c r="C172" s="32" t="s">
        <v>170</v>
      </c>
      <c r="D172" s="32" t="s">
        <v>205</v>
      </c>
      <c r="E172" s="32" t="s">
        <v>171</v>
      </c>
      <c r="F172" s="32" t="s">
        <v>173</v>
      </c>
      <c r="G172" s="32" t="s">
        <v>172</v>
      </c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8"/>
    </row>
    <row r="173" spans="1:104" ht="18" x14ac:dyDescent="0.25">
      <c r="A173" s="31" t="s">
        <v>123</v>
      </c>
      <c r="C173" s="43"/>
      <c r="D173" s="43"/>
      <c r="E173" s="43"/>
      <c r="F173" s="43"/>
      <c r="G173" s="32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8"/>
    </row>
    <row r="174" spans="1:104" ht="18" x14ac:dyDescent="0.25">
      <c r="A174" s="31" t="s">
        <v>124</v>
      </c>
      <c r="C174" s="43"/>
      <c r="D174" s="43"/>
      <c r="E174" s="43"/>
      <c r="F174" s="43"/>
      <c r="G174" s="32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8"/>
    </row>
    <row r="175" spans="1:104" ht="18" x14ac:dyDescent="0.25">
      <c r="A175" s="39" t="s">
        <v>125</v>
      </c>
      <c r="C175" s="43"/>
      <c r="D175" s="43"/>
      <c r="E175" s="43"/>
      <c r="F175" s="43"/>
      <c r="G175" s="32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8"/>
    </row>
    <row r="176" spans="1:104" ht="18" x14ac:dyDescent="0.25">
      <c r="A176" s="46" t="s">
        <v>202</v>
      </c>
      <c r="C176" s="7">
        <v>808968.38445874734</v>
      </c>
      <c r="D176" s="44"/>
      <c r="E176" s="44"/>
      <c r="F176" s="44"/>
      <c r="G176" s="32"/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  <c r="V176" s="6">
        <v>0</v>
      </c>
      <c r="W176" s="6">
        <v>0</v>
      </c>
      <c r="X176" s="6">
        <v>0</v>
      </c>
      <c r="Y176" s="6">
        <v>0</v>
      </c>
      <c r="Z176" s="6">
        <v>0</v>
      </c>
      <c r="AA176" s="6">
        <v>0</v>
      </c>
      <c r="AB176" s="6">
        <v>0</v>
      </c>
      <c r="AC176" s="6">
        <v>0</v>
      </c>
      <c r="AD176" s="6">
        <v>0</v>
      </c>
      <c r="AE176" s="6">
        <v>0</v>
      </c>
      <c r="AF176" s="6">
        <v>0</v>
      </c>
      <c r="AG176" s="6">
        <v>0</v>
      </c>
      <c r="AH176" s="6">
        <v>0</v>
      </c>
      <c r="AI176" s="6">
        <v>808968</v>
      </c>
      <c r="AJ176" s="6">
        <v>0</v>
      </c>
      <c r="AK176" s="6">
        <v>0</v>
      </c>
      <c r="AL176" s="6">
        <v>0</v>
      </c>
      <c r="AM176" s="6">
        <v>0</v>
      </c>
      <c r="AN176" s="6">
        <v>0</v>
      </c>
      <c r="AO176" s="6">
        <v>0</v>
      </c>
      <c r="AP176" s="6">
        <v>0</v>
      </c>
      <c r="AQ176" s="6">
        <v>0</v>
      </c>
      <c r="AR176" s="6">
        <v>0</v>
      </c>
      <c r="AS176" s="6">
        <v>0</v>
      </c>
      <c r="AT176" s="6">
        <v>0</v>
      </c>
      <c r="AU176" s="6">
        <v>0</v>
      </c>
      <c r="AV176" s="6">
        <v>0</v>
      </c>
      <c r="AW176" s="6">
        <v>0</v>
      </c>
      <c r="AX176" s="6">
        <v>0</v>
      </c>
      <c r="AY176" s="6">
        <v>0</v>
      </c>
      <c r="AZ176" s="6"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8"/>
    </row>
    <row r="177" spans="1:104" ht="18" x14ac:dyDescent="0.25">
      <c r="A177" s="46"/>
      <c r="C177" s="44"/>
      <c r="D177" s="44"/>
      <c r="E177" s="44"/>
      <c r="F177" s="44"/>
      <c r="G177" s="32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8"/>
    </row>
    <row r="178" spans="1:104" ht="18" x14ac:dyDescent="0.25">
      <c r="A178" s="47" t="s">
        <v>203</v>
      </c>
      <c r="B178" s="2" t="s">
        <v>138</v>
      </c>
      <c r="C178" s="32" t="s">
        <v>170</v>
      </c>
      <c r="D178" s="32" t="s">
        <v>205</v>
      </c>
      <c r="E178" s="32" t="s">
        <v>171</v>
      </c>
      <c r="F178" s="32" t="s">
        <v>173</v>
      </c>
      <c r="G178" s="32" t="s">
        <v>172</v>
      </c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8"/>
    </row>
    <row r="179" spans="1:104" ht="18" x14ac:dyDescent="0.25">
      <c r="A179" s="31" t="s">
        <v>126</v>
      </c>
      <c r="B179" s="42" t="s">
        <v>158</v>
      </c>
      <c r="C179" s="43"/>
      <c r="D179" s="43"/>
      <c r="E179" s="43"/>
      <c r="F179" s="43"/>
      <c r="G179" s="32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8"/>
    </row>
    <row r="180" spans="1:104" ht="18" x14ac:dyDescent="0.25">
      <c r="A180" s="31" t="s">
        <v>127</v>
      </c>
      <c r="B180" s="42" t="s">
        <v>159</v>
      </c>
      <c r="C180" s="43"/>
      <c r="D180" s="43"/>
      <c r="E180" s="43"/>
      <c r="F180" s="43"/>
      <c r="G180" s="32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8"/>
    </row>
    <row r="181" spans="1:104" ht="18" x14ac:dyDescent="0.25">
      <c r="A181" s="31" t="s">
        <v>128</v>
      </c>
      <c r="B181" s="42" t="s">
        <v>160</v>
      </c>
      <c r="C181" s="43"/>
      <c r="D181" s="43"/>
      <c r="E181" s="43"/>
      <c r="F181" s="43"/>
      <c r="G181" s="32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8"/>
    </row>
    <row r="182" spans="1:104" ht="18" x14ac:dyDescent="0.25">
      <c r="A182" s="31" t="s">
        <v>129</v>
      </c>
      <c r="B182" s="42" t="s">
        <v>161</v>
      </c>
      <c r="C182" s="43"/>
      <c r="D182" s="43"/>
      <c r="E182" s="43"/>
      <c r="F182" s="43"/>
      <c r="G182" s="32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8"/>
    </row>
    <row r="183" spans="1:104" ht="18" x14ac:dyDescent="0.25">
      <c r="A183" s="31" t="s">
        <v>130</v>
      </c>
      <c r="B183" s="42" t="s">
        <v>162</v>
      </c>
      <c r="C183" s="43"/>
      <c r="D183" s="43"/>
      <c r="E183" s="43"/>
      <c r="F183" s="43"/>
      <c r="G183" s="32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8"/>
    </row>
    <row r="184" spans="1:104" ht="18" x14ac:dyDescent="0.25">
      <c r="A184" s="40" t="s">
        <v>131</v>
      </c>
      <c r="B184" s="42" t="s">
        <v>163</v>
      </c>
      <c r="C184" s="43"/>
      <c r="D184" s="43"/>
      <c r="E184" s="43"/>
      <c r="F184" s="43"/>
      <c r="G184" s="32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8"/>
    </row>
    <row r="185" spans="1:104" ht="18" x14ac:dyDescent="0.25">
      <c r="A185" s="40" t="s">
        <v>132</v>
      </c>
      <c r="B185" s="42" t="s">
        <v>163</v>
      </c>
      <c r="C185" s="43"/>
      <c r="D185" s="43"/>
      <c r="E185" s="43"/>
      <c r="F185" s="43"/>
      <c r="G185" s="32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8"/>
    </row>
    <row r="186" spans="1:104" ht="18" x14ac:dyDescent="0.25">
      <c r="A186" s="40" t="s">
        <v>133</v>
      </c>
      <c r="B186" s="42" t="s">
        <v>164</v>
      </c>
      <c r="C186" s="43"/>
      <c r="D186" s="43"/>
      <c r="E186" s="43"/>
      <c r="F186" s="43"/>
      <c r="G186" s="32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8"/>
    </row>
    <row r="187" spans="1:104" ht="18" x14ac:dyDescent="0.25">
      <c r="A187" s="40" t="s">
        <v>134</v>
      </c>
      <c r="B187" s="42" t="s">
        <v>165</v>
      </c>
      <c r="C187" s="43"/>
      <c r="D187" s="43"/>
      <c r="E187" s="43"/>
      <c r="F187" s="43"/>
      <c r="G187" s="32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8"/>
    </row>
    <row r="188" spans="1:104" ht="18" x14ac:dyDescent="0.25">
      <c r="A188" s="40" t="s">
        <v>135</v>
      </c>
      <c r="B188" s="42"/>
      <c r="C188" s="43"/>
      <c r="D188" s="43"/>
      <c r="E188" s="43"/>
      <c r="F188" s="43"/>
      <c r="G188" s="32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8"/>
    </row>
    <row r="189" spans="1:104" ht="18" x14ac:dyDescent="0.25">
      <c r="A189" s="40" t="s">
        <v>136</v>
      </c>
      <c r="B189" s="42" t="s">
        <v>166</v>
      </c>
      <c r="C189" s="43"/>
      <c r="D189" s="43"/>
      <c r="E189" s="43"/>
      <c r="F189" s="43"/>
      <c r="G189" s="32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8"/>
    </row>
    <row r="190" spans="1:104" ht="18" x14ac:dyDescent="0.25">
      <c r="A190" s="40" t="s">
        <v>137</v>
      </c>
      <c r="B190" s="42" t="s">
        <v>163</v>
      </c>
      <c r="C190" s="43"/>
      <c r="D190" s="43"/>
      <c r="E190" s="43"/>
      <c r="F190" s="43"/>
      <c r="G190" s="32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8"/>
    </row>
    <row r="191" spans="1:104" ht="18" x14ac:dyDescent="0.25">
      <c r="A191" s="40" t="s">
        <v>250</v>
      </c>
      <c r="B191" s="66" t="s">
        <v>251</v>
      </c>
      <c r="C191" s="43"/>
      <c r="D191" s="43"/>
      <c r="E191" s="43"/>
      <c r="F191" s="43"/>
      <c r="G191" s="32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8"/>
    </row>
    <row r="192" spans="1:104" ht="18" x14ac:dyDescent="0.25">
      <c r="A192" s="40" t="s">
        <v>248</v>
      </c>
      <c r="B192" s="66"/>
      <c r="C192" s="43"/>
      <c r="D192" s="43"/>
      <c r="E192" s="43"/>
      <c r="F192" s="43"/>
      <c r="G192" s="32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8"/>
    </row>
    <row r="193" spans="1:104" ht="18" x14ac:dyDescent="0.25">
      <c r="A193" s="40" t="s">
        <v>249</v>
      </c>
      <c r="B193" s="66"/>
      <c r="C193" s="43"/>
      <c r="D193" s="43"/>
      <c r="E193" s="43"/>
      <c r="F193" s="43"/>
      <c r="G193" s="32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8"/>
    </row>
    <row r="194" spans="1:104" ht="18" x14ac:dyDescent="0.25">
      <c r="A194" s="47" t="s">
        <v>204</v>
      </c>
      <c r="B194" s="6"/>
      <c r="C194" s="16">
        <v>8603586.0600000005</v>
      </c>
      <c r="D194" s="6"/>
      <c r="E194" s="6"/>
      <c r="F194" s="6"/>
      <c r="G194" s="6"/>
      <c r="H194" s="6">
        <v>169543.14</v>
      </c>
      <c r="I194" s="6">
        <v>19021.169999999998</v>
      </c>
      <c r="J194" s="6">
        <v>48125</v>
      </c>
      <c r="K194" s="6">
        <v>952367.12551724131</v>
      </c>
      <c r="L194" s="6">
        <v>367183.12551724137</v>
      </c>
      <c r="M194" s="6">
        <v>266883.12551724137</v>
      </c>
      <c r="N194" s="6">
        <v>327908.12551724137</v>
      </c>
      <c r="O194" s="6">
        <v>309758.12551724137</v>
      </c>
      <c r="P194" s="6">
        <v>239758.12551724137</v>
      </c>
      <c r="Q194" s="6">
        <v>236698.12551724137</v>
      </c>
      <c r="R194" s="6">
        <v>232578.12551724137</v>
      </c>
      <c r="S194" s="6">
        <v>229178.12551724137</v>
      </c>
      <c r="T194" s="6">
        <v>169428.12551724137</v>
      </c>
      <c r="U194" s="6">
        <v>169428.12551724137</v>
      </c>
      <c r="V194" s="6">
        <v>169428.12551724137</v>
      </c>
      <c r="W194" s="6">
        <v>169428.12551724137</v>
      </c>
      <c r="X194" s="6">
        <v>169428.12551724137</v>
      </c>
      <c r="Y194" s="6">
        <v>169428.12551724137</v>
      </c>
      <c r="Z194" s="6">
        <v>129428.12551724137</v>
      </c>
      <c r="AA194" s="6">
        <v>129428.12551724137</v>
      </c>
      <c r="AB194" s="6">
        <v>109778.12551724137</v>
      </c>
      <c r="AC194" s="6">
        <v>103328.12551724137</v>
      </c>
      <c r="AD194" s="6">
        <v>103328.12551724137</v>
      </c>
      <c r="AE194" s="6">
        <v>102777.12551724137</v>
      </c>
      <c r="AF194" s="6">
        <v>97328.125517241366</v>
      </c>
      <c r="AG194" s="6">
        <v>97328.125517241366</v>
      </c>
      <c r="AH194" s="6">
        <v>99051.415517241374</v>
      </c>
      <c r="AI194" s="6">
        <v>170909.12551724137</v>
      </c>
      <c r="AJ194" s="6">
        <v>90328.125517241366</v>
      </c>
      <c r="AK194" s="6">
        <v>85328.125517241366</v>
      </c>
      <c r="AL194" s="6">
        <v>75328.125517241366</v>
      </c>
      <c r="AM194" s="6">
        <v>75328.125517241366</v>
      </c>
      <c r="AN194" s="6">
        <v>36121.770000000004</v>
      </c>
      <c r="AO194" s="6">
        <v>46433.270000000004</v>
      </c>
      <c r="AP194" s="6">
        <v>35484.270000000004</v>
      </c>
      <c r="AQ194" s="6">
        <v>35484.270000000004</v>
      </c>
      <c r="AR194" s="6">
        <v>35484.270000000004</v>
      </c>
      <c r="AS194" s="6">
        <v>35484.270000000004</v>
      </c>
      <c r="AT194" s="6">
        <v>35484.270000000004</v>
      </c>
      <c r="AU194" s="6">
        <v>0</v>
      </c>
      <c r="AV194" s="6">
        <v>0</v>
      </c>
      <c r="AW194" s="6">
        <v>0</v>
      </c>
      <c r="AX194" s="6">
        <v>0</v>
      </c>
      <c r="AY194" s="6">
        <v>0</v>
      </c>
      <c r="AZ194" s="6"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v>2459043.0300000003</v>
      </c>
      <c r="BK194" s="6">
        <v>0</v>
      </c>
      <c r="BL194" s="6">
        <v>0</v>
      </c>
      <c r="BM194" s="6">
        <v>0</v>
      </c>
      <c r="BN194" s="6">
        <v>0</v>
      </c>
      <c r="BO194" s="6">
        <v>0</v>
      </c>
      <c r="BP194" s="6">
        <v>0</v>
      </c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8"/>
    </row>
    <row r="195" spans="1:104" ht="18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8"/>
    </row>
    <row r="196" spans="1:104" ht="18" x14ac:dyDescent="0.25">
      <c r="A196" s="23" t="s">
        <v>208</v>
      </c>
      <c r="B196" s="6"/>
      <c r="C196" s="32" t="s">
        <v>170</v>
      </c>
      <c r="D196" s="32" t="s">
        <v>205</v>
      </c>
      <c r="E196" s="32" t="s">
        <v>171</v>
      </c>
      <c r="F196" s="32" t="s">
        <v>173</v>
      </c>
      <c r="G196" s="32" t="s">
        <v>172</v>
      </c>
      <c r="H196" s="2">
        <v>1</v>
      </c>
      <c r="I196" s="2">
        <f t="shared" ref="I196:AN196" si="219">IF(H196+1&lt;=100,H196+1)</f>
        <v>2</v>
      </c>
      <c r="J196" s="2">
        <f t="shared" si="219"/>
        <v>3</v>
      </c>
      <c r="K196" s="2">
        <f t="shared" si="219"/>
        <v>4</v>
      </c>
      <c r="L196" s="2">
        <f t="shared" si="219"/>
        <v>5</v>
      </c>
      <c r="M196" s="2">
        <f t="shared" si="219"/>
        <v>6</v>
      </c>
      <c r="N196" s="2">
        <f t="shared" si="219"/>
        <v>7</v>
      </c>
      <c r="O196" s="2">
        <f t="shared" si="219"/>
        <v>8</v>
      </c>
      <c r="P196" s="2">
        <f t="shared" si="219"/>
        <v>9</v>
      </c>
      <c r="Q196" s="2">
        <f t="shared" si="219"/>
        <v>10</v>
      </c>
      <c r="R196" s="2">
        <f t="shared" si="219"/>
        <v>11</v>
      </c>
      <c r="S196" s="2">
        <f t="shared" si="219"/>
        <v>12</v>
      </c>
      <c r="T196" s="2">
        <f t="shared" si="219"/>
        <v>13</v>
      </c>
      <c r="U196" s="2">
        <f t="shared" si="219"/>
        <v>14</v>
      </c>
      <c r="V196" s="2">
        <f t="shared" si="219"/>
        <v>15</v>
      </c>
      <c r="W196" s="2">
        <f t="shared" si="219"/>
        <v>16</v>
      </c>
      <c r="X196" s="2">
        <f t="shared" si="219"/>
        <v>17</v>
      </c>
      <c r="Y196" s="2">
        <f t="shared" si="219"/>
        <v>18</v>
      </c>
      <c r="Z196" s="2">
        <f t="shared" si="219"/>
        <v>19</v>
      </c>
      <c r="AA196" s="2">
        <f t="shared" si="219"/>
        <v>20</v>
      </c>
      <c r="AB196" s="2">
        <f t="shared" si="219"/>
        <v>21</v>
      </c>
      <c r="AC196" s="2">
        <f t="shared" si="219"/>
        <v>22</v>
      </c>
      <c r="AD196" s="2">
        <f t="shared" si="219"/>
        <v>23</v>
      </c>
      <c r="AE196" s="2">
        <f t="shared" si="219"/>
        <v>24</v>
      </c>
      <c r="AF196" s="2">
        <f t="shared" si="219"/>
        <v>25</v>
      </c>
      <c r="AG196" s="2">
        <f t="shared" si="219"/>
        <v>26</v>
      </c>
      <c r="AH196" s="2">
        <f t="shared" si="219"/>
        <v>27</v>
      </c>
      <c r="AI196" s="2">
        <f t="shared" si="219"/>
        <v>28</v>
      </c>
      <c r="AJ196" s="2">
        <f t="shared" si="219"/>
        <v>29</v>
      </c>
      <c r="AK196" s="2">
        <f t="shared" si="219"/>
        <v>30</v>
      </c>
      <c r="AL196" s="2">
        <f t="shared" si="219"/>
        <v>31</v>
      </c>
      <c r="AM196" s="2">
        <f t="shared" si="219"/>
        <v>32</v>
      </c>
      <c r="AN196" s="2">
        <f t="shared" si="219"/>
        <v>33</v>
      </c>
      <c r="AO196" s="2">
        <f t="shared" ref="AO196:BT196" si="220">IF(AN196+1&lt;=100,AN196+1)</f>
        <v>34</v>
      </c>
      <c r="AP196" s="2">
        <f t="shared" si="220"/>
        <v>35</v>
      </c>
      <c r="AQ196" s="2">
        <f t="shared" si="220"/>
        <v>36</v>
      </c>
      <c r="AR196" s="2">
        <f t="shared" si="220"/>
        <v>37</v>
      </c>
      <c r="AS196" s="2">
        <f t="shared" si="220"/>
        <v>38</v>
      </c>
      <c r="AT196" s="2">
        <f t="shared" si="220"/>
        <v>39</v>
      </c>
      <c r="AU196" s="2">
        <f t="shared" si="220"/>
        <v>40</v>
      </c>
      <c r="AV196" s="2">
        <f t="shared" si="220"/>
        <v>41</v>
      </c>
      <c r="AW196" s="2">
        <f t="shared" si="220"/>
        <v>42</v>
      </c>
      <c r="AX196" s="2">
        <f t="shared" si="220"/>
        <v>43</v>
      </c>
      <c r="AY196" s="2">
        <f t="shared" si="220"/>
        <v>44</v>
      </c>
      <c r="AZ196" s="2">
        <f t="shared" si="220"/>
        <v>45</v>
      </c>
      <c r="BA196" s="2">
        <f t="shared" si="220"/>
        <v>46</v>
      </c>
      <c r="BB196" s="2">
        <f t="shared" si="220"/>
        <v>47</v>
      </c>
      <c r="BC196" s="2">
        <f t="shared" si="220"/>
        <v>48</v>
      </c>
      <c r="BD196" s="2">
        <f t="shared" si="220"/>
        <v>49</v>
      </c>
      <c r="BE196" s="2">
        <f t="shared" si="220"/>
        <v>50</v>
      </c>
      <c r="BF196" s="2">
        <f t="shared" si="220"/>
        <v>51</v>
      </c>
      <c r="BG196" s="2">
        <f t="shared" si="220"/>
        <v>52</v>
      </c>
      <c r="BH196" s="2">
        <f t="shared" si="220"/>
        <v>53</v>
      </c>
      <c r="BI196" s="2">
        <f t="shared" si="220"/>
        <v>54</v>
      </c>
      <c r="BJ196" s="2">
        <f t="shared" si="220"/>
        <v>55</v>
      </c>
      <c r="BK196" s="2">
        <f t="shared" si="220"/>
        <v>56</v>
      </c>
      <c r="BL196" s="2">
        <f t="shared" si="220"/>
        <v>57</v>
      </c>
      <c r="BM196" s="2">
        <f t="shared" si="220"/>
        <v>58</v>
      </c>
      <c r="BN196" s="2">
        <f t="shared" si="220"/>
        <v>59</v>
      </c>
      <c r="BO196" s="2">
        <f t="shared" si="220"/>
        <v>60</v>
      </c>
      <c r="BP196" s="2">
        <f t="shared" si="220"/>
        <v>61</v>
      </c>
      <c r="BQ196" s="2">
        <f t="shared" si="220"/>
        <v>62</v>
      </c>
      <c r="BR196" s="2">
        <f t="shared" si="220"/>
        <v>63</v>
      </c>
      <c r="BS196" s="2">
        <f t="shared" si="220"/>
        <v>64</v>
      </c>
      <c r="BT196" s="2">
        <f t="shared" si="220"/>
        <v>65</v>
      </c>
      <c r="BU196" s="2">
        <f t="shared" ref="BU196:CE196" si="221">IF(BT196+1&lt;=100,BT196+1)</f>
        <v>66</v>
      </c>
      <c r="BV196" s="2">
        <f t="shared" si="221"/>
        <v>67</v>
      </c>
      <c r="BW196" s="2">
        <f t="shared" si="221"/>
        <v>68</v>
      </c>
      <c r="BX196" s="2">
        <f t="shared" si="221"/>
        <v>69</v>
      </c>
      <c r="BY196" s="2">
        <f t="shared" si="221"/>
        <v>70</v>
      </c>
      <c r="BZ196" s="2">
        <f t="shared" si="221"/>
        <v>71</v>
      </c>
      <c r="CA196" s="2">
        <f t="shared" si="221"/>
        <v>72</v>
      </c>
      <c r="CB196" s="2">
        <f t="shared" si="221"/>
        <v>73</v>
      </c>
      <c r="CC196" s="2">
        <f t="shared" si="221"/>
        <v>74</v>
      </c>
      <c r="CD196" s="2">
        <f t="shared" si="221"/>
        <v>75</v>
      </c>
      <c r="CE196" s="2">
        <f t="shared" si="221"/>
        <v>76</v>
      </c>
      <c r="CF196" s="2" t="e">
        <f>IF(#REF!+1&lt;=100,#REF!+1)</f>
        <v>#REF!</v>
      </c>
      <c r="CG196" s="2" t="e">
        <f t="shared" ref="CG196:CX196" si="222">IF(CF196+1&lt;=100,CF196+1)</f>
        <v>#REF!</v>
      </c>
      <c r="CH196" s="2" t="e">
        <f t="shared" si="222"/>
        <v>#REF!</v>
      </c>
      <c r="CI196" s="2" t="e">
        <f t="shared" si="222"/>
        <v>#REF!</v>
      </c>
      <c r="CJ196" s="2" t="e">
        <f t="shared" si="222"/>
        <v>#REF!</v>
      </c>
      <c r="CK196" s="2" t="e">
        <f t="shared" si="222"/>
        <v>#REF!</v>
      </c>
      <c r="CL196" s="2" t="e">
        <f t="shared" si="222"/>
        <v>#REF!</v>
      </c>
      <c r="CM196" s="2" t="e">
        <f t="shared" si="222"/>
        <v>#REF!</v>
      </c>
      <c r="CN196" s="2" t="e">
        <f t="shared" si="222"/>
        <v>#REF!</v>
      </c>
      <c r="CO196" s="2" t="e">
        <f t="shared" si="222"/>
        <v>#REF!</v>
      </c>
      <c r="CP196" s="2" t="e">
        <f t="shared" si="222"/>
        <v>#REF!</v>
      </c>
      <c r="CQ196" s="2" t="e">
        <f t="shared" si="222"/>
        <v>#REF!</v>
      </c>
      <c r="CR196" s="2" t="e">
        <f t="shared" si="222"/>
        <v>#REF!</v>
      </c>
      <c r="CS196" s="2" t="e">
        <f t="shared" si="222"/>
        <v>#REF!</v>
      </c>
      <c r="CT196" s="2" t="e">
        <f t="shared" si="222"/>
        <v>#REF!</v>
      </c>
      <c r="CU196" s="2" t="e">
        <f t="shared" si="222"/>
        <v>#REF!</v>
      </c>
      <c r="CV196" s="2" t="e">
        <f t="shared" si="222"/>
        <v>#REF!</v>
      </c>
      <c r="CW196" s="2" t="e">
        <f t="shared" si="222"/>
        <v>#REF!</v>
      </c>
      <c r="CX196" s="2" t="e">
        <f t="shared" si="222"/>
        <v>#REF!</v>
      </c>
      <c r="CZ196" s="8"/>
    </row>
    <row r="197" spans="1:104" ht="18" x14ac:dyDescent="0.25">
      <c r="A197" s="31" t="s">
        <v>58</v>
      </c>
      <c r="B197" s="6"/>
      <c r="C197" s="56"/>
      <c r="D197" s="56"/>
      <c r="E197" s="56"/>
      <c r="F197" s="56"/>
      <c r="G197" s="51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8"/>
    </row>
    <row r="198" spans="1:104" ht="18" x14ac:dyDescent="0.25">
      <c r="A198" s="31" t="s">
        <v>59</v>
      </c>
      <c r="B198" s="6"/>
      <c r="C198" s="56"/>
      <c r="D198" s="56"/>
      <c r="E198" s="56"/>
      <c r="F198" s="56"/>
      <c r="G198" s="51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8"/>
    </row>
    <row r="199" spans="1:104" ht="18" x14ac:dyDescent="0.25">
      <c r="A199" s="31" t="s">
        <v>60</v>
      </c>
      <c r="B199" s="6"/>
      <c r="C199" s="56"/>
      <c r="D199" s="56"/>
      <c r="E199" s="56"/>
      <c r="F199" s="56"/>
      <c r="G199" s="51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8"/>
    </row>
    <row r="200" spans="1:104" ht="18" x14ac:dyDescent="0.25">
      <c r="A200" s="31" t="s">
        <v>61</v>
      </c>
      <c r="B200" s="6"/>
      <c r="C200" s="56"/>
      <c r="D200" s="56"/>
      <c r="E200" s="56"/>
      <c r="F200" s="56"/>
      <c r="G200" s="51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8"/>
    </row>
    <row r="201" spans="1:104" ht="18" x14ac:dyDescent="0.25">
      <c r="A201" s="31" t="s">
        <v>62</v>
      </c>
      <c r="B201" s="6"/>
      <c r="C201" s="56"/>
      <c r="D201" s="56"/>
      <c r="E201" s="56"/>
      <c r="F201" s="56"/>
      <c r="G201" s="51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8"/>
    </row>
    <row r="202" spans="1:104" ht="18" x14ac:dyDescent="0.25">
      <c r="A202" s="31" t="s">
        <v>63</v>
      </c>
      <c r="B202" s="6"/>
      <c r="C202" s="56"/>
      <c r="D202" s="56"/>
      <c r="E202" s="56"/>
      <c r="F202" s="56"/>
      <c r="G202" s="51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8"/>
    </row>
    <row r="203" spans="1:104" ht="18" x14ac:dyDescent="0.25">
      <c r="A203" s="31" t="s">
        <v>64</v>
      </c>
      <c r="B203" s="6"/>
      <c r="C203" s="56"/>
      <c r="D203" s="56"/>
      <c r="E203" s="56"/>
      <c r="F203" s="56"/>
      <c r="G203" s="51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8"/>
    </row>
    <row r="204" spans="1:104" ht="18" x14ac:dyDescent="0.25">
      <c r="A204" s="31" t="s">
        <v>65</v>
      </c>
      <c r="B204" s="6"/>
      <c r="C204" s="56"/>
      <c r="D204" s="56"/>
      <c r="E204" s="56"/>
      <c r="F204" s="56"/>
      <c r="G204" s="51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8"/>
    </row>
    <row r="205" spans="1:104" ht="18" x14ac:dyDescent="0.25">
      <c r="A205" s="31" t="s">
        <v>66</v>
      </c>
      <c r="B205" s="6"/>
      <c r="C205" s="56"/>
      <c r="D205" s="56"/>
      <c r="E205" s="56"/>
      <c r="F205" s="56"/>
      <c r="G205" s="51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8"/>
    </row>
    <row r="206" spans="1:104" ht="18" x14ac:dyDescent="0.25">
      <c r="A206" s="31" t="s">
        <v>67</v>
      </c>
      <c r="B206" s="6"/>
      <c r="C206" s="56"/>
      <c r="D206" s="56"/>
      <c r="E206" s="56"/>
      <c r="F206" s="56"/>
      <c r="G206" s="51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8"/>
    </row>
    <row r="207" spans="1:104" ht="18" x14ac:dyDescent="0.25">
      <c r="A207" s="31" t="s">
        <v>68</v>
      </c>
      <c r="B207" s="6"/>
      <c r="C207" s="56"/>
      <c r="D207" s="56"/>
      <c r="E207" s="56"/>
      <c r="F207" s="56"/>
      <c r="G207" s="51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8"/>
    </row>
    <row r="208" spans="1:104" ht="18" x14ac:dyDescent="0.25">
      <c r="A208" s="31" t="s">
        <v>69</v>
      </c>
      <c r="B208" s="6"/>
      <c r="C208" s="56"/>
      <c r="D208" s="56"/>
      <c r="E208" s="56"/>
      <c r="F208" s="56"/>
      <c r="G208" s="51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8"/>
    </row>
    <row r="209" spans="1:104" ht="18" x14ac:dyDescent="0.25">
      <c r="A209" s="31" t="s">
        <v>70</v>
      </c>
      <c r="B209" s="6"/>
      <c r="C209" s="56"/>
      <c r="D209" s="56"/>
      <c r="E209" s="56"/>
      <c r="F209" s="56"/>
      <c r="G209" s="51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8"/>
    </row>
    <row r="210" spans="1:104" ht="18" x14ac:dyDescent="0.25">
      <c r="A210" s="31" t="s">
        <v>71</v>
      </c>
      <c r="B210" s="6"/>
      <c r="C210" s="56"/>
      <c r="D210" s="56"/>
      <c r="E210" s="56"/>
      <c r="F210" s="56"/>
      <c r="G210" s="51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8"/>
    </row>
    <row r="211" spans="1:104" ht="18" x14ac:dyDescent="0.25">
      <c r="A211" s="31" t="s">
        <v>72</v>
      </c>
      <c r="B211" s="6"/>
      <c r="C211" s="56"/>
      <c r="D211" s="56"/>
      <c r="E211" s="56"/>
      <c r="F211" s="56"/>
      <c r="G211" s="51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8"/>
    </row>
    <row r="212" spans="1:104" ht="18" x14ac:dyDescent="0.25">
      <c r="A212" s="31" t="s">
        <v>73</v>
      </c>
      <c r="B212" s="6"/>
      <c r="C212" s="56"/>
      <c r="D212" s="56"/>
      <c r="E212" s="56"/>
      <c r="F212" s="56"/>
      <c r="G212" s="51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8"/>
    </row>
    <row r="213" spans="1:104" ht="18" x14ac:dyDescent="0.25">
      <c r="A213" s="31" t="s">
        <v>74</v>
      </c>
      <c r="B213" s="6"/>
      <c r="C213" s="56"/>
      <c r="D213" s="56"/>
      <c r="E213" s="56"/>
      <c r="F213" s="56"/>
      <c r="G213" s="51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8"/>
    </row>
    <row r="214" spans="1:104" ht="18" x14ac:dyDescent="0.25">
      <c r="A214" s="23" t="s">
        <v>76</v>
      </c>
      <c r="C214" s="16">
        <v>665830.58000000007</v>
      </c>
      <c r="H214" s="6">
        <v>0</v>
      </c>
      <c r="I214" s="6">
        <v>18984.400000000001</v>
      </c>
      <c r="J214" s="6">
        <v>15.4</v>
      </c>
      <c r="K214" s="6">
        <v>15.4</v>
      </c>
      <c r="L214" s="6">
        <v>5015.3999999999996</v>
      </c>
      <c r="M214" s="6">
        <v>5000</v>
      </c>
      <c r="N214" s="6">
        <v>10000</v>
      </c>
      <c r="O214" s="6">
        <v>120000</v>
      </c>
      <c r="P214" s="6">
        <v>70000</v>
      </c>
      <c r="Q214" s="6">
        <v>41031</v>
      </c>
      <c r="R214" s="6">
        <v>13000</v>
      </c>
      <c r="S214" s="6">
        <v>13000</v>
      </c>
      <c r="T214" s="6">
        <v>13000</v>
      </c>
      <c r="U214" s="6">
        <v>0</v>
      </c>
      <c r="V214" s="6">
        <v>0</v>
      </c>
      <c r="W214" s="6">
        <v>0</v>
      </c>
      <c r="X214" s="6">
        <v>0</v>
      </c>
      <c r="Y214" s="6">
        <v>0</v>
      </c>
      <c r="Z214" s="6">
        <v>0</v>
      </c>
      <c r="AA214" s="6">
        <v>0</v>
      </c>
      <c r="AB214" s="6">
        <v>0</v>
      </c>
      <c r="AC214" s="6">
        <v>0</v>
      </c>
      <c r="AD214" s="6">
        <v>0</v>
      </c>
      <c r="AE214" s="6">
        <v>0</v>
      </c>
      <c r="AF214" s="6">
        <v>0</v>
      </c>
      <c r="AG214" s="6">
        <v>0</v>
      </c>
      <c r="AH214" s="6">
        <v>0</v>
      </c>
      <c r="AI214" s="6">
        <v>-41527</v>
      </c>
      <c r="AJ214" s="6">
        <v>0</v>
      </c>
      <c r="AK214" s="6">
        <v>0</v>
      </c>
      <c r="AL214" s="6">
        <v>0</v>
      </c>
      <c r="AM214" s="6">
        <v>0</v>
      </c>
      <c r="AN214" s="6">
        <v>0</v>
      </c>
      <c r="AO214" s="6">
        <v>0</v>
      </c>
      <c r="AP214" s="6">
        <v>0</v>
      </c>
      <c r="AQ214" s="6">
        <v>0</v>
      </c>
      <c r="AR214" s="6">
        <v>0</v>
      </c>
      <c r="AS214" s="6">
        <v>0</v>
      </c>
      <c r="AT214" s="6">
        <v>0</v>
      </c>
      <c r="AU214" s="6">
        <v>0</v>
      </c>
      <c r="AV214" s="6">
        <v>0</v>
      </c>
      <c r="AW214" s="6">
        <v>0</v>
      </c>
      <c r="AX214" s="6">
        <v>0</v>
      </c>
      <c r="AY214" s="6">
        <v>0</v>
      </c>
      <c r="AZ214" s="6">
        <v>0</v>
      </c>
      <c r="BA214" s="6">
        <v>0</v>
      </c>
      <c r="BB214" s="6">
        <v>0</v>
      </c>
      <c r="BC214" s="6">
        <v>0</v>
      </c>
      <c r="BD214" s="6">
        <v>0</v>
      </c>
      <c r="BE214" s="6">
        <v>398295</v>
      </c>
      <c r="BF214" s="6">
        <v>0</v>
      </c>
      <c r="BG214" s="6">
        <v>0</v>
      </c>
      <c r="BH214" s="6">
        <v>0</v>
      </c>
      <c r="BI214" s="6">
        <v>0</v>
      </c>
      <c r="BJ214" s="6">
        <v>0</v>
      </c>
      <c r="BK214" s="6">
        <v>0</v>
      </c>
      <c r="BL214" s="6">
        <v>0</v>
      </c>
      <c r="BM214" s="6">
        <v>0</v>
      </c>
      <c r="BN214" s="6">
        <v>0</v>
      </c>
      <c r="BO214" s="6">
        <v>0</v>
      </c>
      <c r="BP214" s="6">
        <v>0</v>
      </c>
      <c r="BQ214" s="6">
        <v>0</v>
      </c>
      <c r="BR214" s="6">
        <v>0</v>
      </c>
      <c r="BS214" s="6">
        <v>0</v>
      </c>
      <c r="BT214" s="6">
        <v>0</v>
      </c>
      <c r="BU214" s="6">
        <v>0</v>
      </c>
      <c r="BV214" s="6">
        <v>0</v>
      </c>
      <c r="BW214" s="6">
        <v>0</v>
      </c>
      <c r="BX214" s="6">
        <v>0</v>
      </c>
      <c r="BY214" s="6">
        <v>0</v>
      </c>
      <c r="BZ214" s="6">
        <v>0</v>
      </c>
      <c r="CA214" s="6">
        <v>0</v>
      </c>
      <c r="CB214" s="6">
        <v>0</v>
      </c>
      <c r="CC214" s="6">
        <v>0</v>
      </c>
      <c r="CD214" s="6">
        <v>0</v>
      </c>
      <c r="CE214" s="6">
        <v>0</v>
      </c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8"/>
    </row>
    <row r="215" spans="1:104" ht="18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8"/>
    </row>
    <row r="216" spans="1:104" ht="18" x14ac:dyDescent="0.25">
      <c r="A216" s="23" t="s">
        <v>275</v>
      </c>
      <c r="B216" s="6"/>
      <c r="C216" s="32" t="s">
        <v>170</v>
      </c>
      <c r="D216" s="32" t="s">
        <v>217</v>
      </c>
      <c r="E216" s="32" t="s">
        <v>171</v>
      </c>
      <c r="F216" s="32" t="s">
        <v>173</v>
      </c>
      <c r="G216" s="32" t="s">
        <v>172</v>
      </c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8"/>
    </row>
    <row r="217" spans="1:104" ht="18" x14ac:dyDescent="0.25">
      <c r="A217" s="54" t="s">
        <v>31</v>
      </c>
      <c r="B217" s="6"/>
      <c r="C217" s="1">
        <f>F75</f>
        <v>0</v>
      </c>
      <c r="D217" s="32"/>
      <c r="E217" s="55">
        <f t="shared" ref="E217:F219" si="223">B53</f>
        <v>0</v>
      </c>
      <c r="F217" s="55">
        <f t="shared" si="223"/>
        <v>0</v>
      </c>
      <c r="G217" s="32">
        <f>IF(E217&gt;0,E217+F217-1,)</f>
        <v>0</v>
      </c>
      <c r="H217" s="6">
        <f>IF(AND(H$113&lt;=$G217,H$113&gt;=$E217),$C217/$F217,)</f>
        <v>0</v>
      </c>
      <c r="I217" s="6">
        <f t="shared" ref="I217:BT218" si="224">IF(AND(I$113&lt;=$G217,I$113&gt;=$E217),$C217/$F217,)</f>
        <v>0</v>
      </c>
      <c r="J217" s="6">
        <f t="shared" si="224"/>
        <v>0</v>
      </c>
      <c r="K217" s="6">
        <f t="shared" si="224"/>
        <v>0</v>
      </c>
      <c r="L217" s="6">
        <f t="shared" si="224"/>
        <v>0</v>
      </c>
      <c r="M217" s="6">
        <f t="shared" si="224"/>
        <v>0</v>
      </c>
      <c r="N217" s="6">
        <f t="shared" si="224"/>
        <v>0</v>
      </c>
      <c r="O217" s="6">
        <f t="shared" si="224"/>
        <v>0</v>
      </c>
      <c r="P217" s="6">
        <f t="shared" si="224"/>
        <v>0</v>
      </c>
      <c r="Q217" s="6">
        <f t="shared" si="224"/>
        <v>0</v>
      </c>
      <c r="R217" s="6">
        <f t="shared" si="224"/>
        <v>0</v>
      </c>
      <c r="S217" s="6">
        <f t="shared" si="224"/>
        <v>0</v>
      </c>
      <c r="T217" s="6">
        <f t="shared" si="224"/>
        <v>0</v>
      </c>
      <c r="U217" s="6">
        <f t="shared" si="224"/>
        <v>0</v>
      </c>
      <c r="V217" s="6">
        <f t="shared" si="224"/>
        <v>0</v>
      </c>
      <c r="W217" s="6">
        <f t="shared" si="224"/>
        <v>0</v>
      </c>
      <c r="X217" s="6">
        <f t="shared" si="224"/>
        <v>0</v>
      </c>
      <c r="Y217" s="6">
        <f t="shared" si="224"/>
        <v>0</v>
      </c>
      <c r="Z217" s="6">
        <f t="shared" si="224"/>
        <v>0</v>
      </c>
      <c r="AA217" s="6">
        <f t="shared" si="224"/>
        <v>0</v>
      </c>
      <c r="AB217" s="6">
        <f t="shared" si="224"/>
        <v>0</v>
      </c>
      <c r="AC217" s="6">
        <f t="shared" si="224"/>
        <v>0</v>
      </c>
      <c r="AD217" s="6">
        <f t="shared" si="224"/>
        <v>0</v>
      </c>
      <c r="AE217" s="6">
        <f t="shared" si="224"/>
        <v>0</v>
      </c>
      <c r="AF217" s="6">
        <f t="shared" si="224"/>
        <v>0</v>
      </c>
      <c r="AG217" s="6">
        <f t="shared" si="224"/>
        <v>0</v>
      </c>
      <c r="AH217" s="6">
        <f t="shared" si="224"/>
        <v>0</v>
      </c>
      <c r="AI217" s="6">
        <f t="shared" si="224"/>
        <v>0</v>
      </c>
      <c r="AJ217" s="6">
        <f t="shared" si="224"/>
        <v>0</v>
      </c>
      <c r="AK217" s="6">
        <f t="shared" si="224"/>
        <v>0</v>
      </c>
      <c r="AL217" s="6">
        <f t="shared" si="224"/>
        <v>0</v>
      </c>
      <c r="AM217" s="6">
        <f t="shared" si="224"/>
        <v>0</v>
      </c>
      <c r="AN217" s="6">
        <f t="shared" si="224"/>
        <v>0</v>
      </c>
      <c r="AO217" s="6">
        <f t="shared" si="224"/>
        <v>0</v>
      </c>
      <c r="AP217" s="6">
        <f t="shared" si="224"/>
        <v>0</v>
      </c>
      <c r="AQ217" s="6">
        <f t="shared" si="224"/>
        <v>0</v>
      </c>
      <c r="AR217" s="6">
        <f t="shared" si="224"/>
        <v>0</v>
      </c>
      <c r="AS217" s="6">
        <f t="shared" si="224"/>
        <v>0</v>
      </c>
      <c r="AT217" s="6">
        <f t="shared" si="224"/>
        <v>0</v>
      </c>
      <c r="AU217" s="6">
        <f t="shared" si="224"/>
        <v>0</v>
      </c>
      <c r="AV217" s="6">
        <f t="shared" si="224"/>
        <v>0</v>
      </c>
      <c r="AW217" s="6">
        <f t="shared" si="224"/>
        <v>0</v>
      </c>
      <c r="AX217" s="6">
        <f t="shared" si="224"/>
        <v>0</v>
      </c>
      <c r="AY217" s="6">
        <f t="shared" si="224"/>
        <v>0</v>
      </c>
      <c r="AZ217" s="6">
        <f t="shared" si="224"/>
        <v>0</v>
      </c>
      <c r="BA217" s="6">
        <f t="shared" si="224"/>
        <v>0</v>
      </c>
      <c r="BB217" s="6">
        <f t="shared" si="224"/>
        <v>0</v>
      </c>
      <c r="BC217" s="6">
        <f t="shared" si="224"/>
        <v>0</v>
      </c>
      <c r="BD217" s="6">
        <f t="shared" si="224"/>
        <v>0</v>
      </c>
      <c r="BE217" s="6">
        <f t="shared" si="224"/>
        <v>0</v>
      </c>
      <c r="BF217" s="6">
        <f t="shared" si="224"/>
        <v>0</v>
      </c>
      <c r="BG217" s="6">
        <f t="shared" si="224"/>
        <v>0</v>
      </c>
      <c r="BH217" s="6">
        <f t="shared" si="224"/>
        <v>0</v>
      </c>
      <c r="BI217" s="6">
        <f t="shared" si="224"/>
        <v>0</v>
      </c>
      <c r="BJ217" s="6">
        <f t="shared" si="224"/>
        <v>0</v>
      </c>
      <c r="BK217" s="6">
        <f t="shared" si="224"/>
        <v>0</v>
      </c>
      <c r="BL217" s="6">
        <f t="shared" si="224"/>
        <v>0</v>
      </c>
      <c r="BM217" s="6">
        <f t="shared" si="224"/>
        <v>0</v>
      </c>
      <c r="BN217" s="6">
        <f t="shared" si="224"/>
        <v>0</v>
      </c>
      <c r="BO217" s="6">
        <f t="shared" si="224"/>
        <v>0</v>
      </c>
      <c r="BP217" s="6">
        <f t="shared" si="224"/>
        <v>0</v>
      </c>
      <c r="BQ217" s="6">
        <f t="shared" si="224"/>
        <v>0</v>
      </c>
      <c r="BR217" s="6">
        <f t="shared" si="224"/>
        <v>0</v>
      </c>
      <c r="BS217" s="6">
        <f t="shared" si="224"/>
        <v>0</v>
      </c>
      <c r="BT217" s="6">
        <f t="shared" si="224"/>
        <v>0</v>
      </c>
      <c r="BU217" s="6">
        <f t="shared" ref="BU217:CE221" si="225">IF(AND(BU$113&lt;=$G217,BU$113&gt;=$E217),$C217/$F217,)</f>
        <v>0</v>
      </c>
      <c r="BV217" s="6">
        <f t="shared" si="225"/>
        <v>0</v>
      </c>
      <c r="BW217" s="6">
        <f t="shared" si="225"/>
        <v>0</v>
      </c>
      <c r="BX217" s="6">
        <f t="shared" si="225"/>
        <v>0</v>
      </c>
      <c r="BY217" s="6">
        <f t="shared" si="225"/>
        <v>0</v>
      </c>
      <c r="BZ217" s="6">
        <f t="shared" si="225"/>
        <v>0</v>
      </c>
      <c r="CA217" s="6">
        <f t="shared" si="225"/>
        <v>0</v>
      </c>
      <c r="CB217" s="6">
        <f t="shared" si="225"/>
        <v>0</v>
      </c>
      <c r="CC217" s="6">
        <f t="shared" si="225"/>
        <v>0</v>
      </c>
      <c r="CD217" s="6">
        <f t="shared" si="225"/>
        <v>0</v>
      </c>
      <c r="CE217" s="6">
        <f t="shared" si="225"/>
        <v>0</v>
      </c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8"/>
    </row>
    <row r="218" spans="1:104" ht="18" x14ac:dyDescent="0.25">
      <c r="A218" s="31" t="s">
        <v>30</v>
      </c>
      <c r="B218" s="6"/>
      <c r="C218" s="1">
        <f>E75</f>
        <v>50000</v>
      </c>
      <c r="D218" s="1"/>
      <c r="E218" s="1">
        <f t="shared" si="223"/>
        <v>20</v>
      </c>
      <c r="F218" s="1">
        <f t="shared" si="223"/>
        <v>5</v>
      </c>
      <c r="G218" s="35">
        <f t="shared" ref="G218:G225" si="226">IF(E218&gt;0,E218+F218-1,)</f>
        <v>24</v>
      </c>
      <c r="H218" s="6">
        <f t="shared" ref="H218:W225" si="227">IF(AND(H$113&lt;=$G218,H$113&gt;=$E218),$C218/$F218,)</f>
        <v>0</v>
      </c>
      <c r="I218" s="6">
        <f t="shared" si="227"/>
        <v>0</v>
      </c>
      <c r="J218" s="6">
        <f t="shared" si="227"/>
        <v>0</v>
      </c>
      <c r="K218" s="6">
        <f t="shared" si="227"/>
        <v>0</v>
      </c>
      <c r="L218" s="6">
        <f t="shared" si="227"/>
        <v>0</v>
      </c>
      <c r="M218" s="6">
        <f t="shared" si="227"/>
        <v>0</v>
      </c>
      <c r="N218" s="6">
        <f t="shared" si="227"/>
        <v>0</v>
      </c>
      <c r="O218" s="6">
        <f t="shared" si="227"/>
        <v>0</v>
      </c>
      <c r="P218" s="6">
        <f t="shared" si="227"/>
        <v>0</v>
      </c>
      <c r="Q218" s="6">
        <f t="shared" si="227"/>
        <v>0</v>
      </c>
      <c r="R218" s="6">
        <f t="shared" si="227"/>
        <v>0</v>
      </c>
      <c r="S218" s="6">
        <f t="shared" si="227"/>
        <v>0</v>
      </c>
      <c r="T218" s="6">
        <f t="shared" si="227"/>
        <v>0</v>
      </c>
      <c r="U218" s="6">
        <f t="shared" si="227"/>
        <v>0</v>
      </c>
      <c r="V218" s="6">
        <f t="shared" si="227"/>
        <v>0</v>
      </c>
      <c r="W218" s="6">
        <f t="shared" si="227"/>
        <v>0</v>
      </c>
      <c r="X218" s="6">
        <f t="shared" si="224"/>
        <v>0</v>
      </c>
      <c r="Y218" s="6">
        <f t="shared" si="224"/>
        <v>0</v>
      </c>
      <c r="Z218" s="6">
        <f t="shared" si="224"/>
        <v>0</v>
      </c>
      <c r="AA218" s="6">
        <f t="shared" si="224"/>
        <v>10000</v>
      </c>
      <c r="AB218" s="6">
        <f t="shared" si="224"/>
        <v>10000</v>
      </c>
      <c r="AC218" s="6">
        <f t="shared" si="224"/>
        <v>10000</v>
      </c>
      <c r="AD218" s="6">
        <f t="shared" si="224"/>
        <v>10000</v>
      </c>
      <c r="AE218" s="6">
        <f t="shared" si="224"/>
        <v>10000</v>
      </c>
      <c r="AF218" s="6">
        <f t="shared" si="224"/>
        <v>0</v>
      </c>
      <c r="AG218" s="6">
        <f t="shared" si="224"/>
        <v>0</v>
      </c>
      <c r="AH218" s="6">
        <f t="shared" si="224"/>
        <v>0</v>
      </c>
      <c r="AI218" s="6">
        <f t="shared" si="224"/>
        <v>0</v>
      </c>
      <c r="AJ218" s="6">
        <f t="shared" si="224"/>
        <v>0</v>
      </c>
      <c r="AK218" s="6">
        <f t="shared" si="224"/>
        <v>0</v>
      </c>
      <c r="AL218" s="6">
        <f t="shared" si="224"/>
        <v>0</v>
      </c>
      <c r="AM218" s="6">
        <f t="shared" si="224"/>
        <v>0</v>
      </c>
      <c r="AN218" s="6">
        <f t="shared" si="224"/>
        <v>0</v>
      </c>
      <c r="AO218" s="6">
        <f t="shared" si="224"/>
        <v>0</v>
      </c>
      <c r="AP218" s="6">
        <f t="shared" si="224"/>
        <v>0</v>
      </c>
      <c r="AQ218" s="6">
        <f t="shared" si="224"/>
        <v>0</v>
      </c>
      <c r="AR218" s="6">
        <f t="shared" si="224"/>
        <v>0</v>
      </c>
      <c r="AS218" s="6">
        <f t="shared" si="224"/>
        <v>0</v>
      </c>
      <c r="AT218" s="6">
        <f t="shared" si="224"/>
        <v>0</v>
      </c>
      <c r="AU218" s="6">
        <f t="shared" si="224"/>
        <v>0</v>
      </c>
      <c r="AV218" s="6">
        <f t="shared" si="224"/>
        <v>0</v>
      </c>
      <c r="AW218" s="6">
        <f t="shared" si="224"/>
        <v>0</v>
      </c>
      <c r="AX218" s="6">
        <f t="shared" si="224"/>
        <v>0</v>
      </c>
      <c r="AY218" s="6">
        <f t="shared" si="224"/>
        <v>0</v>
      </c>
      <c r="AZ218" s="6">
        <f t="shared" si="224"/>
        <v>0</v>
      </c>
      <c r="BA218" s="6">
        <f t="shared" si="224"/>
        <v>0</v>
      </c>
      <c r="BB218" s="6">
        <f t="shared" si="224"/>
        <v>0</v>
      </c>
      <c r="BC218" s="6">
        <f t="shared" si="224"/>
        <v>0</v>
      </c>
      <c r="BD218" s="6">
        <f t="shared" si="224"/>
        <v>0</v>
      </c>
      <c r="BE218" s="6">
        <f t="shared" si="224"/>
        <v>0</v>
      </c>
      <c r="BF218" s="6">
        <f t="shared" si="224"/>
        <v>0</v>
      </c>
      <c r="BG218" s="6">
        <f t="shared" si="224"/>
        <v>0</v>
      </c>
      <c r="BH218" s="6">
        <f t="shared" si="224"/>
        <v>0</v>
      </c>
      <c r="BI218" s="6">
        <f t="shared" si="224"/>
        <v>0</v>
      </c>
      <c r="BJ218" s="6">
        <f t="shared" si="224"/>
        <v>0</v>
      </c>
      <c r="BK218" s="6">
        <f t="shared" si="224"/>
        <v>0</v>
      </c>
      <c r="BL218" s="6">
        <f t="shared" si="224"/>
        <v>0</v>
      </c>
      <c r="BM218" s="6">
        <f t="shared" si="224"/>
        <v>0</v>
      </c>
      <c r="BN218" s="6">
        <f t="shared" si="224"/>
        <v>0</v>
      </c>
      <c r="BO218" s="6">
        <f t="shared" si="224"/>
        <v>0</v>
      </c>
      <c r="BP218" s="6">
        <f t="shared" si="224"/>
        <v>0</v>
      </c>
      <c r="BQ218" s="6">
        <f t="shared" si="224"/>
        <v>0</v>
      </c>
      <c r="BR218" s="6">
        <f t="shared" si="224"/>
        <v>0</v>
      </c>
      <c r="BS218" s="6">
        <f t="shared" si="224"/>
        <v>0</v>
      </c>
      <c r="BT218" s="6">
        <f t="shared" si="224"/>
        <v>0</v>
      </c>
      <c r="BU218" s="6">
        <f t="shared" si="225"/>
        <v>0</v>
      </c>
      <c r="BV218" s="6">
        <f t="shared" si="225"/>
        <v>0</v>
      </c>
      <c r="BW218" s="6">
        <f t="shared" si="225"/>
        <v>0</v>
      </c>
      <c r="BX218" s="6">
        <f t="shared" si="225"/>
        <v>0</v>
      </c>
      <c r="BY218" s="6">
        <f t="shared" si="225"/>
        <v>0</v>
      </c>
      <c r="BZ218" s="6">
        <f t="shared" si="225"/>
        <v>0</v>
      </c>
      <c r="CA218" s="6">
        <f t="shared" si="225"/>
        <v>0</v>
      </c>
      <c r="CB218" s="6">
        <f t="shared" si="225"/>
        <v>0</v>
      </c>
      <c r="CC218" s="6">
        <f t="shared" si="225"/>
        <v>0</v>
      </c>
      <c r="CD218" s="6">
        <f t="shared" si="225"/>
        <v>0</v>
      </c>
      <c r="CE218" s="6">
        <f t="shared" si="225"/>
        <v>0</v>
      </c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8"/>
    </row>
    <row r="219" spans="1:104" ht="18" x14ac:dyDescent="0.25">
      <c r="A219" s="31" t="s">
        <v>214</v>
      </c>
      <c r="B219" s="6"/>
      <c r="C219" s="1">
        <f>B75</f>
        <v>0</v>
      </c>
      <c r="D219" s="1"/>
      <c r="E219" s="1">
        <f t="shared" si="223"/>
        <v>28</v>
      </c>
      <c r="F219" s="1">
        <f t="shared" si="223"/>
        <v>24</v>
      </c>
      <c r="G219" s="35">
        <f t="shared" si="226"/>
        <v>51</v>
      </c>
      <c r="H219" s="6">
        <f t="shared" si="227"/>
        <v>0</v>
      </c>
      <c r="I219" s="6">
        <f t="shared" ref="I219:BT222" si="228">IF(AND(I$113&lt;=$G219,I$113&gt;=$E219),$C219/$F219,)</f>
        <v>0</v>
      </c>
      <c r="J219" s="6">
        <f t="shared" si="228"/>
        <v>0</v>
      </c>
      <c r="K219" s="6">
        <f t="shared" si="228"/>
        <v>0</v>
      </c>
      <c r="L219" s="6">
        <f t="shared" si="228"/>
        <v>0</v>
      </c>
      <c r="M219" s="6">
        <f t="shared" si="228"/>
        <v>0</v>
      </c>
      <c r="N219" s="6">
        <f t="shared" si="228"/>
        <v>0</v>
      </c>
      <c r="O219" s="6">
        <f t="shared" si="228"/>
        <v>0</v>
      </c>
      <c r="P219" s="6">
        <f t="shared" si="228"/>
        <v>0</v>
      </c>
      <c r="Q219" s="6">
        <f t="shared" si="228"/>
        <v>0</v>
      </c>
      <c r="R219" s="6">
        <f t="shared" si="228"/>
        <v>0</v>
      </c>
      <c r="S219" s="6">
        <f t="shared" si="228"/>
        <v>0</v>
      </c>
      <c r="T219" s="6">
        <f t="shared" si="228"/>
        <v>0</v>
      </c>
      <c r="U219" s="6">
        <f t="shared" si="228"/>
        <v>0</v>
      </c>
      <c r="V219" s="6">
        <f t="shared" si="228"/>
        <v>0</v>
      </c>
      <c r="W219" s="6">
        <f t="shared" si="228"/>
        <v>0</v>
      </c>
      <c r="X219" s="6">
        <f t="shared" si="228"/>
        <v>0</v>
      </c>
      <c r="Y219" s="6">
        <f t="shared" si="228"/>
        <v>0</v>
      </c>
      <c r="Z219" s="6">
        <f t="shared" si="228"/>
        <v>0</v>
      </c>
      <c r="AA219" s="6">
        <f t="shared" si="228"/>
        <v>0</v>
      </c>
      <c r="AB219" s="6">
        <f t="shared" si="228"/>
        <v>0</v>
      </c>
      <c r="AC219" s="6">
        <f t="shared" si="228"/>
        <v>0</v>
      </c>
      <c r="AD219" s="6">
        <f t="shared" si="228"/>
        <v>0</v>
      </c>
      <c r="AE219" s="6">
        <f t="shared" si="228"/>
        <v>0</v>
      </c>
      <c r="AF219" s="6">
        <f t="shared" si="228"/>
        <v>0</v>
      </c>
      <c r="AG219" s="6">
        <f t="shared" si="228"/>
        <v>0</v>
      </c>
      <c r="AH219" s="6">
        <f t="shared" si="228"/>
        <v>0</v>
      </c>
      <c r="AI219" s="6">
        <f t="shared" si="228"/>
        <v>0</v>
      </c>
      <c r="AJ219" s="6">
        <f t="shared" si="228"/>
        <v>0</v>
      </c>
      <c r="AK219" s="6">
        <f t="shared" si="228"/>
        <v>0</v>
      </c>
      <c r="AL219" s="6">
        <f t="shared" si="228"/>
        <v>0</v>
      </c>
      <c r="AM219" s="6">
        <f t="shared" si="228"/>
        <v>0</v>
      </c>
      <c r="AN219" s="6">
        <f t="shared" si="228"/>
        <v>0</v>
      </c>
      <c r="AO219" s="6">
        <f t="shared" si="228"/>
        <v>0</v>
      </c>
      <c r="AP219" s="6">
        <f t="shared" si="228"/>
        <v>0</v>
      </c>
      <c r="AQ219" s="6">
        <f t="shared" si="228"/>
        <v>0</v>
      </c>
      <c r="AR219" s="6">
        <f t="shared" si="228"/>
        <v>0</v>
      </c>
      <c r="AS219" s="6">
        <f t="shared" si="228"/>
        <v>0</v>
      </c>
      <c r="AT219" s="6">
        <f t="shared" si="228"/>
        <v>0</v>
      </c>
      <c r="AU219" s="6">
        <f t="shared" si="228"/>
        <v>0</v>
      </c>
      <c r="AV219" s="6">
        <f t="shared" si="228"/>
        <v>0</v>
      </c>
      <c r="AW219" s="6">
        <f t="shared" si="228"/>
        <v>0</v>
      </c>
      <c r="AX219" s="6">
        <f t="shared" si="228"/>
        <v>0</v>
      </c>
      <c r="AY219" s="6">
        <f t="shared" si="228"/>
        <v>0</v>
      </c>
      <c r="AZ219" s="6">
        <f t="shared" si="228"/>
        <v>0</v>
      </c>
      <c r="BA219" s="6">
        <f t="shared" si="228"/>
        <v>0</v>
      </c>
      <c r="BB219" s="6">
        <f t="shared" si="228"/>
        <v>0</v>
      </c>
      <c r="BC219" s="6">
        <f t="shared" si="228"/>
        <v>0</v>
      </c>
      <c r="BD219" s="6">
        <f t="shared" si="228"/>
        <v>0</v>
      </c>
      <c r="BE219" s="6">
        <f t="shared" si="228"/>
        <v>0</v>
      </c>
      <c r="BF219" s="6">
        <f t="shared" si="228"/>
        <v>0</v>
      </c>
      <c r="BG219" s="6">
        <f t="shared" si="228"/>
        <v>0</v>
      </c>
      <c r="BH219" s="6">
        <f t="shared" si="228"/>
        <v>0</v>
      </c>
      <c r="BI219" s="6">
        <f t="shared" si="228"/>
        <v>0</v>
      </c>
      <c r="BJ219" s="6">
        <f t="shared" si="228"/>
        <v>0</v>
      </c>
      <c r="BK219" s="6">
        <f t="shared" si="228"/>
        <v>0</v>
      </c>
      <c r="BL219" s="6">
        <f t="shared" si="228"/>
        <v>0</v>
      </c>
      <c r="BM219" s="6">
        <f t="shared" si="228"/>
        <v>0</v>
      </c>
      <c r="BN219" s="6">
        <f t="shared" si="228"/>
        <v>0</v>
      </c>
      <c r="BO219" s="6">
        <f t="shared" si="228"/>
        <v>0</v>
      </c>
      <c r="BP219" s="6">
        <f t="shared" si="228"/>
        <v>0</v>
      </c>
      <c r="BQ219" s="6">
        <f t="shared" si="228"/>
        <v>0</v>
      </c>
      <c r="BR219" s="6">
        <f t="shared" si="228"/>
        <v>0</v>
      </c>
      <c r="BS219" s="6">
        <f t="shared" si="228"/>
        <v>0</v>
      </c>
      <c r="BT219" s="6">
        <f t="shared" si="228"/>
        <v>0</v>
      </c>
      <c r="BU219" s="6">
        <f t="shared" si="225"/>
        <v>0</v>
      </c>
      <c r="BV219" s="6">
        <f t="shared" si="225"/>
        <v>0</v>
      </c>
      <c r="BW219" s="6">
        <f t="shared" si="225"/>
        <v>0</v>
      </c>
      <c r="BX219" s="6">
        <f t="shared" si="225"/>
        <v>0</v>
      </c>
      <c r="BY219" s="6">
        <f t="shared" si="225"/>
        <v>0</v>
      </c>
      <c r="BZ219" s="6">
        <f t="shared" si="225"/>
        <v>0</v>
      </c>
      <c r="CA219" s="6">
        <f t="shared" si="225"/>
        <v>0</v>
      </c>
      <c r="CB219" s="6">
        <f t="shared" si="225"/>
        <v>0</v>
      </c>
      <c r="CC219" s="6">
        <f t="shared" si="225"/>
        <v>0</v>
      </c>
      <c r="CD219" s="6">
        <f t="shared" si="225"/>
        <v>0</v>
      </c>
      <c r="CE219" s="6">
        <f t="shared" si="225"/>
        <v>0</v>
      </c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8"/>
    </row>
    <row r="220" spans="1:104" ht="18" x14ac:dyDescent="0.25">
      <c r="A220" s="31" t="s">
        <v>29</v>
      </c>
      <c r="B220" s="6"/>
      <c r="C220" s="6">
        <f>C73</f>
        <v>46035786.196000002</v>
      </c>
      <c r="D220" s="1"/>
      <c r="E220" s="1">
        <f>B57</f>
        <v>28</v>
      </c>
      <c r="F220" s="1">
        <f>C57</f>
        <v>24</v>
      </c>
      <c r="G220" s="35">
        <f t="shared" si="226"/>
        <v>51</v>
      </c>
      <c r="H220" s="6">
        <f t="shared" si="227"/>
        <v>0</v>
      </c>
      <c r="I220" s="6">
        <f t="shared" si="228"/>
        <v>0</v>
      </c>
      <c r="J220" s="6">
        <f t="shared" si="228"/>
        <v>0</v>
      </c>
      <c r="K220" s="6">
        <f t="shared" si="228"/>
        <v>0</v>
      </c>
      <c r="L220" s="6">
        <f t="shared" si="228"/>
        <v>0</v>
      </c>
      <c r="M220" s="6">
        <f t="shared" si="228"/>
        <v>0</v>
      </c>
      <c r="N220" s="6">
        <f t="shared" si="228"/>
        <v>0</v>
      </c>
      <c r="O220" s="6">
        <f t="shared" si="228"/>
        <v>0</v>
      </c>
      <c r="P220" s="6">
        <f t="shared" si="228"/>
        <v>0</v>
      </c>
      <c r="Q220" s="6">
        <f t="shared" si="228"/>
        <v>0</v>
      </c>
      <c r="R220" s="6">
        <f t="shared" si="228"/>
        <v>0</v>
      </c>
      <c r="S220" s="6">
        <f t="shared" si="228"/>
        <v>0</v>
      </c>
      <c r="T220" s="6">
        <f t="shared" si="228"/>
        <v>0</v>
      </c>
      <c r="U220" s="6">
        <f t="shared" si="228"/>
        <v>0</v>
      </c>
      <c r="V220" s="6">
        <f t="shared" si="228"/>
        <v>0</v>
      </c>
      <c r="W220" s="6">
        <f t="shared" si="228"/>
        <v>0</v>
      </c>
      <c r="X220" s="6">
        <f t="shared" si="228"/>
        <v>0</v>
      </c>
      <c r="Y220" s="6">
        <f t="shared" si="228"/>
        <v>0</v>
      </c>
      <c r="Z220" s="6">
        <f t="shared" si="228"/>
        <v>0</v>
      </c>
      <c r="AA220" s="6">
        <f t="shared" si="228"/>
        <v>0</v>
      </c>
      <c r="AB220" s="6">
        <f t="shared" si="228"/>
        <v>0</v>
      </c>
      <c r="AC220" s="6">
        <f t="shared" si="228"/>
        <v>0</v>
      </c>
      <c r="AD220" s="6">
        <f t="shared" si="228"/>
        <v>0</v>
      </c>
      <c r="AE220" s="6">
        <f t="shared" si="228"/>
        <v>0</v>
      </c>
      <c r="AF220" s="6">
        <f t="shared" si="228"/>
        <v>0</v>
      </c>
      <c r="AG220" s="6">
        <f t="shared" si="228"/>
        <v>0</v>
      </c>
      <c r="AH220" s="6">
        <f t="shared" si="228"/>
        <v>0</v>
      </c>
      <c r="AI220" s="6">
        <f t="shared" si="228"/>
        <v>1918157.7581666668</v>
      </c>
      <c r="AJ220" s="6">
        <f t="shared" si="228"/>
        <v>1918157.7581666668</v>
      </c>
      <c r="AK220" s="6">
        <f t="shared" si="228"/>
        <v>1918157.7581666668</v>
      </c>
      <c r="AL220" s="6">
        <f t="shared" si="228"/>
        <v>1918157.7581666668</v>
      </c>
      <c r="AM220" s="6">
        <f t="shared" si="228"/>
        <v>1918157.7581666668</v>
      </c>
      <c r="AN220" s="6">
        <f t="shared" si="228"/>
        <v>1918157.7581666668</v>
      </c>
      <c r="AO220" s="6">
        <f t="shared" si="228"/>
        <v>1918157.7581666668</v>
      </c>
      <c r="AP220" s="6">
        <f t="shared" si="228"/>
        <v>1918157.7581666668</v>
      </c>
      <c r="AQ220" s="6">
        <f t="shared" si="228"/>
        <v>1918157.7581666668</v>
      </c>
      <c r="AR220" s="6">
        <f t="shared" si="228"/>
        <v>1918157.7581666668</v>
      </c>
      <c r="AS220" s="6">
        <f t="shared" si="228"/>
        <v>1918157.7581666668</v>
      </c>
      <c r="AT220" s="6">
        <f t="shared" si="228"/>
        <v>1918157.7581666668</v>
      </c>
      <c r="AU220" s="6">
        <f t="shared" si="228"/>
        <v>1918157.7581666668</v>
      </c>
      <c r="AV220" s="6">
        <f t="shared" si="228"/>
        <v>1918157.7581666668</v>
      </c>
      <c r="AW220" s="6">
        <f t="shared" si="228"/>
        <v>1918157.7581666668</v>
      </c>
      <c r="AX220" s="6">
        <f t="shared" si="228"/>
        <v>1918157.7581666668</v>
      </c>
      <c r="AY220" s="6">
        <f t="shared" si="228"/>
        <v>1918157.7581666668</v>
      </c>
      <c r="AZ220" s="6">
        <f t="shared" si="228"/>
        <v>1918157.7581666668</v>
      </c>
      <c r="BA220" s="6">
        <f t="shared" si="228"/>
        <v>1918157.7581666668</v>
      </c>
      <c r="BB220" s="6">
        <f t="shared" si="228"/>
        <v>1918157.7581666668</v>
      </c>
      <c r="BC220" s="6">
        <f t="shared" si="228"/>
        <v>1918157.7581666668</v>
      </c>
      <c r="BD220" s="6">
        <f t="shared" si="228"/>
        <v>1918157.7581666668</v>
      </c>
      <c r="BE220" s="6">
        <f t="shared" si="228"/>
        <v>1918157.7581666668</v>
      </c>
      <c r="BF220" s="6">
        <f t="shared" si="228"/>
        <v>1918157.7581666668</v>
      </c>
      <c r="BG220" s="6">
        <f t="shared" si="228"/>
        <v>0</v>
      </c>
      <c r="BH220" s="6">
        <f t="shared" si="228"/>
        <v>0</v>
      </c>
      <c r="BI220" s="6">
        <f t="shared" si="228"/>
        <v>0</v>
      </c>
      <c r="BJ220" s="6">
        <f t="shared" si="228"/>
        <v>0</v>
      </c>
      <c r="BK220" s="6">
        <f t="shared" si="228"/>
        <v>0</v>
      </c>
      <c r="BL220" s="6">
        <f t="shared" si="228"/>
        <v>0</v>
      </c>
      <c r="BM220" s="6">
        <f t="shared" si="228"/>
        <v>0</v>
      </c>
      <c r="BN220" s="6">
        <f t="shared" si="228"/>
        <v>0</v>
      </c>
      <c r="BO220" s="6">
        <f t="shared" si="228"/>
        <v>0</v>
      </c>
      <c r="BP220" s="6">
        <f t="shared" si="228"/>
        <v>0</v>
      </c>
      <c r="BQ220" s="6">
        <f t="shared" si="228"/>
        <v>0</v>
      </c>
      <c r="BR220" s="6">
        <f t="shared" si="228"/>
        <v>0</v>
      </c>
      <c r="BS220" s="6">
        <f t="shared" si="228"/>
        <v>0</v>
      </c>
      <c r="BT220" s="6">
        <f t="shared" si="228"/>
        <v>0</v>
      </c>
      <c r="BU220" s="6">
        <f t="shared" si="225"/>
        <v>0</v>
      </c>
      <c r="BV220" s="6">
        <f t="shared" si="225"/>
        <v>0</v>
      </c>
      <c r="BW220" s="6">
        <f t="shared" si="225"/>
        <v>0</v>
      </c>
      <c r="BX220" s="6">
        <f t="shared" si="225"/>
        <v>0</v>
      </c>
      <c r="BY220" s="6">
        <f t="shared" si="225"/>
        <v>0</v>
      </c>
      <c r="BZ220" s="6">
        <f t="shared" si="225"/>
        <v>0</v>
      </c>
      <c r="CA220" s="6">
        <f t="shared" si="225"/>
        <v>0</v>
      </c>
      <c r="CB220" s="6">
        <f t="shared" si="225"/>
        <v>0</v>
      </c>
      <c r="CC220" s="6">
        <f t="shared" si="225"/>
        <v>0</v>
      </c>
      <c r="CD220" s="6">
        <f t="shared" si="225"/>
        <v>0</v>
      </c>
      <c r="CE220" s="6">
        <f t="shared" si="225"/>
        <v>0</v>
      </c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8"/>
    </row>
    <row r="221" spans="1:104" ht="18" x14ac:dyDescent="0.25">
      <c r="A221" s="31" t="s">
        <v>209</v>
      </c>
      <c r="B221" s="6"/>
      <c r="C221" s="1">
        <f>D75</f>
        <v>100000</v>
      </c>
      <c r="D221" s="1"/>
      <c r="E221" s="1">
        <f>B56</f>
        <v>32</v>
      </c>
      <c r="F221" s="1">
        <f>C56</f>
        <v>10</v>
      </c>
      <c r="G221" s="35">
        <f t="shared" si="226"/>
        <v>41</v>
      </c>
      <c r="H221" s="6">
        <f t="shared" si="227"/>
        <v>0</v>
      </c>
      <c r="I221" s="6">
        <f t="shared" si="228"/>
        <v>0</v>
      </c>
      <c r="J221" s="6">
        <f t="shared" si="228"/>
        <v>0</v>
      </c>
      <c r="K221" s="6">
        <f t="shared" si="228"/>
        <v>0</v>
      </c>
      <c r="L221" s="6">
        <f t="shared" si="228"/>
        <v>0</v>
      </c>
      <c r="M221" s="6">
        <f t="shared" si="228"/>
        <v>0</v>
      </c>
      <c r="N221" s="6">
        <f t="shared" si="228"/>
        <v>0</v>
      </c>
      <c r="O221" s="6">
        <f t="shared" si="228"/>
        <v>0</v>
      </c>
      <c r="P221" s="6">
        <f t="shared" si="228"/>
        <v>0</v>
      </c>
      <c r="Q221" s="6">
        <f t="shared" si="228"/>
        <v>0</v>
      </c>
      <c r="R221" s="6">
        <f t="shared" si="228"/>
        <v>0</v>
      </c>
      <c r="S221" s="6">
        <f t="shared" si="228"/>
        <v>0</v>
      </c>
      <c r="T221" s="6">
        <f t="shared" si="228"/>
        <v>0</v>
      </c>
      <c r="U221" s="6">
        <f t="shared" si="228"/>
        <v>0</v>
      </c>
      <c r="V221" s="6">
        <f t="shared" si="228"/>
        <v>0</v>
      </c>
      <c r="W221" s="6">
        <f t="shared" si="228"/>
        <v>0</v>
      </c>
      <c r="X221" s="6">
        <f t="shared" si="228"/>
        <v>0</v>
      </c>
      <c r="Y221" s="6">
        <f t="shared" si="228"/>
        <v>0</v>
      </c>
      <c r="Z221" s="6">
        <f t="shared" si="228"/>
        <v>0</v>
      </c>
      <c r="AA221" s="6">
        <f t="shared" si="228"/>
        <v>0</v>
      </c>
      <c r="AB221" s="6">
        <f t="shared" si="228"/>
        <v>0</v>
      </c>
      <c r="AC221" s="6">
        <f t="shared" si="228"/>
        <v>0</v>
      </c>
      <c r="AD221" s="6">
        <f t="shared" si="228"/>
        <v>0</v>
      </c>
      <c r="AE221" s="6">
        <f t="shared" si="228"/>
        <v>0</v>
      </c>
      <c r="AF221" s="6">
        <f t="shared" si="228"/>
        <v>0</v>
      </c>
      <c r="AG221" s="6">
        <f t="shared" si="228"/>
        <v>0</v>
      </c>
      <c r="AH221" s="6">
        <f t="shared" si="228"/>
        <v>0</v>
      </c>
      <c r="AI221" s="6">
        <f t="shared" si="228"/>
        <v>0</v>
      </c>
      <c r="AJ221" s="6">
        <f t="shared" si="228"/>
        <v>0</v>
      </c>
      <c r="AK221" s="6">
        <f t="shared" si="228"/>
        <v>0</v>
      </c>
      <c r="AL221" s="6">
        <f t="shared" si="228"/>
        <v>0</v>
      </c>
      <c r="AM221" s="6">
        <f t="shared" si="228"/>
        <v>10000</v>
      </c>
      <c r="AN221" s="6">
        <f t="shared" si="228"/>
        <v>10000</v>
      </c>
      <c r="AO221" s="6">
        <f t="shared" si="228"/>
        <v>10000</v>
      </c>
      <c r="AP221" s="6">
        <f t="shared" si="228"/>
        <v>10000</v>
      </c>
      <c r="AQ221" s="6">
        <f t="shared" si="228"/>
        <v>10000</v>
      </c>
      <c r="AR221" s="6">
        <f t="shared" si="228"/>
        <v>10000</v>
      </c>
      <c r="AS221" s="6">
        <f t="shared" si="228"/>
        <v>10000</v>
      </c>
      <c r="AT221" s="6">
        <f t="shared" si="228"/>
        <v>10000</v>
      </c>
      <c r="AU221" s="6">
        <f t="shared" si="228"/>
        <v>10000</v>
      </c>
      <c r="AV221" s="6">
        <f t="shared" si="228"/>
        <v>10000</v>
      </c>
      <c r="AW221" s="6">
        <f t="shared" si="228"/>
        <v>0</v>
      </c>
      <c r="AX221" s="6">
        <f t="shared" si="228"/>
        <v>0</v>
      </c>
      <c r="AY221" s="6">
        <f t="shared" si="228"/>
        <v>0</v>
      </c>
      <c r="AZ221" s="6">
        <f t="shared" si="228"/>
        <v>0</v>
      </c>
      <c r="BA221" s="6">
        <f t="shared" si="228"/>
        <v>0</v>
      </c>
      <c r="BB221" s="6">
        <f t="shared" si="228"/>
        <v>0</v>
      </c>
      <c r="BC221" s="6">
        <f t="shared" si="228"/>
        <v>0</v>
      </c>
      <c r="BD221" s="6">
        <f t="shared" si="228"/>
        <v>0</v>
      </c>
      <c r="BE221" s="6">
        <f t="shared" si="228"/>
        <v>0</v>
      </c>
      <c r="BF221" s="6">
        <f t="shared" si="228"/>
        <v>0</v>
      </c>
      <c r="BG221" s="6">
        <f t="shared" si="228"/>
        <v>0</v>
      </c>
      <c r="BH221" s="6">
        <f t="shared" si="228"/>
        <v>0</v>
      </c>
      <c r="BI221" s="6">
        <f t="shared" si="228"/>
        <v>0</v>
      </c>
      <c r="BJ221" s="6">
        <f t="shared" si="228"/>
        <v>0</v>
      </c>
      <c r="BK221" s="6">
        <f t="shared" si="228"/>
        <v>0</v>
      </c>
      <c r="BL221" s="6">
        <f t="shared" si="228"/>
        <v>0</v>
      </c>
      <c r="BM221" s="6">
        <f t="shared" si="228"/>
        <v>0</v>
      </c>
      <c r="BN221" s="6">
        <f t="shared" si="228"/>
        <v>0</v>
      </c>
      <c r="BO221" s="6">
        <f t="shared" si="228"/>
        <v>0</v>
      </c>
      <c r="BP221" s="6">
        <f t="shared" si="228"/>
        <v>0</v>
      </c>
      <c r="BQ221" s="6">
        <f t="shared" si="228"/>
        <v>0</v>
      </c>
      <c r="BR221" s="6">
        <f t="shared" si="228"/>
        <v>0</v>
      </c>
      <c r="BS221" s="6">
        <f t="shared" si="228"/>
        <v>0</v>
      </c>
      <c r="BT221" s="6">
        <f t="shared" si="228"/>
        <v>0</v>
      </c>
      <c r="BU221" s="6">
        <f t="shared" si="225"/>
        <v>0</v>
      </c>
      <c r="BV221" s="6">
        <f t="shared" si="225"/>
        <v>0</v>
      </c>
      <c r="BW221" s="6">
        <f t="shared" si="225"/>
        <v>0</v>
      </c>
      <c r="BX221" s="6">
        <f t="shared" si="225"/>
        <v>0</v>
      </c>
      <c r="BY221" s="6">
        <f t="shared" si="225"/>
        <v>0</v>
      </c>
      <c r="BZ221" s="6">
        <f t="shared" si="225"/>
        <v>0</v>
      </c>
      <c r="CA221" s="6">
        <f t="shared" si="225"/>
        <v>0</v>
      </c>
      <c r="CB221" s="6">
        <f t="shared" si="225"/>
        <v>0</v>
      </c>
      <c r="CC221" s="6">
        <f t="shared" si="225"/>
        <v>0</v>
      </c>
      <c r="CD221" s="6">
        <f t="shared" si="225"/>
        <v>0</v>
      </c>
      <c r="CE221" s="6">
        <f t="shared" si="225"/>
        <v>0</v>
      </c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8"/>
    </row>
    <row r="222" spans="1:104" ht="18" x14ac:dyDescent="0.25">
      <c r="A222" s="31" t="s">
        <v>216</v>
      </c>
      <c r="B222" s="6"/>
      <c r="C222" s="1">
        <f>C75</f>
        <v>0</v>
      </c>
      <c r="D222" s="1"/>
      <c r="E222" s="1">
        <f>B59</f>
        <v>50</v>
      </c>
      <c r="F222" s="1">
        <f>C59</f>
        <v>2</v>
      </c>
      <c r="G222" s="35">
        <f t="shared" si="226"/>
        <v>51</v>
      </c>
      <c r="H222" s="6">
        <f t="shared" si="227"/>
        <v>0</v>
      </c>
      <c r="I222" s="6">
        <f t="shared" si="228"/>
        <v>0</v>
      </c>
      <c r="J222" s="6">
        <f t="shared" si="228"/>
        <v>0</v>
      </c>
      <c r="K222" s="6">
        <f t="shared" si="228"/>
        <v>0</v>
      </c>
      <c r="L222" s="6">
        <f t="shared" si="228"/>
        <v>0</v>
      </c>
      <c r="M222" s="6">
        <f t="shared" si="228"/>
        <v>0</v>
      </c>
      <c r="N222" s="6">
        <f t="shared" si="228"/>
        <v>0</v>
      </c>
      <c r="O222" s="6">
        <f t="shared" si="228"/>
        <v>0</v>
      </c>
      <c r="P222" s="6">
        <f t="shared" si="228"/>
        <v>0</v>
      </c>
      <c r="Q222" s="6">
        <f t="shared" si="228"/>
        <v>0</v>
      </c>
      <c r="R222" s="6">
        <f t="shared" si="228"/>
        <v>0</v>
      </c>
      <c r="S222" s="6">
        <f t="shared" si="228"/>
        <v>0</v>
      </c>
      <c r="T222" s="6">
        <f t="shared" si="228"/>
        <v>0</v>
      </c>
      <c r="U222" s="6">
        <f t="shared" si="228"/>
        <v>0</v>
      </c>
      <c r="V222" s="6">
        <f t="shared" si="228"/>
        <v>0</v>
      </c>
      <c r="W222" s="6">
        <f t="shared" si="228"/>
        <v>0</v>
      </c>
      <c r="X222" s="6">
        <f t="shared" si="228"/>
        <v>0</v>
      </c>
      <c r="Y222" s="6">
        <f t="shared" si="228"/>
        <v>0</v>
      </c>
      <c r="Z222" s="6">
        <f t="shared" si="228"/>
        <v>0</v>
      </c>
      <c r="AA222" s="6">
        <f t="shared" si="228"/>
        <v>0</v>
      </c>
      <c r="AB222" s="6">
        <f t="shared" si="228"/>
        <v>0</v>
      </c>
      <c r="AC222" s="6">
        <f t="shared" si="228"/>
        <v>0</v>
      </c>
      <c r="AD222" s="6">
        <f t="shared" si="228"/>
        <v>0</v>
      </c>
      <c r="AE222" s="6">
        <f t="shared" si="228"/>
        <v>0</v>
      </c>
      <c r="AF222" s="6">
        <f t="shared" si="228"/>
        <v>0</v>
      </c>
      <c r="AG222" s="6">
        <f t="shared" si="228"/>
        <v>0</v>
      </c>
      <c r="AH222" s="6">
        <f t="shared" si="228"/>
        <v>0</v>
      </c>
      <c r="AI222" s="6">
        <f t="shared" si="228"/>
        <v>0</v>
      </c>
      <c r="AJ222" s="6">
        <f t="shared" si="228"/>
        <v>0</v>
      </c>
      <c r="AK222" s="6">
        <f t="shared" si="228"/>
        <v>0</v>
      </c>
      <c r="AL222" s="6">
        <f t="shared" si="228"/>
        <v>0</v>
      </c>
      <c r="AM222" s="6">
        <f t="shared" si="228"/>
        <v>0</v>
      </c>
      <c r="AN222" s="6">
        <f t="shared" si="228"/>
        <v>0</v>
      </c>
      <c r="AO222" s="6">
        <f t="shared" si="228"/>
        <v>0</v>
      </c>
      <c r="AP222" s="6">
        <f t="shared" si="228"/>
        <v>0</v>
      </c>
      <c r="AQ222" s="6">
        <f t="shared" si="228"/>
        <v>0</v>
      </c>
      <c r="AR222" s="6">
        <f t="shared" si="228"/>
        <v>0</v>
      </c>
      <c r="AS222" s="6">
        <f t="shared" si="228"/>
        <v>0</v>
      </c>
      <c r="AT222" s="6">
        <f t="shared" si="228"/>
        <v>0</v>
      </c>
      <c r="AU222" s="6">
        <f t="shared" si="228"/>
        <v>0</v>
      </c>
      <c r="AV222" s="6">
        <f t="shared" si="228"/>
        <v>0</v>
      </c>
      <c r="AW222" s="6">
        <f t="shared" si="228"/>
        <v>0</v>
      </c>
      <c r="AX222" s="6">
        <f t="shared" si="228"/>
        <v>0</v>
      </c>
      <c r="AY222" s="6">
        <f t="shared" si="228"/>
        <v>0</v>
      </c>
      <c r="AZ222" s="6">
        <f t="shared" si="228"/>
        <v>0</v>
      </c>
      <c r="BA222" s="6">
        <f t="shared" si="228"/>
        <v>0</v>
      </c>
      <c r="BB222" s="6">
        <f t="shared" si="228"/>
        <v>0</v>
      </c>
      <c r="BC222" s="6">
        <f t="shared" si="228"/>
        <v>0</v>
      </c>
      <c r="BD222" s="6">
        <f t="shared" si="228"/>
        <v>0</v>
      </c>
      <c r="BE222" s="6">
        <f t="shared" si="228"/>
        <v>0</v>
      </c>
      <c r="BF222" s="6">
        <f t="shared" si="228"/>
        <v>0</v>
      </c>
      <c r="BG222" s="6">
        <f t="shared" si="228"/>
        <v>0</v>
      </c>
      <c r="BH222" s="6">
        <f t="shared" si="228"/>
        <v>0</v>
      </c>
      <c r="BI222" s="6">
        <f t="shared" si="228"/>
        <v>0</v>
      </c>
      <c r="BJ222" s="6">
        <f t="shared" si="228"/>
        <v>0</v>
      </c>
      <c r="BK222" s="6">
        <f t="shared" si="228"/>
        <v>0</v>
      </c>
      <c r="BL222" s="6">
        <f t="shared" si="228"/>
        <v>0</v>
      </c>
      <c r="BM222" s="6">
        <f t="shared" si="228"/>
        <v>0</v>
      </c>
      <c r="BN222" s="6">
        <f t="shared" si="228"/>
        <v>0</v>
      </c>
      <c r="BO222" s="6">
        <f t="shared" si="228"/>
        <v>0</v>
      </c>
      <c r="BP222" s="6">
        <f t="shared" si="228"/>
        <v>0</v>
      </c>
      <c r="BQ222" s="6">
        <f t="shared" si="228"/>
        <v>0</v>
      </c>
      <c r="BR222" s="6">
        <f t="shared" si="228"/>
        <v>0</v>
      </c>
      <c r="BS222" s="6">
        <f t="shared" si="228"/>
        <v>0</v>
      </c>
      <c r="BT222" s="6">
        <f t="shared" ref="BT222:CE225" si="229">IF(AND(BT$113&lt;=$G222,BT$113&gt;=$E222),$C222/$F222,)</f>
        <v>0</v>
      </c>
      <c r="BU222" s="6">
        <f t="shared" si="229"/>
        <v>0</v>
      </c>
      <c r="BV222" s="6">
        <f t="shared" si="229"/>
        <v>0</v>
      </c>
      <c r="BW222" s="6">
        <f t="shared" si="229"/>
        <v>0</v>
      </c>
      <c r="BX222" s="6">
        <f t="shared" si="229"/>
        <v>0</v>
      </c>
      <c r="BY222" s="6">
        <f t="shared" si="229"/>
        <v>0</v>
      </c>
      <c r="BZ222" s="6">
        <f t="shared" si="229"/>
        <v>0</v>
      </c>
      <c r="CA222" s="6">
        <f t="shared" si="229"/>
        <v>0</v>
      </c>
      <c r="CB222" s="6">
        <f t="shared" si="229"/>
        <v>0</v>
      </c>
      <c r="CC222" s="6">
        <f t="shared" si="229"/>
        <v>0</v>
      </c>
      <c r="CD222" s="6">
        <f t="shared" si="229"/>
        <v>0</v>
      </c>
      <c r="CE222" s="6">
        <f t="shared" si="229"/>
        <v>0</v>
      </c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  <c r="CU222" s="6"/>
      <c r="CV222" s="6"/>
      <c r="CW222" s="6"/>
      <c r="CX222" s="6"/>
      <c r="CY222" s="6"/>
      <c r="CZ222" s="8"/>
    </row>
    <row r="223" spans="1:104" ht="18" x14ac:dyDescent="0.25">
      <c r="A223" s="31" t="s">
        <v>210</v>
      </c>
      <c r="B223" s="6"/>
      <c r="C223" s="1">
        <f>G75</f>
        <v>150000</v>
      </c>
      <c r="D223" s="1"/>
      <c r="E223" s="1">
        <f>B58</f>
        <v>34</v>
      </c>
      <c r="F223" s="1">
        <f>C58</f>
        <v>15</v>
      </c>
      <c r="G223" s="35">
        <f t="shared" si="226"/>
        <v>48</v>
      </c>
      <c r="H223" s="6">
        <f t="shared" si="227"/>
        <v>0</v>
      </c>
      <c r="I223" s="6">
        <f t="shared" ref="I223:BT225" si="230">IF(AND(I$113&lt;=$G223,I$113&gt;=$E223),$C223/$F223,)</f>
        <v>0</v>
      </c>
      <c r="J223" s="6">
        <f t="shared" si="230"/>
        <v>0</v>
      </c>
      <c r="K223" s="6">
        <f t="shared" si="230"/>
        <v>0</v>
      </c>
      <c r="L223" s="6">
        <f t="shared" si="230"/>
        <v>0</v>
      </c>
      <c r="M223" s="6">
        <f t="shared" si="230"/>
        <v>0</v>
      </c>
      <c r="N223" s="6">
        <f t="shared" si="230"/>
        <v>0</v>
      </c>
      <c r="O223" s="6">
        <f t="shared" si="230"/>
        <v>0</v>
      </c>
      <c r="P223" s="6">
        <f t="shared" si="230"/>
        <v>0</v>
      </c>
      <c r="Q223" s="6">
        <f t="shared" si="230"/>
        <v>0</v>
      </c>
      <c r="R223" s="6">
        <f t="shared" si="230"/>
        <v>0</v>
      </c>
      <c r="S223" s="6">
        <f t="shared" si="230"/>
        <v>0</v>
      </c>
      <c r="T223" s="6">
        <f t="shared" si="230"/>
        <v>0</v>
      </c>
      <c r="U223" s="6">
        <f t="shared" si="230"/>
        <v>0</v>
      </c>
      <c r="V223" s="6">
        <f t="shared" si="230"/>
        <v>0</v>
      </c>
      <c r="W223" s="6">
        <f t="shared" si="230"/>
        <v>0</v>
      </c>
      <c r="X223" s="6">
        <f t="shared" si="230"/>
        <v>0</v>
      </c>
      <c r="Y223" s="6">
        <f t="shared" si="230"/>
        <v>0</v>
      </c>
      <c r="Z223" s="6">
        <f t="shared" si="230"/>
        <v>0</v>
      </c>
      <c r="AA223" s="6">
        <f t="shared" si="230"/>
        <v>0</v>
      </c>
      <c r="AB223" s="6">
        <f t="shared" si="230"/>
        <v>0</v>
      </c>
      <c r="AC223" s="6">
        <f t="shared" si="230"/>
        <v>0</v>
      </c>
      <c r="AD223" s="6">
        <f t="shared" si="230"/>
        <v>0</v>
      </c>
      <c r="AE223" s="6">
        <f t="shared" si="230"/>
        <v>0</v>
      </c>
      <c r="AF223" s="6">
        <f t="shared" si="230"/>
        <v>0</v>
      </c>
      <c r="AG223" s="6">
        <f t="shared" si="230"/>
        <v>0</v>
      </c>
      <c r="AH223" s="6">
        <f t="shared" si="230"/>
        <v>0</v>
      </c>
      <c r="AI223" s="6">
        <f t="shared" si="230"/>
        <v>0</v>
      </c>
      <c r="AJ223" s="6">
        <f t="shared" si="230"/>
        <v>0</v>
      </c>
      <c r="AK223" s="6">
        <f t="shared" si="230"/>
        <v>0</v>
      </c>
      <c r="AL223" s="6">
        <f t="shared" si="230"/>
        <v>0</v>
      </c>
      <c r="AM223" s="6">
        <f t="shared" si="230"/>
        <v>0</v>
      </c>
      <c r="AN223" s="6">
        <f t="shared" si="230"/>
        <v>0</v>
      </c>
      <c r="AO223" s="6">
        <f t="shared" si="230"/>
        <v>10000</v>
      </c>
      <c r="AP223" s="6">
        <f t="shared" si="230"/>
        <v>10000</v>
      </c>
      <c r="AQ223" s="6">
        <f t="shared" si="230"/>
        <v>10000</v>
      </c>
      <c r="AR223" s="6">
        <f t="shared" si="230"/>
        <v>10000</v>
      </c>
      <c r="AS223" s="6">
        <f t="shared" si="230"/>
        <v>10000</v>
      </c>
      <c r="AT223" s="6">
        <f t="shared" si="230"/>
        <v>10000</v>
      </c>
      <c r="AU223" s="6">
        <f t="shared" si="230"/>
        <v>10000</v>
      </c>
      <c r="AV223" s="6">
        <f t="shared" si="230"/>
        <v>10000</v>
      </c>
      <c r="AW223" s="6">
        <f t="shared" si="230"/>
        <v>10000</v>
      </c>
      <c r="AX223" s="6">
        <f t="shared" si="230"/>
        <v>10000</v>
      </c>
      <c r="AY223" s="6">
        <f t="shared" si="230"/>
        <v>10000</v>
      </c>
      <c r="AZ223" s="6">
        <f t="shared" si="230"/>
        <v>10000</v>
      </c>
      <c r="BA223" s="6">
        <f t="shared" si="230"/>
        <v>10000</v>
      </c>
      <c r="BB223" s="6">
        <f t="shared" si="230"/>
        <v>10000</v>
      </c>
      <c r="BC223" s="6">
        <f t="shared" si="230"/>
        <v>10000</v>
      </c>
      <c r="BD223" s="6">
        <f t="shared" si="230"/>
        <v>0</v>
      </c>
      <c r="BE223" s="6">
        <f t="shared" si="230"/>
        <v>0</v>
      </c>
      <c r="BF223" s="6">
        <f t="shared" si="230"/>
        <v>0</v>
      </c>
      <c r="BG223" s="6">
        <f t="shared" si="230"/>
        <v>0</v>
      </c>
      <c r="BH223" s="6">
        <f t="shared" si="230"/>
        <v>0</v>
      </c>
      <c r="BI223" s="6">
        <f t="shared" si="230"/>
        <v>0</v>
      </c>
      <c r="BJ223" s="6">
        <f t="shared" si="230"/>
        <v>0</v>
      </c>
      <c r="BK223" s="6">
        <f t="shared" si="230"/>
        <v>0</v>
      </c>
      <c r="BL223" s="6">
        <f t="shared" si="230"/>
        <v>0</v>
      </c>
      <c r="BM223" s="6">
        <f t="shared" si="230"/>
        <v>0</v>
      </c>
      <c r="BN223" s="6">
        <f t="shared" si="230"/>
        <v>0</v>
      </c>
      <c r="BO223" s="6">
        <f t="shared" si="230"/>
        <v>0</v>
      </c>
      <c r="BP223" s="6">
        <f t="shared" si="230"/>
        <v>0</v>
      </c>
      <c r="BQ223" s="6">
        <f t="shared" si="230"/>
        <v>0</v>
      </c>
      <c r="BR223" s="6">
        <f t="shared" si="230"/>
        <v>0</v>
      </c>
      <c r="BS223" s="6">
        <f t="shared" si="230"/>
        <v>0</v>
      </c>
      <c r="BT223" s="6">
        <f t="shared" si="230"/>
        <v>0</v>
      </c>
      <c r="BU223" s="6">
        <f t="shared" si="229"/>
        <v>0</v>
      </c>
      <c r="BV223" s="6">
        <f t="shared" si="229"/>
        <v>0</v>
      </c>
      <c r="BW223" s="6">
        <f t="shared" si="229"/>
        <v>0</v>
      </c>
      <c r="BX223" s="6">
        <f t="shared" si="229"/>
        <v>0</v>
      </c>
      <c r="BY223" s="6">
        <f t="shared" si="229"/>
        <v>0</v>
      </c>
      <c r="BZ223" s="6">
        <f t="shared" si="229"/>
        <v>0</v>
      </c>
      <c r="CA223" s="6">
        <f t="shared" si="229"/>
        <v>0</v>
      </c>
      <c r="CB223" s="6">
        <f t="shared" si="229"/>
        <v>0</v>
      </c>
      <c r="CC223" s="6">
        <f t="shared" si="229"/>
        <v>0</v>
      </c>
      <c r="CD223" s="6">
        <f t="shared" si="229"/>
        <v>0</v>
      </c>
      <c r="CE223" s="6">
        <f t="shared" si="229"/>
        <v>0</v>
      </c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  <c r="CU223" s="6"/>
      <c r="CV223" s="6"/>
      <c r="CW223" s="6"/>
      <c r="CX223" s="6"/>
      <c r="CY223" s="6"/>
      <c r="CZ223" s="8"/>
    </row>
    <row r="224" spans="1:104" ht="18" x14ac:dyDescent="0.25">
      <c r="A224" s="6" t="s">
        <v>211</v>
      </c>
      <c r="B224" s="6"/>
      <c r="C224" s="1">
        <f>(C220+C223)*D224</f>
        <v>2309289.3098000004</v>
      </c>
      <c r="D224" s="61">
        <v>0.05</v>
      </c>
      <c r="E224" s="1">
        <f>B57</f>
        <v>28</v>
      </c>
      <c r="F224" s="1">
        <f>C57</f>
        <v>24</v>
      </c>
      <c r="G224" s="35">
        <f t="shared" si="226"/>
        <v>51</v>
      </c>
      <c r="H224" s="6">
        <f t="shared" si="227"/>
        <v>0</v>
      </c>
      <c r="I224" s="6">
        <f t="shared" si="230"/>
        <v>0</v>
      </c>
      <c r="J224" s="6">
        <f t="shared" si="230"/>
        <v>0</v>
      </c>
      <c r="K224" s="6">
        <f t="shared" si="230"/>
        <v>0</v>
      </c>
      <c r="L224" s="6">
        <f t="shared" si="230"/>
        <v>0</v>
      </c>
      <c r="M224" s="6">
        <f t="shared" si="230"/>
        <v>0</v>
      </c>
      <c r="N224" s="6">
        <f t="shared" si="230"/>
        <v>0</v>
      </c>
      <c r="O224" s="6">
        <f t="shared" si="230"/>
        <v>0</v>
      </c>
      <c r="P224" s="6">
        <f t="shared" si="230"/>
        <v>0</v>
      </c>
      <c r="Q224" s="6">
        <f t="shared" si="230"/>
        <v>0</v>
      </c>
      <c r="R224" s="6">
        <f t="shared" si="230"/>
        <v>0</v>
      </c>
      <c r="S224" s="6">
        <f t="shared" si="230"/>
        <v>0</v>
      </c>
      <c r="T224" s="6">
        <f t="shared" si="230"/>
        <v>0</v>
      </c>
      <c r="U224" s="6">
        <f t="shared" si="230"/>
        <v>0</v>
      </c>
      <c r="V224" s="6">
        <f t="shared" si="230"/>
        <v>0</v>
      </c>
      <c r="W224" s="6">
        <f t="shared" si="230"/>
        <v>0</v>
      </c>
      <c r="X224" s="6">
        <f t="shared" si="230"/>
        <v>0</v>
      </c>
      <c r="Y224" s="6">
        <f t="shared" si="230"/>
        <v>0</v>
      </c>
      <c r="Z224" s="6">
        <f t="shared" si="230"/>
        <v>0</v>
      </c>
      <c r="AA224" s="6">
        <f t="shared" si="230"/>
        <v>0</v>
      </c>
      <c r="AB224" s="6">
        <f t="shared" si="230"/>
        <v>0</v>
      </c>
      <c r="AC224" s="6">
        <f t="shared" si="230"/>
        <v>0</v>
      </c>
      <c r="AD224" s="6">
        <f t="shared" si="230"/>
        <v>0</v>
      </c>
      <c r="AE224" s="6">
        <f t="shared" si="230"/>
        <v>0</v>
      </c>
      <c r="AF224" s="6">
        <f t="shared" si="230"/>
        <v>0</v>
      </c>
      <c r="AG224" s="6">
        <f t="shared" si="230"/>
        <v>0</v>
      </c>
      <c r="AH224" s="6">
        <f t="shared" si="230"/>
        <v>0</v>
      </c>
      <c r="AI224" s="6">
        <f t="shared" si="230"/>
        <v>96220.387908333345</v>
      </c>
      <c r="AJ224" s="6">
        <f t="shared" si="230"/>
        <v>96220.387908333345</v>
      </c>
      <c r="AK224" s="6">
        <f t="shared" si="230"/>
        <v>96220.387908333345</v>
      </c>
      <c r="AL224" s="6">
        <f t="shared" si="230"/>
        <v>96220.387908333345</v>
      </c>
      <c r="AM224" s="6">
        <f t="shared" si="230"/>
        <v>96220.387908333345</v>
      </c>
      <c r="AN224" s="6">
        <f t="shared" si="230"/>
        <v>96220.387908333345</v>
      </c>
      <c r="AO224" s="6">
        <f t="shared" si="230"/>
        <v>96220.387908333345</v>
      </c>
      <c r="AP224" s="6">
        <f t="shared" si="230"/>
        <v>96220.387908333345</v>
      </c>
      <c r="AQ224" s="6">
        <f t="shared" si="230"/>
        <v>96220.387908333345</v>
      </c>
      <c r="AR224" s="6">
        <f t="shared" si="230"/>
        <v>96220.387908333345</v>
      </c>
      <c r="AS224" s="6">
        <f t="shared" si="230"/>
        <v>96220.387908333345</v>
      </c>
      <c r="AT224" s="6">
        <f t="shared" si="230"/>
        <v>96220.387908333345</v>
      </c>
      <c r="AU224" s="6">
        <f t="shared" si="230"/>
        <v>96220.387908333345</v>
      </c>
      <c r="AV224" s="6">
        <f t="shared" si="230"/>
        <v>96220.387908333345</v>
      </c>
      <c r="AW224" s="6">
        <f t="shared" si="230"/>
        <v>96220.387908333345</v>
      </c>
      <c r="AX224" s="6">
        <f t="shared" si="230"/>
        <v>96220.387908333345</v>
      </c>
      <c r="AY224" s="6">
        <f t="shared" si="230"/>
        <v>96220.387908333345</v>
      </c>
      <c r="AZ224" s="6">
        <f t="shared" si="230"/>
        <v>96220.387908333345</v>
      </c>
      <c r="BA224" s="6">
        <f t="shared" si="230"/>
        <v>96220.387908333345</v>
      </c>
      <c r="BB224" s="6">
        <f t="shared" si="230"/>
        <v>96220.387908333345</v>
      </c>
      <c r="BC224" s="6">
        <f t="shared" si="230"/>
        <v>96220.387908333345</v>
      </c>
      <c r="BD224" s="6">
        <f t="shared" si="230"/>
        <v>96220.387908333345</v>
      </c>
      <c r="BE224" s="6">
        <f t="shared" si="230"/>
        <v>96220.387908333345</v>
      </c>
      <c r="BF224" s="6">
        <f t="shared" si="230"/>
        <v>96220.387908333345</v>
      </c>
      <c r="BG224" s="6">
        <f t="shared" si="230"/>
        <v>0</v>
      </c>
      <c r="BH224" s="6">
        <f t="shared" si="230"/>
        <v>0</v>
      </c>
      <c r="BI224" s="6">
        <f t="shared" si="230"/>
        <v>0</v>
      </c>
      <c r="BJ224" s="6">
        <f t="shared" si="230"/>
        <v>0</v>
      </c>
      <c r="BK224" s="6">
        <f t="shared" si="230"/>
        <v>0</v>
      </c>
      <c r="BL224" s="6">
        <f t="shared" si="230"/>
        <v>0</v>
      </c>
      <c r="BM224" s="6">
        <f t="shared" si="230"/>
        <v>0</v>
      </c>
      <c r="BN224" s="6">
        <f t="shared" si="230"/>
        <v>0</v>
      </c>
      <c r="BO224" s="6">
        <f t="shared" si="230"/>
        <v>0</v>
      </c>
      <c r="BP224" s="6">
        <f t="shared" si="230"/>
        <v>0</v>
      </c>
      <c r="BQ224" s="6">
        <f t="shared" si="230"/>
        <v>0</v>
      </c>
      <c r="BR224" s="6">
        <f t="shared" si="230"/>
        <v>0</v>
      </c>
      <c r="BS224" s="6">
        <f t="shared" si="230"/>
        <v>0</v>
      </c>
      <c r="BT224" s="6">
        <f t="shared" si="230"/>
        <v>0</v>
      </c>
      <c r="BU224" s="6">
        <f t="shared" si="229"/>
        <v>0</v>
      </c>
      <c r="BV224" s="6">
        <f t="shared" si="229"/>
        <v>0</v>
      </c>
      <c r="BW224" s="6">
        <f t="shared" si="229"/>
        <v>0</v>
      </c>
      <c r="BX224" s="6">
        <f t="shared" si="229"/>
        <v>0</v>
      </c>
      <c r="BY224" s="6">
        <f t="shared" si="229"/>
        <v>0</v>
      </c>
      <c r="BZ224" s="6">
        <f t="shared" si="229"/>
        <v>0</v>
      </c>
      <c r="CA224" s="6">
        <f t="shared" si="229"/>
        <v>0</v>
      </c>
      <c r="CB224" s="6">
        <f t="shared" si="229"/>
        <v>0</v>
      </c>
      <c r="CC224" s="6">
        <f t="shared" si="229"/>
        <v>0</v>
      </c>
      <c r="CD224" s="6">
        <f t="shared" si="229"/>
        <v>0</v>
      </c>
      <c r="CE224" s="6">
        <f t="shared" si="229"/>
        <v>0</v>
      </c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  <c r="CU224" s="6"/>
      <c r="CV224" s="6"/>
      <c r="CW224" s="6"/>
      <c r="CX224" s="6"/>
      <c r="CY224" s="6"/>
      <c r="CZ224" s="8"/>
    </row>
    <row r="225" spans="1:104" ht="18" x14ac:dyDescent="0.25">
      <c r="A225" s="31" t="s">
        <v>212</v>
      </c>
      <c r="B225" s="6"/>
      <c r="C225" s="6">
        <f>SUM(C217:C223)*D225</f>
        <v>951938.52506474685</v>
      </c>
      <c r="D225" s="61">
        <v>2.054434818561305E-2</v>
      </c>
      <c r="E225" s="1">
        <f>B66</f>
        <v>1</v>
      </c>
      <c r="F225" s="1">
        <f>C66</f>
        <v>51</v>
      </c>
      <c r="G225" s="35">
        <f t="shared" si="226"/>
        <v>51</v>
      </c>
      <c r="H225" s="6">
        <f t="shared" si="227"/>
        <v>18665.461275779351</v>
      </c>
      <c r="I225" s="6">
        <f t="shared" si="230"/>
        <v>18665.461275779351</v>
      </c>
      <c r="J225" s="6">
        <f t="shared" si="230"/>
        <v>18665.461275779351</v>
      </c>
      <c r="K225" s="6">
        <f t="shared" si="230"/>
        <v>18665.461275779351</v>
      </c>
      <c r="L225" s="6">
        <f t="shared" si="230"/>
        <v>18665.461275779351</v>
      </c>
      <c r="M225" s="6">
        <f t="shared" si="230"/>
        <v>18665.461275779351</v>
      </c>
      <c r="N225" s="6">
        <f t="shared" si="230"/>
        <v>18665.461275779351</v>
      </c>
      <c r="O225" s="6">
        <f t="shared" si="230"/>
        <v>18665.461275779351</v>
      </c>
      <c r="P225" s="6">
        <f t="shared" si="230"/>
        <v>18665.461275779351</v>
      </c>
      <c r="Q225" s="6">
        <f t="shared" si="230"/>
        <v>18665.461275779351</v>
      </c>
      <c r="R225" s="6">
        <f t="shared" si="230"/>
        <v>18665.461275779351</v>
      </c>
      <c r="S225" s="6">
        <f t="shared" si="230"/>
        <v>18665.461275779351</v>
      </c>
      <c r="T225" s="6">
        <f t="shared" si="230"/>
        <v>18665.461275779351</v>
      </c>
      <c r="U225" s="6">
        <f t="shared" si="230"/>
        <v>18665.461275779351</v>
      </c>
      <c r="V225" s="6">
        <f t="shared" si="230"/>
        <v>18665.461275779351</v>
      </c>
      <c r="W225" s="6">
        <f t="shared" si="230"/>
        <v>18665.461275779351</v>
      </c>
      <c r="X225" s="6">
        <f t="shared" si="230"/>
        <v>18665.461275779351</v>
      </c>
      <c r="Y225" s="6">
        <f t="shared" si="230"/>
        <v>18665.461275779351</v>
      </c>
      <c r="Z225" s="6">
        <f t="shared" si="230"/>
        <v>18665.461275779351</v>
      </c>
      <c r="AA225" s="6">
        <f t="shared" si="230"/>
        <v>18665.461275779351</v>
      </c>
      <c r="AB225" s="6">
        <f t="shared" si="230"/>
        <v>18665.461275779351</v>
      </c>
      <c r="AC225" s="6">
        <f t="shared" si="230"/>
        <v>18665.461275779351</v>
      </c>
      <c r="AD225" s="6">
        <f t="shared" si="230"/>
        <v>18665.461275779351</v>
      </c>
      <c r="AE225" s="6">
        <f t="shared" si="230"/>
        <v>18665.461275779351</v>
      </c>
      <c r="AF225" s="6">
        <f t="shared" si="230"/>
        <v>18665.461275779351</v>
      </c>
      <c r="AG225" s="6">
        <f t="shared" si="230"/>
        <v>18665.461275779351</v>
      </c>
      <c r="AH225" s="6">
        <f t="shared" si="230"/>
        <v>18665.461275779351</v>
      </c>
      <c r="AI225" s="6">
        <f t="shared" si="230"/>
        <v>18665.461275779351</v>
      </c>
      <c r="AJ225" s="6">
        <f t="shared" si="230"/>
        <v>18665.461275779351</v>
      </c>
      <c r="AK225" s="6">
        <f t="shared" si="230"/>
        <v>18665.461275779351</v>
      </c>
      <c r="AL225" s="6">
        <f t="shared" si="230"/>
        <v>18665.461275779351</v>
      </c>
      <c r="AM225" s="6">
        <f t="shared" si="230"/>
        <v>18665.461275779351</v>
      </c>
      <c r="AN225" s="6">
        <f t="shared" si="230"/>
        <v>18665.461275779351</v>
      </c>
      <c r="AO225" s="6">
        <f t="shared" si="230"/>
        <v>18665.461275779351</v>
      </c>
      <c r="AP225" s="6">
        <f t="shared" si="230"/>
        <v>18665.461275779351</v>
      </c>
      <c r="AQ225" s="6">
        <f t="shared" si="230"/>
        <v>18665.461275779351</v>
      </c>
      <c r="AR225" s="6">
        <f t="shared" si="230"/>
        <v>18665.461275779351</v>
      </c>
      <c r="AS225" s="6">
        <f t="shared" si="230"/>
        <v>18665.461275779351</v>
      </c>
      <c r="AT225" s="6">
        <f t="shared" si="230"/>
        <v>18665.461275779351</v>
      </c>
      <c r="AU225" s="6">
        <f t="shared" si="230"/>
        <v>18665.461275779351</v>
      </c>
      <c r="AV225" s="6">
        <f t="shared" si="230"/>
        <v>18665.461275779351</v>
      </c>
      <c r="AW225" s="6">
        <f t="shared" si="230"/>
        <v>18665.461275779351</v>
      </c>
      <c r="AX225" s="6">
        <f t="shared" si="230"/>
        <v>18665.461275779351</v>
      </c>
      <c r="AY225" s="6">
        <f t="shared" si="230"/>
        <v>18665.461275779351</v>
      </c>
      <c r="AZ225" s="6">
        <f t="shared" si="230"/>
        <v>18665.461275779351</v>
      </c>
      <c r="BA225" s="6">
        <f t="shared" si="230"/>
        <v>18665.461275779351</v>
      </c>
      <c r="BB225" s="6">
        <f t="shared" si="230"/>
        <v>18665.461275779351</v>
      </c>
      <c r="BC225" s="6">
        <f t="shared" si="230"/>
        <v>18665.461275779351</v>
      </c>
      <c r="BD225" s="6">
        <f t="shared" si="230"/>
        <v>18665.461275779351</v>
      </c>
      <c r="BE225" s="6">
        <f t="shared" si="230"/>
        <v>18665.461275779351</v>
      </c>
      <c r="BF225" s="6">
        <f t="shared" si="230"/>
        <v>18665.461275779351</v>
      </c>
      <c r="BG225" s="6">
        <f t="shared" si="230"/>
        <v>0</v>
      </c>
      <c r="BH225" s="6">
        <f t="shared" si="230"/>
        <v>0</v>
      </c>
      <c r="BI225" s="6">
        <f t="shared" si="230"/>
        <v>0</v>
      </c>
      <c r="BJ225" s="6">
        <f t="shared" si="230"/>
        <v>0</v>
      </c>
      <c r="BK225" s="6">
        <f t="shared" si="230"/>
        <v>0</v>
      </c>
      <c r="BL225" s="6">
        <f t="shared" si="230"/>
        <v>0</v>
      </c>
      <c r="BM225" s="6">
        <f t="shared" si="230"/>
        <v>0</v>
      </c>
      <c r="BN225" s="6">
        <f t="shared" si="230"/>
        <v>0</v>
      </c>
      <c r="BO225" s="6">
        <f t="shared" si="230"/>
        <v>0</v>
      </c>
      <c r="BP225" s="6">
        <f t="shared" si="230"/>
        <v>0</v>
      </c>
      <c r="BQ225" s="6">
        <f t="shared" si="230"/>
        <v>0</v>
      </c>
      <c r="BR225" s="6">
        <f t="shared" si="230"/>
        <v>0</v>
      </c>
      <c r="BS225" s="6">
        <f t="shared" si="230"/>
        <v>0</v>
      </c>
      <c r="BT225" s="6">
        <f t="shared" si="230"/>
        <v>0</v>
      </c>
      <c r="BU225" s="6">
        <f t="shared" si="229"/>
        <v>0</v>
      </c>
      <c r="BV225" s="6">
        <f t="shared" si="229"/>
        <v>0</v>
      </c>
      <c r="BW225" s="6">
        <f t="shared" si="229"/>
        <v>0</v>
      </c>
      <c r="BX225" s="6">
        <f t="shared" si="229"/>
        <v>0</v>
      </c>
      <c r="BY225" s="6">
        <f t="shared" si="229"/>
        <v>0</v>
      </c>
      <c r="BZ225" s="6">
        <f t="shared" si="229"/>
        <v>0</v>
      </c>
      <c r="CA225" s="6">
        <f t="shared" si="229"/>
        <v>0</v>
      </c>
      <c r="CB225" s="6">
        <f t="shared" si="229"/>
        <v>0</v>
      </c>
      <c r="CC225" s="6">
        <f t="shared" si="229"/>
        <v>0</v>
      </c>
      <c r="CD225" s="6">
        <f t="shared" si="229"/>
        <v>0</v>
      </c>
      <c r="CE225" s="6">
        <f t="shared" si="229"/>
        <v>0</v>
      </c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  <c r="CU225" s="6"/>
      <c r="CV225" s="6"/>
      <c r="CW225" s="6"/>
      <c r="CX225" s="6"/>
      <c r="CY225" s="6"/>
      <c r="CZ225" s="8"/>
    </row>
    <row r="226" spans="1:104" ht="18" x14ac:dyDescent="0.25">
      <c r="A226" s="23" t="s">
        <v>213</v>
      </c>
      <c r="B226" s="6"/>
      <c r="C226" s="16">
        <f>SUM(C217:C225)</f>
        <v>49597014.030864745</v>
      </c>
      <c r="D226" s="6"/>
      <c r="E226" s="6"/>
      <c r="F226" s="6"/>
      <c r="G226" s="6"/>
      <c r="H226" s="6">
        <v>0</v>
      </c>
      <c r="I226" s="6">
        <v>10000</v>
      </c>
      <c r="J226" s="6">
        <v>0</v>
      </c>
      <c r="K226" s="6">
        <v>5000</v>
      </c>
      <c r="L226" s="6">
        <v>5000</v>
      </c>
      <c r="M226" s="6">
        <v>5000</v>
      </c>
      <c r="N226" s="6">
        <v>5000</v>
      </c>
      <c r="O226" s="6">
        <v>5000</v>
      </c>
      <c r="P226" s="6">
        <v>5000</v>
      </c>
      <c r="Q226" s="6">
        <v>5000</v>
      </c>
      <c r="R226" s="6">
        <v>5000</v>
      </c>
      <c r="S226" s="6">
        <v>5000</v>
      </c>
      <c r="T226" s="6">
        <v>5000</v>
      </c>
      <c r="U226" s="6">
        <v>5000</v>
      </c>
      <c r="V226" s="6">
        <v>5000</v>
      </c>
      <c r="W226" s="6">
        <v>5000</v>
      </c>
      <c r="X226" s="6">
        <v>5000</v>
      </c>
      <c r="Y226" s="6">
        <v>5000</v>
      </c>
      <c r="Z226" s="6">
        <v>5000</v>
      </c>
      <c r="AA226" s="6">
        <v>20000</v>
      </c>
      <c r="AB226" s="6">
        <v>20000</v>
      </c>
      <c r="AC226" s="6">
        <v>20000</v>
      </c>
      <c r="AD226" s="6">
        <v>20000</v>
      </c>
      <c r="AE226" s="6">
        <v>20000</v>
      </c>
      <c r="AF226" s="6">
        <v>10000</v>
      </c>
      <c r="AG226" s="6">
        <v>10000</v>
      </c>
      <c r="AH226" s="6">
        <v>10000</v>
      </c>
      <c r="AI226" s="6">
        <v>2411789.3823529417</v>
      </c>
      <c r="AJ226" s="6">
        <v>2411789.3823529417</v>
      </c>
      <c r="AK226" s="6">
        <v>2411789.3823529417</v>
      </c>
      <c r="AL226" s="6">
        <v>2411789.3823529417</v>
      </c>
      <c r="AM226" s="6">
        <v>1961431.5058823531</v>
      </c>
      <c r="AN226" s="6">
        <v>1961431.5058823531</v>
      </c>
      <c r="AO226" s="6">
        <v>1971431.5058823531</v>
      </c>
      <c r="AP226" s="6">
        <v>1971431.5058823531</v>
      </c>
      <c r="AQ226" s="6">
        <v>1971431.5058823531</v>
      </c>
      <c r="AR226" s="6">
        <v>1971431.5058823531</v>
      </c>
      <c r="AS226" s="6">
        <v>1971431.5058823531</v>
      </c>
      <c r="AT226" s="6">
        <v>1971431.5058823531</v>
      </c>
      <c r="AU226" s="6">
        <v>1971431.5058823531</v>
      </c>
      <c r="AV226" s="6">
        <v>1971431.5058823531</v>
      </c>
      <c r="AW226" s="6">
        <v>1961431.5058823531</v>
      </c>
      <c r="AX226" s="6">
        <v>1961431.5058823531</v>
      </c>
      <c r="AY226" s="6">
        <v>1961431.5058823531</v>
      </c>
      <c r="AZ226" s="6">
        <v>1961431.5058823531</v>
      </c>
      <c r="BA226" s="6">
        <v>1961431.5058823531</v>
      </c>
      <c r="BB226" s="6">
        <v>1961431.5058823531</v>
      </c>
      <c r="BC226" s="6">
        <v>1961431.5058823531</v>
      </c>
      <c r="BD226" s="6">
        <v>1951431.5058823531</v>
      </c>
      <c r="BE226" s="6">
        <v>2332115.5058823531</v>
      </c>
      <c r="BF226" s="6">
        <v>2021975.8858823529</v>
      </c>
      <c r="BG226" s="6">
        <v>0</v>
      </c>
      <c r="BH226" s="6">
        <v>0</v>
      </c>
      <c r="BI226" s="6">
        <v>0</v>
      </c>
      <c r="BJ226" s="6">
        <v>0</v>
      </c>
      <c r="BK226" s="6">
        <v>0</v>
      </c>
      <c r="BL226" s="6">
        <v>0</v>
      </c>
      <c r="BM226" s="6">
        <v>0</v>
      </c>
      <c r="BN226" s="6">
        <v>0</v>
      </c>
      <c r="BO226" s="6">
        <v>0</v>
      </c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  <c r="CO226" s="6"/>
      <c r="CP226" s="6"/>
      <c r="CQ226" s="6"/>
      <c r="CR226" s="6"/>
      <c r="CS226" s="6"/>
      <c r="CT226" s="6"/>
      <c r="CU226" s="6"/>
      <c r="CV226" s="6"/>
      <c r="CW226" s="6"/>
      <c r="CX226" s="6"/>
      <c r="CY226" s="6"/>
      <c r="CZ226" s="8"/>
    </row>
    <row r="227" spans="1:104" ht="18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  <c r="CN227" s="6"/>
      <c r="CO227" s="6"/>
      <c r="CP227" s="6"/>
      <c r="CQ227" s="6"/>
      <c r="CR227" s="6"/>
      <c r="CS227" s="6"/>
      <c r="CT227" s="6"/>
      <c r="CU227" s="6"/>
      <c r="CV227" s="6"/>
      <c r="CW227" s="6"/>
      <c r="CX227" s="6"/>
      <c r="CY227" s="6"/>
      <c r="CZ227" s="8"/>
    </row>
    <row r="228" spans="1:104" ht="18" x14ac:dyDescent="0.25">
      <c r="A228" s="6"/>
      <c r="B228" s="6"/>
      <c r="C228" s="16" t="s">
        <v>219</v>
      </c>
      <c r="D228" s="16" t="s">
        <v>220</v>
      </c>
      <c r="E228" s="32" t="s">
        <v>171</v>
      </c>
      <c r="F228" s="32" t="s">
        <v>173</v>
      </c>
      <c r="G228" s="32" t="s">
        <v>172</v>
      </c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  <c r="CN228" s="6"/>
      <c r="CO228" s="6"/>
      <c r="CP228" s="6"/>
      <c r="CQ228" s="6"/>
      <c r="CR228" s="6"/>
      <c r="CS228" s="6"/>
      <c r="CT228" s="6"/>
      <c r="CU228" s="6"/>
      <c r="CV228" s="6"/>
      <c r="CW228" s="6"/>
      <c r="CX228" s="6"/>
      <c r="CY228" s="6"/>
      <c r="CZ228" s="8"/>
    </row>
    <row r="229" spans="1:104" ht="18" x14ac:dyDescent="0.25">
      <c r="A229" s="23" t="s">
        <v>218</v>
      </c>
      <c r="B229" s="6"/>
      <c r="C229" s="16">
        <f>C36*D229</f>
        <v>6367476.5863854643</v>
      </c>
      <c r="D229" s="62">
        <v>6.4400000024126339E-2</v>
      </c>
      <c r="E229" s="50">
        <v>55</v>
      </c>
      <c r="F229" s="50">
        <v>1</v>
      </c>
      <c r="G229" s="32">
        <f t="shared" ref="G229" si="231">IF(E229&gt;0,E229+F229-1,)</f>
        <v>55</v>
      </c>
      <c r="H229" s="6">
        <f t="shared" ref="H229:BS229" si="232">IF(AND(H$113&lt;=$G229,H$113&gt;=$E229),$C229/$F229,)</f>
        <v>0</v>
      </c>
      <c r="I229" s="6">
        <f t="shared" si="232"/>
        <v>0</v>
      </c>
      <c r="J229" s="6">
        <f t="shared" si="232"/>
        <v>0</v>
      </c>
      <c r="K229" s="6">
        <f t="shared" si="232"/>
        <v>0</v>
      </c>
      <c r="L229" s="6">
        <f t="shared" si="232"/>
        <v>0</v>
      </c>
      <c r="M229" s="6">
        <f t="shared" si="232"/>
        <v>0</v>
      </c>
      <c r="N229" s="6">
        <f t="shared" si="232"/>
        <v>0</v>
      </c>
      <c r="O229" s="6">
        <f t="shared" si="232"/>
        <v>0</v>
      </c>
      <c r="P229" s="6">
        <f t="shared" si="232"/>
        <v>0</v>
      </c>
      <c r="Q229" s="6">
        <f t="shared" si="232"/>
        <v>0</v>
      </c>
      <c r="R229" s="6">
        <f t="shared" si="232"/>
        <v>0</v>
      </c>
      <c r="S229" s="6">
        <f t="shared" si="232"/>
        <v>0</v>
      </c>
      <c r="T229" s="6">
        <f t="shared" si="232"/>
        <v>0</v>
      </c>
      <c r="U229" s="6">
        <f t="shared" si="232"/>
        <v>0</v>
      </c>
      <c r="V229" s="6">
        <f t="shared" si="232"/>
        <v>0</v>
      </c>
      <c r="W229" s="6">
        <f t="shared" si="232"/>
        <v>0</v>
      </c>
      <c r="X229" s="6">
        <f t="shared" si="232"/>
        <v>0</v>
      </c>
      <c r="Y229" s="6">
        <f t="shared" si="232"/>
        <v>0</v>
      </c>
      <c r="Z229" s="6">
        <f t="shared" si="232"/>
        <v>0</v>
      </c>
      <c r="AA229" s="6">
        <f t="shared" si="232"/>
        <v>0</v>
      </c>
      <c r="AB229" s="6">
        <f t="shared" si="232"/>
        <v>0</v>
      </c>
      <c r="AC229" s="6">
        <f t="shared" si="232"/>
        <v>0</v>
      </c>
      <c r="AD229" s="6">
        <f t="shared" si="232"/>
        <v>0</v>
      </c>
      <c r="AE229" s="6">
        <f t="shared" si="232"/>
        <v>0</v>
      </c>
      <c r="AF229" s="6">
        <f t="shared" si="232"/>
        <v>0</v>
      </c>
      <c r="AG229" s="6">
        <f t="shared" si="232"/>
        <v>0</v>
      </c>
      <c r="AH229" s="6">
        <f t="shared" si="232"/>
        <v>0</v>
      </c>
      <c r="AI229" s="6">
        <f t="shared" si="232"/>
        <v>0</v>
      </c>
      <c r="AJ229" s="6">
        <f t="shared" si="232"/>
        <v>0</v>
      </c>
      <c r="AK229" s="6">
        <f t="shared" si="232"/>
        <v>0</v>
      </c>
      <c r="AL229" s="6">
        <f t="shared" si="232"/>
        <v>0</v>
      </c>
      <c r="AM229" s="6">
        <f t="shared" si="232"/>
        <v>0</v>
      </c>
      <c r="AN229" s="6">
        <f t="shared" si="232"/>
        <v>0</v>
      </c>
      <c r="AO229" s="6">
        <f t="shared" si="232"/>
        <v>0</v>
      </c>
      <c r="AP229" s="6">
        <f t="shared" si="232"/>
        <v>0</v>
      </c>
      <c r="AQ229" s="6">
        <f t="shared" si="232"/>
        <v>0</v>
      </c>
      <c r="AR229" s="6">
        <f t="shared" si="232"/>
        <v>0</v>
      </c>
      <c r="AS229" s="6">
        <f t="shared" si="232"/>
        <v>0</v>
      </c>
      <c r="AT229" s="6">
        <f t="shared" si="232"/>
        <v>0</v>
      </c>
      <c r="AU229" s="6">
        <f t="shared" si="232"/>
        <v>0</v>
      </c>
      <c r="AV229" s="6">
        <f t="shared" si="232"/>
        <v>0</v>
      </c>
      <c r="AW229" s="6">
        <f t="shared" si="232"/>
        <v>0</v>
      </c>
      <c r="AX229" s="6">
        <f t="shared" si="232"/>
        <v>0</v>
      </c>
      <c r="AY229" s="6">
        <f t="shared" si="232"/>
        <v>0</v>
      </c>
      <c r="AZ229" s="6">
        <f t="shared" si="232"/>
        <v>0</v>
      </c>
      <c r="BA229" s="6">
        <f t="shared" si="232"/>
        <v>0</v>
      </c>
      <c r="BB229" s="6">
        <f t="shared" si="232"/>
        <v>0</v>
      </c>
      <c r="BC229" s="6">
        <f t="shared" si="232"/>
        <v>0</v>
      </c>
      <c r="BD229" s="6">
        <f t="shared" si="232"/>
        <v>0</v>
      </c>
      <c r="BE229" s="6">
        <f t="shared" si="232"/>
        <v>0</v>
      </c>
      <c r="BF229" s="6">
        <f t="shared" si="232"/>
        <v>0</v>
      </c>
      <c r="BG229" s="6">
        <f t="shared" si="232"/>
        <v>0</v>
      </c>
      <c r="BH229" s="6">
        <f t="shared" si="232"/>
        <v>0</v>
      </c>
      <c r="BI229" s="6">
        <f t="shared" si="232"/>
        <v>0</v>
      </c>
      <c r="BJ229" s="6">
        <f t="shared" si="232"/>
        <v>6367476.5863854643</v>
      </c>
      <c r="BK229" s="6">
        <f t="shared" si="232"/>
        <v>0</v>
      </c>
      <c r="BL229" s="6">
        <f t="shared" si="232"/>
        <v>0</v>
      </c>
      <c r="BM229" s="6">
        <f t="shared" si="232"/>
        <v>0</v>
      </c>
      <c r="BN229" s="6">
        <f t="shared" si="232"/>
        <v>0</v>
      </c>
      <c r="BO229" s="6">
        <f t="shared" si="232"/>
        <v>0</v>
      </c>
      <c r="BP229" s="6">
        <f t="shared" si="232"/>
        <v>0</v>
      </c>
      <c r="BQ229" s="6">
        <f t="shared" si="232"/>
        <v>0</v>
      </c>
      <c r="BR229" s="6">
        <f t="shared" si="232"/>
        <v>0</v>
      </c>
      <c r="BS229" s="6">
        <f t="shared" si="232"/>
        <v>0</v>
      </c>
      <c r="BT229" s="6">
        <f t="shared" ref="BT229:CE229" si="233">IF(AND(BT$113&lt;=$G229,BT$113&gt;=$E229),$C229/$F229,)</f>
        <v>0</v>
      </c>
      <c r="BU229" s="6">
        <f t="shared" si="233"/>
        <v>0</v>
      </c>
      <c r="BV229" s="6">
        <f t="shared" si="233"/>
        <v>0</v>
      </c>
      <c r="BW229" s="6">
        <f t="shared" si="233"/>
        <v>0</v>
      </c>
      <c r="BX229" s="6">
        <f t="shared" si="233"/>
        <v>0</v>
      </c>
      <c r="BY229" s="6">
        <f t="shared" si="233"/>
        <v>0</v>
      </c>
      <c r="BZ229" s="6">
        <f t="shared" si="233"/>
        <v>0</v>
      </c>
      <c r="CA229" s="6">
        <f t="shared" si="233"/>
        <v>0</v>
      </c>
      <c r="CB229" s="6">
        <f t="shared" si="233"/>
        <v>0</v>
      </c>
      <c r="CC229" s="6">
        <f t="shared" si="233"/>
        <v>0</v>
      </c>
      <c r="CD229" s="6">
        <f t="shared" si="233"/>
        <v>0</v>
      </c>
      <c r="CE229" s="6">
        <f t="shared" si="233"/>
        <v>0</v>
      </c>
      <c r="CF229" s="6"/>
      <c r="CG229" s="6"/>
      <c r="CH229" s="6"/>
      <c r="CI229" s="6"/>
      <c r="CJ229" s="6"/>
      <c r="CK229" s="6"/>
      <c r="CL229" s="6"/>
      <c r="CM229" s="6"/>
      <c r="CN229" s="6"/>
      <c r="CO229" s="6"/>
      <c r="CP229" s="6"/>
      <c r="CQ229" s="6"/>
      <c r="CR229" s="6"/>
      <c r="CS229" s="6"/>
      <c r="CT229" s="6"/>
      <c r="CU229" s="6"/>
      <c r="CV229" s="6"/>
      <c r="CW229" s="6"/>
      <c r="CX229" s="6"/>
      <c r="CY229" s="6"/>
      <c r="CZ229" s="8"/>
    </row>
    <row r="230" spans="1:104" ht="18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  <c r="CU230" s="6"/>
      <c r="CV230" s="6"/>
      <c r="CW230" s="6"/>
      <c r="CX230" s="6"/>
      <c r="CY230" s="6"/>
      <c r="CZ230" s="8"/>
    </row>
    <row r="231" spans="1:104" ht="18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  <c r="CU231" s="6"/>
      <c r="CV231" s="6"/>
      <c r="CW231" s="6"/>
      <c r="CX231" s="6"/>
      <c r="CY231" s="6"/>
      <c r="CZ231" s="8"/>
    </row>
    <row r="232" spans="1:104" ht="18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  <c r="CU232" s="6"/>
      <c r="CV232" s="6"/>
      <c r="CW232" s="6"/>
      <c r="CX232" s="6"/>
      <c r="CY232" s="6"/>
      <c r="CZ232" s="8"/>
    </row>
    <row r="233" spans="1:104" ht="18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  <c r="CU233" s="6"/>
      <c r="CV233" s="6"/>
      <c r="CW233" s="6"/>
      <c r="CX233" s="6"/>
      <c r="CY233" s="6"/>
      <c r="CZ233" s="8"/>
    </row>
    <row r="234" spans="1:104" ht="18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  <c r="CU234" s="6"/>
      <c r="CV234" s="6"/>
      <c r="CW234" s="6"/>
      <c r="CX234" s="6"/>
      <c r="CY234" s="6"/>
      <c r="CZ234" s="8"/>
    </row>
    <row r="235" spans="1:104" ht="18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  <c r="CU235" s="6"/>
      <c r="CV235" s="6"/>
      <c r="CW235" s="6"/>
      <c r="CX235" s="6"/>
      <c r="CY235" s="6"/>
      <c r="CZ235" s="8"/>
    </row>
    <row r="236" spans="1:104" ht="18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  <c r="CU236" s="6"/>
      <c r="CV236" s="6"/>
      <c r="CW236" s="6"/>
      <c r="CX236" s="6"/>
      <c r="CY236" s="6"/>
      <c r="CZ236" s="8"/>
    </row>
    <row r="237" spans="1:104" ht="18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  <c r="CX237" s="6"/>
      <c r="CY237" s="6"/>
      <c r="CZ237" s="8"/>
    </row>
    <row r="238" spans="1:104" ht="18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  <c r="CU238" s="6"/>
      <c r="CV238" s="6"/>
      <c r="CW238" s="6"/>
      <c r="CX238" s="6"/>
      <c r="CY238" s="6"/>
      <c r="CZ238" s="8"/>
    </row>
    <row r="239" spans="1:104" ht="18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  <c r="CU239" s="6"/>
      <c r="CV239" s="6"/>
      <c r="CW239" s="6"/>
      <c r="CX239" s="6"/>
      <c r="CY239" s="6"/>
      <c r="CZ239" s="8"/>
    </row>
    <row r="240" spans="1:104" ht="18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  <c r="CU240" s="6"/>
      <c r="CV240" s="6"/>
      <c r="CW240" s="6"/>
      <c r="CX240" s="6"/>
      <c r="CY240" s="6"/>
      <c r="CZ240" s="8"/>
    </row>
    <row r="241" spans="1:104" ht="18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  <c r="CU241" s="6"/>
      <c r="CV241" s="6"/>
      <c r="CW241" s="6"/>
      <c r="CX241" s="6"/>
      <c r="CY241" s="6"/>
      <c r="CZ241" s="8"/>
    </row>
    <row r="242" spans="1:104" ht="18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  <c r="CU242" s="6"/>
      <c r="CV242" s="6"/>
      <c r="CW242" s="6"/>
      <c r="CX242" s="6"/>
      <c r="CY242" s="6"/>
      <c r="CZ242" s="8"/>
    </row>
    <row r="243" spans="1:104" ht="18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  <c r="CU243" s="6"/>
      <c r="CV243" s="6"/>
      <c r="CW243" s="6"/>
      <c r="CX243" s="6"/>
      <c r="CY243" s="6"/>
      <c r="CZ243" s="8"/>
    </row>
    <row r="244" spans="1:104" ht="18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  <c r="CU244" s="6"/>
      <c r="CV244" s="6"/>
      <c r="CW244" s="6"/>
      <c r="CX244" s="6"/>
      <c r="CY244" s="6"/>
      <c r="CZ244" s="8"/>
    </row>
    <row r="245" spans="1:104" ht="18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  <c r="CU245" s="6"/>
      <c r="CV245" s="6"/>
      <c r="CW245" s="6"/>
      <c r="CX245" s="6"/>
      <c r="CY245" s="6"/>
      <c r="CZ245" s="8"/>
    </row>
    <row r="246" spans="1:104" ht="18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  <c r="CU246" s="6"/>
      <c r="CV246" s="6"/>
      <c r="CW246" s="6"/>
      <c r="CX246" s="6"/>
      <c r="CY246" s="6"/>
      <c r="CZ246" s="8"/>
    </row>
    <row r="247" spans="1:104" ht="18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  <c r="CU247" s="6"/>
      <c r="CV247" s="6"/>
      <c r="CW247" s="6"/>
      <c r="CX247" s="6"/>
      <c r="CY247" s="6"/>
      <c r="CZ247" s="8"/>
    </row>
    <row r="248" spans="1:104" ht="18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  <c r="CU248" s="6"/>
      <c r="CV248" s="6"/>
      <c r="CW248" s="6"/>
      <c r="CX248" s="6"/>
      <c r="CY248" s="6"/>
      <c r="CZ248" s="8"/>
    </row>
    <row r="249" spans="1:104" ht="18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  <c r="CU249" s="6"/>
      <c r="CV249" s="6"/>
      <c r="CW249" s="6"/>
      <c r="CX249" s="6"/>
      <c r="CY249" s="6"/>
      <c r="CZ249" s="8"/>
    </row>
    <row r="250" spans="1:104" ht="18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  <c r="CU250" s="6"/>
      <c r="CV250" s="6"/>
      <c r="CW250" s="6"/>
      <c r="CX250" s="6"/>
      <c r="CY250" s="6"/>
      <c r="CZ250" s="8"/>
    </row>
    <row r="251" spans="1:104" ht="18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  <c r="CU251" s="6"/>
      <c r="CV251" s="6"/>
      <c r="CW251" s="6"/>
      <c r="CX251" s="6"/>
      <c r="CY251" s="6"/>
      <c r="CZ251" s="8"/>
    </row>
    <row r="252" spans="1:104" ht="18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  <c r="CU252" s="6"/>
      <c r="CV252" s="6"/>
      <c r="CW252" s="6"/>
      <c r="CX252" s="6"/>
      <c r="CY252" s="6"/>
      <c r="CZ252" s="8"/>
    </row>
    <row r="253" spans="1:104" ht="18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  <c r="CU253" s="6"/>
      <c r="CV253" s="6"/>
      <c r="CW253" s="6"/>
      <c r="CX253" s="6"/>
      <c r="CY253" s="6"/>
      <c r="CZ253" s="8"/>
    </row>
    <row r="254" spans="1:104" ht="18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  <c r="CU254" s="6"/>
      <c r="CV254" s="6"/>
      <c r="CW254" s="6"/>
      <c r="CX254" s="6"/>
      <c r="CY254" s="6"/>
      <c r="CZ254" s="8"/>
    </row>
    <row r="255" spans="1:104" ht="18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  <c r="CU255" s="6"/>
      <c r="CV255" s="6"/>
      <c r="CW255" s="6"/>
      <c r="CX255" s="6"/>
      <c r="CY255" s="6"/>
      <c r="CZ255" s="8"/>
    </row>
    <row r="256" spans="1:104" ht="18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  <c r="CU256" s="6"/>
      <c r="CV256" s="6"/>
      <c r="CW256" s="6"/>
      <c r="CX256" s="6"/>
      <c r="CY256" s="6"/>
      <c r="CZ256" s="8"/>
    </row>
    <row r="257" spans="1:104" ht="18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  <c r="CU257" s="6"/>
      <c r="CV257" s="6"/>
      <c r="CW257" s="6"/>
      <c r="CX257" s="6"/>
      <c r="CY257" s="6"/>
      <c r="CZ257" s="8"/>
    </row>
    <row r="258" spans="1:104" ht="18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  <c r="CU258" s="6"/>
      <c r="CV258" s="6"/>
      <c r="CW258" s="6"/>
      <c r="CX258" s="6"/>
      <c r="CY258" s="6"/>
      <c r="CZ258" s="8"/>
    </row>
    <row r="259" spans="1:104" ht="18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  <c r="CU259" s="6"/>
      <c r="CV259" s="6"/>
      <c r="CW259" s="6"/>
      <c r="CX259" s="6"/>
      <c r="CY259" s="6"/>
      <c r="CZ259" s="8"/>
    </row>
    <row r="260" spans="1:104" ht="18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  <c r="CU260" s="6"/>
      <c r="CV260" s="6"/>
      <c r="CW260" s="6"/>
      <c r="CX260" s="6"/>
      <c r="CY260" s="6"/>
      <c r="CZ260" s="8"/>
    </row>
    <row r="261" spans="1:104" ht="18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  <c r="CU261" s="6"/>
      <c r="CV261" s="6"/>
      <c r="CW261" s="6"/>
      <c r="CX261" s="6"/>
      <c r="CY261" s="6"/>
      <c r="CZ261" s="8"/>
    </row>
    <row r="262" spans="1:104" ht="18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  <c r="CU262" s="6"/>
      <c r="CV262" s="6"/>
      <c r="CW262" s="6"/>
      <c r="CX262" s="6"/>
      <c r="CY262" s="6"/>
      <c r="CZ262" s="8"/>
    </row>
    <row r="263" spans="1:104" ht="18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  <c r="CU263" s="6"/>
      <c r="CV263" s="6"/>
      <c r="CW263" s="6"/>
      <c r="CX263" s="6"/>
      <c r="CY263" s="6"/>
      <c r="CZ263" s="8"/>
    </row>
    <row r="264" spans="1:104" ht="18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  <c r="CU264" s="6"/>
      <c r="CV264" s="6"/>
      <c r="CW264" s="6"/>
      <c r="CX264" s="6"/>
      <c r="CY264" s="6"/>
      <c r="CZ264" s="8"/>
    </row>
    <row r="265" spans="1:104" ht="18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  <c r="CU265" s="6"/>
      <c r="CV265" s="6"/>
      <c r="CW265" s="6"/>
      <c r="CX265" s="6"/>
      <c r="CY265" s="6"/>
      <c r="CZ265" s="8"/>
    </row>
    <row r="266" spans="1:104" ht="18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  <c r="CU266" s="6"/>
      <c r="CV266" s="6"/>
      <c r="CW266" s="6"/>
      <c r="CX266" s="6"/>
      <c r="CY266" s="6"/>
      <c r="CZ266" s="8"/>
    </row>
    <row r="267" spans="1:104" ht="18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  <c r="CU267" s="6"/>
      <c r="CV267" s="6"/>
      <c r="CW267" s="6"/>
      <c r="CX267" s="6"/>
      <c r="CY267" s="6"/>
      <c r="CZ267" s="8"/>
    </row>
    <row r="268" spans="1:104" ht="18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  <c r="CU268" s="6"/>
      <c r="CV268" s="6"/>
      <c r="CW268" s="6"/>
      <c r="CX268" s="6"/>
      <c r="CY268" s="6"/>
      <c r="CZ268" s="8"/>
    </row>
    <row r="269" spans="1:104" ht="18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  <c r="CU269" s="6"/>
      <c r="CV269" s="6"/>
      <c r="CW269" s="6"/>
      <c r="CX269" s="6"/>
      <c r="CY269" s="6"/>
      <c r="CZ269" s="8"/>
    </row>
    <row r="270" spans="1:104" ht="18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  <c r="CU270" s="6"/>
      <c r="CV270" s="6"/>
      <c r="CW270" s="6"/>
      <c r="CX270" s="6"/>
      <c r="CY270" s="6"/>
      <c r="CZ270" s="8"/>
    </row>
    <row r="271" spans="1:104" ht="18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  <c r="CU271" s="6"/>
      <c r="CV271" s="6"/>
      <c r="CW271" s="6"/>
      <c r="CX271" s="6"/>
      <c r="CY271" s="6"/>
      <c r="CZ271" s="8"/>
    </row>
    <row r="272" spans="1:104" ht="18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  <c r="CU272" s="6"/>
      <c r="CV272" s="6"/>
      <c r="CW272" s="6"/>
      <c r="CX272" s="6"/>
      <c r="CY272" s="6"/>
      <c r="CZ272" s="8"/>
    </row>
    <row r="273" spans="1:104" ht="18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  <c r="CU273" s="6"/>
      <c r="CV273" s="6"/>
      <c r="CW273" s="6"/>
      <c r="CX273" s="6"/>
      <c r="CY273" s="6"/>
      <c r="CZ273" s="8"/>
    </row>
    <row r="274" spans="1:104" ht="18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  <c r="CU274" s="6"/>
      <c r="CV274" s="6"/>
      <c r="CW274" s="6"/>
      <c r="CX274" s="6"/>
      <c r="CY274" s="6"/>
      <c r="CZ274" s="8"/>
    </row>
    <row r="275" spans="1:104" ht="18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  <c r="CU275" s="6"/>
      <c r="CV275" s="6"/>
      <c r="CW275" s="6"/>
      <c r="CX275" s="6"/>
      <c r="CY275" s="6"/>
      <c r="CZ275" s="8"/>
    </row>
    <row r="276" spans="1:104" ht="18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  <c r="CU276" s="6"/>
      <c r="CV276" s="6"/>
      <c r="CW276" s="6"/>
      <c r="CX276" s="6"/>
      <c r="CY276" s="6"/>
      <c r="CZ276" s="8"/>
    </row>
    <row r="277" spans="1:104" ht="18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  <c r="CU277" s="6"/>
      <c r="CV277" s="6"/>
      <c r="CW277" s="6"/>
      <c r="CX277" s="6"/>
      <c r="CY277" s="6"/>
      <c r="CZ277" s="8"/>
    </row>
    <row r="278" spans="1:104" ht="18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  <c r="CU278" s="6"/>
      <c r="CV278" s="6"/>
      <c r="CW278" s="6"/>
      <c r="CX278" s="6"/>
      <c r="CY278" s="6"/>
      <c r="CZ278" s="8"/>
    </row>
    <row r="279" spans="1:104" ht="18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  <c r="CU279" s="6"/>
      <c r="CV279" s="6"/>
      <c r="CW279" s="6"/>
      <c r="CX279" s="6"/>
      <c r="CY279" s="6"/>
      <c r="CZ279" s="8"/>
    </row>
    <row r="280" spans="1:104" ht="18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  <c r="CU280" s="6"/>
      <c r="CV280" s="6"/>
      <c r="CW280" s="6"/>
      <c r="CX280" s="6"/>
      <c r="CY280" s="6"/>
      <c r="CZ280" s="8"/>
    </row>
    <row r="281" spans="1:104" ht="18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  <c r="CU281" s="6"/>
      <c r="CV281" s="6"/>
      <c r="CW281" s="6"/>
      <c r="CX281" s="6"/>
      <c r="CY281" s="6"/>
      <c r="CZ281" s="8"/>
    </row>
    <row r="282" spans="1:104" ht="18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  <c r="CU282" s="6"/>
      <c r="CV282" s="6"/>
      <c r="CW282" s="6"/>
      <c r="CX282" s="6"/>
      <c r="CY282" s="6"/>
      <c r="CZ282" s="8"/>
    </row>
    <row r="283" spans="1:104" ht="18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  <c r="CU283" s="6"/>
      <c r="CV283" s="6"/>
      <c r="CW283" s="6"/>
      <c r="CX283" s="6"/>
      <c r="CY283" s="6"/>
      <c r="CZ283" s="8"/>
    </row>
    <row r="284" spans="1:104" ht="18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  <c r="CU284" s="6"/>
      <c r="CV284" s="6"/>
      <c r="CW284" s="6"/>
      <c r="CX284" s="6"/>
      <c r="CY284" s="6"/>
      <c r="CZ284" s="8"/>
    </row>
    <row r="285" spans="1:104" ht="18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  <c r="CU285" s="6"/>
      <c r="CV285" s="6"/>
      <c r="CW285" s="6"/>
      <c r="CX285" s="6"/>
      <c r="CY285" s="6"/>
      <c r="CZ285" s="8"/>
    </row>
    <row r="286" spans="1:104" ht="18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  <c r="CU286" s="6"/>
      <c r="CV286" s="6"/>
      <c r="CW286" s="6"/>
      <c r="CX286" s="6"/>
      <c r="CY286" s="6"/>
      <c r="CZ286" s="8"/>
    </row>
    <row r="287" spans="1:104" ht="18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  <c r="CU287" s="6"/>
      <c r="CV287" s="6"/>
      <c r="CW287" s="6"/>
      <c r="CX287" s="6"/>
      <c r="CY287" s="6"/>
      <c r="CZ287" s="8"/>
    </row>
    <row r="288" spans="1:104" ht="18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  <c r="CU288" s="6"/>
      <c r="CV288" s="6"/>
      <c r="CW288" s="6"/>
      <c r="CX288" s="6"/>
      <c r="CY288" s="6"/>
      <c r="CZ288" s="8"/>
    </row>
    <row r="289" spans="1:104" ht="18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  <c r="CU289" s="6"/>
      <c r="CV289" s="6"/>
      <c r="CW289" s="6"/>
      <c r="CX289" s="6"/>
      <c r="CY289" s="6"/>
      <c r="CZ289" s="8"/>
    </row>
    <row r="290" spans="1:104" ht="18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  <c r="CU290" s="6"/>
      <c r="CV290" s="6"/>
      <c r="CW290" s="6"/>
      <c r="CX290" s="6"/>
      <c r="CY290" s="6"/>
      <c r="CZ290" s="8"/>
    </row>
    <row r="291" spans="1:104" ht="18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  <c r="CU291" s="6"/>
      <c r="CV291" s="6"/>
      <c r="CW291" s="6"/>
      <c r="CX291" s="6"/>
      <c r="CY291" s="6"/>
      <c r="CZ291" s="8"/>
    </row>
    <row r="292" spans="1:104" ht="18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  <c r="CU292" s="6"/>
      <c r="CV292" s="6"/>
      <c r="CW292" s="6"/>
      <c r="CX292" s="6"/>
      <c r="CY292" s="6"/>
      <c r="CZ292" s="8"/>
    </row>
    <row r="293" spans="1:104" ht="18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  <c r="CU293" s="6"/>
      <c r="CV293" s="6"/>
      <c r="CW293" s="6"/>
      <c r="CX293" s="6"/>
      <c r="CY293" s="6"/>
      <c r="CZ293" s="8"/>
    </row>
    <row r="294" spans="1:104" ht="18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  <c r="CU294" s="6"/>
      <c r="CV294" s="6"/>
      <c r="CW294" s="6"/>
      <c r="CX294" s="6"/>
      <c r="CY294" s="6"/>
      <c r="CZ294" s="8"/>
    </row>
    <row r="295" spans="1:104" ht="18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  <c r="CU295" s="6"/>
      <c r="CV295" s="6"/>
      <c r="CW295" s="6"/>
      <c r="CX295" s="6"/>
      <c r="CY295" s="6"/>
      <c r="CZ295" s="8"/>
    </row>
    <row r="296" spans="1:104" ht="18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  <c r="CU296" s="6"/>
      <c r="CV296" s="6"/>
      <c r="CW296" s="6"/>
      <c r="CX296" s="6"/>
      <c r="CY296" s="6"/>
      <c r="CZ296" s="8"/>
    </row>
    <row r="297" spans="1:104" ht="18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  <c r="CU297" s="6"/>
      <c r="CV297" s="6"/>
      <c r="CW297" s="6"/>
      <c r="CX297" s="6"/>
      <c r="CY297" s="6"/>
      <c r="CZ297" s="8"/>
    </row>
    <row r="298" spans="1:104" ht="18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  <c r="CU298" s="6"/>
      <c r="CV298" s="6"/>
      <c r="CW298" s="6"/>
      <c r="CX298" s="6"/>
      <c r="CY298" s="6"/>
      <c r="CZ298" s="8"/>
    </row>
    <row r="299" spans="1:104" ht="18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  <c r="CU299" s="6"/>
      <c r="CV299" s="6"/>
      <c r="CW299" s="6"/>
      <c r="CX299" s="6"/>
      <c r="CY299" s="6"/>
      <c r="CZ299" s="8"/>
    </row>
    <row r="300" spans="1:104" ht="18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  <c r="CU300" s="6"/>
      <c r="CV300" s="6"/>
      <c r="CW300" s="6"/>
      <c r="CX300" s="6"/>
      <c r="CY300" s="6"/>
      <c r="CZ300" s="8"/>
    </row>
    <row r="301" spans="1:104" ht="18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  <c r="CU301" s="6"/>
      <c r="CV301" s="6"/>
      <c r="CW301" s="6"/>
      <c r="CX301" s="6"/>
      <c r="CY301" s="6"/>
      <c r="CZ301" s="8"/>
    </row>
    <row r="302" spans="1:104" ht="18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  <c r="CU302" s="6"/>
      <c r="CV302" s="6"/>
      <c r="CW302" s="6"/>
      <c r="CX302" s="6"/>
      <c r="CY302" s="6"/>
      <c r="CZ302" s="8"/>
    </row>
    <row r="303" spans="1:104" ht="18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  <c r="CU303" s="6"/>
      <c r="CV303" s="6"/>
      <c r="CW303" s="6"/>
      <c r="CX303" s="6"/>
      <c r="CY303" s="6"/>
      <c r="CZ303" s="8"/>
    </row>
    <row r="304" spans="1:104" ht="18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P304" s="6"/>
      <c r="CQ304" s="6"/>
      <c r="CR304" s="6"/>
      <c r="CS304" s="6"/>
      <c r="CT304" s="6"/>
      <c r="CU304" s="6"/>
      <c r="CV304" s="6"/>
      <c r="CW304" s="6"/>
      <c r="CX304" s="6"/>
      <c r="CY304" s="6"/>
      <c r="CZ304" s="8"/>
    </row>
    <row r="305" spans="1:104" ht="18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  <c r="CU305" s="6"/>
      <c r="CV305" s="6"/>
      <c r="CW305" s="6"/>
      <c r="CX305" s="6"/>
      <c r="CY305" s="6"/>
      <c r="CZ305" s="8"/>
    </row>
    <row r="306" spans="1:104" ht="18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6"/>
      <c r="CQ306" s="6"/>
      <c r="CR306" s="6"/>
      <c r="CS306" s="6"/>
      <c r="CT306" s="6"/>
      <c r="CU306" s="6"/>
      <c r="CV306" s="6"/>
      <c r="CW306" s="6"/>
      <c r="CX306" s="6"/>
      <c r="CY306" s="6"/>
      <c r="CZ306" s="8"/>
    </row>
    <row r="307" spans="1:104" ht="18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  <c r="CU307" s="6"/>
      <c r="CV307" s="6"/>
      <c r="CW307" s="6"/>
      <c r="CX307" s="6"/>
      <c r="CY307" s="6"/>
      <c r="CZ307" s="8"/>
    </row>
    <row r="308" spans="1:104" ht="18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  <c r="CU308" s="6"/>
      <c r="CV308" s="6"/>
      <c r="CW308" s="6"/>
      <c r="CX308" s="6"/>
      <c r="CY308" s="6"/>
      <c r="CZ308" s="8"/>
    </row>
    <row r="309" spans="1:104" ht="18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  <c r="CU309" s="6"/>
      <c r="CV309" s="6"/>
      <c r="CW309" s="6"/>
      <c r="CX309" s="6"/>
      <c r="CY309" s="6"/>
      <c r="CZ309" s="8"/>
    </row>
    <row r="310" spans="1:104" ht="18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  <c r="CU310" s="6"/>
      <c r="CV310" s="6"/>
      <c r="CW310" s="6"/>
      <c r="CX310" s="6"/>
      <c r="CY310" s="6"/>
      <c r="CZ310" s="8"/>
    </row>
    <row r="311" spans="1:104" ht="18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  <c r="CU311" s="6"/>
      <c r="CV311" s="6"/>
      <c r="CW311" s="6"/>
      <c r="CX311" s="6"/>
      <c r="CY311" s="6"/>
      <c r="CZ311" s="8"/>
    </row>
    <row r="312" spans="1:104" ht="18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  <c r="CU312" s="6"/>
      <c r="CV312" s="6"/>
      <c r="CW312" s="6"/>
      <c r="CX312" s="6"/>
      <c r="CY312" s="6"/>
      <c r="CZ312" s="8"/>
    </row>
    <row r="313" spans="1:104" ht="18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  <c r="CU313" s="6"/>
      <c r="CV313" s="6"/>
      <c r="CW313" s="6"/>
      <c r="CX313" s="6"/>
      <c r="CY313" s="6"/>
      <c r="CZ313" s="8"/>
    </row>
    <row r="314" spans="1:104" ht="18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6"/>
      <c r="CQ314" s="6"/>
      <c r="CR314" s="6"/>
      <c r="CS314" s="6"/>
      <c r="CT314" s="6"/>
      <c r="CU314" s="6"/>
      <c r="CV314" s="6"/>
      <c r="CW314" s="6"/>
      <c r="CX314" s="6"/>
      <c r="CY314" s="6"/>
      <c r="CZ314" s="8"/>
    </row>
    <row r="315" spans="1:104" ht="18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P315" s="6"/>
      <c r="CQ315" s="6"/>
      <c r="CR315" s="6"/>
      <c r="CS315" s="6"/>
      <c r="CT315" s="6"/>
      <c r="CU315" s="6"/>
      <c r="CV315" s="6"/>
      <c r="CW315" s="6"/>
      <c r="CX315" s="6"/>
      <c r="CY315" s="6"/>
      <c r="CZ315" s="8"/>
    </row>
    <row r="316" spans="1:104" ht="18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6"/>
      <c r="CR316" s="6"/>
      <c r="CS316" s="6"/>
      <c r="CT316" s="6"/>
      <c r="CU316" s="6"/>
      <c r="CV316" s="6"/>
      <c r="CW316" s="6"/>
      <c r="CX316" s="6"/>
      <c r="CY316" s="6"/>
      <c r="CZ316" s="8"/>
    </row>
    <row r="317" spans="1:104" ht="18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P317" s="6"/>
      <c r="CQ317" s="6"/>
      <c r="CR317" s="6"/>
      <c r="CS317" s="6"/>
      <c r="CT317" s="6"/>
      <c r="CU317" s="6"/>
      <c r="CV317" s="6"/>
      <c r="CW317" s="6"/>
      <c r="CX317" s="6"/>
      <c r="CY317" s="6"/>
      <c r="CZ317" s="8"/>
    </row>
    <row r="318" spans="1:104" ht="18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6"/>
      <c r="CQ318" s="6"/>
      <c r="CR318" s="6"/>
      <c r="CS318" s="6"/>
      <c r="CT318" s="6"/>
      <c r="CU318" s="6"/>
      <c r="CV318" s="6"/>
      <c r="CW318" s="6"/>
      <c r="CX318" s="6"/>
      <c r="CY318" s="6"/>
      <c r="CZ318" s="8"/>
    </row>
    <row r="319" spans="1:104" ht="18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P319" s="6"/>
      <c r="CQ319" s="6"/>
      <c r="CR319" s="6"/>
      <c r="CS319" s="6"/>
      <c r="CT319" s="6"/>
      <c r="CU319" s="6"/>
      <c r="CV319" s="6"/>
      <c r="CW319" s="6"/>
      <c r="CX319" s="6"/>
      <c r="CY319" s="6"/>
      <c r="CZ319" s="8"/>
    </row>
    <row r="320" spans="1:104" ht="18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P320" s="6"/>
      <c r="CQ320" s="6"/>
      <c r="CR320" s="6"/>
      <c r="CS320" s="6"/>
      <c r="CT320" s="6"/>
      <c r="CU320" s="6"/>
      <c r="CV320" s="6"/>
      <c r="CW320" s="6"/>
      <c r="CX320" s="6"/>
      <c r="CY320" s="6"/>
      <c r="CZ320" s="8"/>
    </row>
    <row r="321" spans="1:104" ht="18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  <c r="CP321" s="6"/>
      <c r="CQ321" s="6"/>
      <c r="CR321" s="6"/>
      <c r="CS321" s="6"/>
      <c r="CT321" s="6"/>
      <c r="CU321" s="6"/>
      <c r="CV321" s="6"/>
      <c r="CW321" s="6"/>
      <c r="CX321" s="6"/>
      <c r="CY321" s="6"/>
      <c r="CZ321" s="8"/>
    </row>
    <row r="322" spans="1:104" ht="18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  <c r="CM322" s="6"/>
      <c r="CN322" s="6"/>
      <c r="CO322" s="6"/>
      <c r="CP322" s="6"/>
      <c r="CQ322" s="6"/>
      <c r="CR322" s="6"/>
      <c r="CS322" s="6"/>
      <c r="CT322" s="6"/>
      <c r="CU322" s="6"/>
      <c r="CV322" s="6"/>
      <c r="CW322" s="6"/>
      <c r="CX322" s="6"/>
      <c r="CY322" s="6"/>
      <c r="CZ322" s="8"/>
    </row>
    <row r="323" spans="1:104" ht="18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6"/>
      <c r="CQ323" s="6"/>
      <c r="CR323" s="6"/>
      <c r="CS323" s="6"/>
      <c r="CT323" s="6"/>
      <c r="CU323" s="6"/>
      <c r="CV323" s="6"/>
      <c r="CW323" s="6"/>
      <c r="CX323" s="6"/>
      <c r="CY323" s="6"/>
      <c r="CZ323" s="8"/>
    </row>
    <row r="324" spans="1:104" ht="18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6"/>
      <c r="CR324" s="6"/>
      <c r="CS324" s="6"/>
      <c r="CT324" s="6"/>
      <c r="CU324" s="6"/>
      <c r="CV324" s="6"/>
      <c r="CW324" s="6"/>
      <c r="CX324" s="6"/>
      <c r="CY324" s="6"/>
      <c r="CZ324" s="8"/>
    </row>
    <row r="325" spans="1:104" ht="18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  <c r="CJ325" s="6"/>
      <c r="CK325" s="6"/>
      <c r="CL325" s="6"/>
      <c r="CM325" s="6"/>
      <c r="CN325" s="6"/>
      <c r="CO325" s="6"/>
      <c r="CP325" s="6"/>
      <c r="CQ325" s="6"/>
      <c r="CR325" s="6"/>
      <c r="CS325" s="6"/>
      <c r="CT325" s="6"/>
      <c r="CU325" s="6"/>
      <c r="CV325" s="6"/>
      <c r="CW325" s="6"/>
      <c r="CX325" s="6"/>
      <c r="CY325" s="6"/>
      <c r="CZ325" s="8"/>
    </row>
    <row r="326" spans="1:104" ht="18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6"/>
      <c r="CM326" s="6"/>
      <c r="CN326" s="6"/>
      <c r="CO326" s="6"/>
      <c r="CP326" s="6"/>
      <c r="CQ326" s="6"/>
      <c r="CR326" s="6"/>
      <c r="CS326" s="6"/>
      <c r="CT326" s="6"/>
      <c r="CU326" s="6"/>
      <c r="CV326" s="6"/>
      <c r="CW326" s="6"/>
      <c r="CX326" s="6"/>
      <c r="CY326" s="6"/>
      <c r="CZ326" s="8"/>
    </row>
    <row r="327" spans="1:104" ht="18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  <c r="CP327" s="6"/>
      <c r="CQ327" s="6"/>
      <c r="CR327" s="6"/>
      <c r="CS327" s="6"/>
      <c r="CT327" s="6"/>
      <c r="CU327" s="6"/>
      <c r="CV327" s="6"/>
      <c r="CW327" s="6"/>
      <c r="CX327" s="6"/>
      <c r="CY327" s="6"/>
      <c r="CZ327" s="8"/>
    </row>
    <row r="328" spans="1:104" ht="18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  <c r="CI328" s="6"/>
      <c r="CJ328" s="6"/>
      <c r="CK328" s="6"/>
      <c r="CL328" s="6"/>
      <c r="CM328" s="6"/>
      <c r="CN328" s="6"/>
      <c r="CO328" s="6"/>
      <c r="CP328" s="6"/>
      <c r="CQ328" s="6"/>
      <c r="CR328" s="6"/>
      <c r="CS328" s="6"/>
      <c r="CT328" s="6"/>
      <c r="CU328" s="6"/>
      <c r="CV328" s="6"/>
      <c r="CW328" s="6"/>
      <c r="CX328" s="6"/>
      <c r="CY328" s="6"/>
      <c r="CZ328" s="8"/>
    </row>
    <row r="329" spans="1:104" ht="18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  <c r="CI329" s="6"/>
      <c r="CJ329" s="6"/>
      <c r="CK329" s="6"/>
      <c r="CL329" s="6"/>
      <c r="CM329" s="6"/>
      <c r="CN329" s="6"/>
      <c r="CO329" s="6"/>
      <c r="CP329" s="6"/>
      <c r="CQ329" s="6"/>
      <c r="CR329" s="6"/>
      <c r="CS329" s="6"/>
      <c r="CT329" s="6"/>
      <c r="CU329" s="6"/>
      <c r="CV329" s="6"/>
      <c r="CW329" s="6"/>
      <c r="CX329" s="6"/>
      <c r="CY329" s="6"/>
      <c r="CZ329" s="8"/>
    </row>
    <row r="330" spans="1:104" ht="18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  <c r="CI330" s="6"/>
      <c r="CJ330" s="6"/>
      <c r="CK330" s="6"/>
      <c r="CL330" s="6"/>
      <c r="CM330" s="6"/>
      <c r="CN330" s="6"/>
      <c r="CO330" s="6"/>
      <c r="CP330" s="6"/>
      <c r="CQ330" s="6"/>
      <c r="CR330" s="6"/>
      <c r="CS330" s="6"/>
      <c r="CT330" s="6"/>
      <c r="CU330" s="6"/>
      <c r="CV330" s="6"/>
      <c r="CW330" s="6"/>
      <c r="CX330" s="6"/>
      <c r="CY330" s="6"/>
      <c r="CZ330" s="8"/>
    </row>
    <row r="331" spans="1:104" ht="18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  <c r="CM331" s="6"/>
      <c r="CN331" s="6"/>
      <c r="CO331" s="6"/>
      <c r="CP331" s="6"/>
      <c r="CQ331" s="6"/>
      <c r="CR331" s="6"/>
      <c r="CS331" s="6"/>
      <c r="CT331" s="6"/>
      <c r="CU331" s="6"/>
      <c r="CV331" s="6"/>
      <c r="CW331" s="6"/>
      <c r="CX331" s="6"/>
      <c r="CY331" s="6"/>
      <c r="CZ331" s="8"/>
    </row>
    <row r="332" spans="1:104" ht="18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6"/>
      <c r="CR332" s="6"/>
      <c r="CS332" s="6"/>
      <c r="CT332" s="6"/>
      <c r="CU332" s="6"/>
      <c r="CV332" s="6"/>
      <c r="CW332" s="6"/>
      <c r="CX332" s="6"/>
      <c r="CY332" s="6"/>
      <c r="CZ332" s="8"/>
    </row>
    <row r="333" spans="1:104" ht="18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  <c r="CP333" s="6"/>
      <c r="CQ333" s="6"/>
      <c r="CR333" s="6"/>
      <c r="CS333" s="6"/>
      <c r="CT333" s="6"/>
      <c r="CU333" s="6"/>
      <c r="CV333" s="6"/>
      <c r="CW333" s="6"/>
      <c r="CX333" s="6"/>
      <c r="CY333" s="6"/>
      <c r="CZ333" s="8"/>
    </row>
    <row r="334" spans="1:104" ht="18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6"/>
      <c r="CI334" s="6"/>
      <c r="CJ334" s="6"/>
      <c r="CK334" s="6"/>
      <c r="CL334" s="6"/>
      <c r="CM334" s="6"/>
      <c r="CN334" s="6"/>
      <c r="CO334" s="6"/>
      <c r="CP334" s="6"/>
      <c r="CQ334" s="6"/>
      <c r="CR334" s="6"/>
      <c r="CS334" s="6"/>
      <c r="CT334" s="6"/>
      <c r="CU334" s="6"/>
      <c r="CV334" s="6"/>
      <c r="CW334" s="6"/>
      <c r="CX334" s="6"/>
      <c r="CY334" s="6"/>
      <c r="CZ334" s="8"/>
    </row>
    <row r="335" spans="1:104" ht="18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6"/>
      <c r="CI335" s="6"/>
      <c r="CJ335" s="6"/>
      <c r="CK335" s="6"/>
      <c r="CL335" s="6"/>
      <c r="CM335" s="6"/>
      <c r="CN335" s="6"/>
      <c r="CO335" s="6"/>
      <c r="CP335" s="6"/>
      <c r="CQ335" s="6"/>
      <c r="CR335" s="6"/>
      <c r="CS335" s="6"/>
      <c r="CT335" s="6"/>
      <c r="CU335" s="6"/>
      <c r="CV335" s="6"/>
      <c r="CW335" s="6"/>
      <c r="CX335" s="6"/>
      <c r="CY335" s="6"/>
      <c r="CZ335" s="8"/>
    </row>
    <row r="336" spans="1:104" ht="18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P336" s="6"/>
      <c r="CQ336" s="6"/>
      <c r="CR336" s="6"/>
      <c r="CS336" s="6"/>
      <c r="CT336" s="6"/>
      <c r="CU336" s="6"/>
      <c r="CV336" s="6"/>
      <c r="CW336" s="6"/>
      <c r="CX336" s="6"/>
      <c r="CY336" s="6"/>
      <c r="CZ336" s="8"/>
    </row>
    <row r="337" spans="1:104" ht="18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  <c r="CQ337" s="6"/>
      <c r="CR337" s="6"/>
      <c r="CS337" s="6"/>
      <c r="CT337" s="6"/>
      <c r="CU337" s="6"/>
      <c r="CV337" s="6"/>
      <c r="CW337" s="6"/>
      <c r="CX337" s="6"/>
      <c r="CY337" s="6"/>
      <c r="CZ337" s="8"/>
    </row>
    <row r="338" spans="1:104" ht="18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P338" s="6"/>
      <c r="CQ338" s="6"/>
      <c r="CR338" s="6"/>
      <c r="CS338" s="6"/>
      <c r="CT338" s="6"/>
      <c r="CU338" s="6"/>
      <c r="CV338" s="6"/>
      <c r="CW338" s="6"/>
      <c r="CX338" s="6"/>
      <c r="CY338" s="6"/>
      <c r="CZ338" s="8"/>
    </row>
    <row r="339" spans="1:104" ht="18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  <c r="CP339" s="6"/>
      <c r="CQ339" s="6"/>
      <c r="CR339" s="6"/>
      <c r="CS339" s="6"/>
      <c r="CT339" s="6"/>
      <c r="CU339" s="6"/>
      <c r="CV339" s="6"/>
      <c r="CW339" s="6"/>
      <c r="CX339" s="6"/>
      <c r="CY339" s="6"/>
      <c r="CZ339" s="8"/>
    </row>
    <row r="340" spans="1:104" ht="18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6"/>
      <c r="CR340" s="6"/>
      <c r="CS340" s="6"/>
      <c r="CT340" s="6"/>
      <c r="CU340" s="6"/>
      <c r="CV340" s="6"/>
      <c r="CW340" s="6"/>
      <c r="CX340" s="6"/>
      <c r="CY340" s="6"/>
      <c r="CZ340" s="8"/>
    </row>
    <row r="341" spans="1:104" ht="18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P341" s="6"/>
      <c r="CQ341" s="6"/>
      <c r="CR341" s="6"/>
      <c r="CS341" s="6"/>
      <c r="CT341" s="6"/>
      <c r="CU341" s="6"/>
      <c r="CV341" s="6"/>
      <c r="CW341" s="6"/>
      <c r="CX341" s="6"/>
      <c r="CY341" s="6"/>
      <c r="CZ341" s="8"/>
    </row>
    <row r="342" spans="1:104" ht="18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6"/>
      <c r="CM342" s="6"/>
      <c r="CN342" s="6"/>
      <c r="CO342" s="6"/>
      <c r="CP342" s="6"/>
      <c r="CQ342" s="6"/>
      <c r="CR342" s="6"/>
      <c r="CS342" s="6"/>
      <c r="CT342" s="6"/>
      <c r="CU342" s="6"/>
      <c r="CV342" s="6"/>
      <c r="CW342" s="6"/>
      <c r="CX342" s="6"/>
      <c r="CY342" s="6"/>
      <c r="CZ342" s="8"/>
    </row>
    <row r="343" spans="1:104" ht="18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P343" s="6"/>
      <c r="CQ343" s="6"/>
      <c r="CR343" s="6"/>
      <c r="CS343" s="6"/>
      <c r="CT343" s="6"/>
      <c r="CU343" s="6"/>
      <c r="CV343" s="6"/>
      <c r="CW343" s="6"/>
      <c r="CX343" s="6"/>
      <c r="CY343" s="6"/>
      <c r="CZ343" s="8"/>
    </row>
    <row r="344" spans="1:104" ht="18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  <c r="CI344" s="6"/>
      <c r="CJ344" s="6"/>
      <c r="CK344" s="6"/>
      <c r="CL344" s="6"/>
      <c r="CM344" s="6"/>
      <c r="CN344" s="6"/>
      <c r="CO344" s="6"/>
      <c r="CP344" s="6"/>
      <c r="CQ344" s="6"/>
      <c r="CR344" s="6"/>
      <c r="CS344" s="6"/>
      <c r="CT344" s="6"/>
      <c r="CU344" s="6"/>
      <c r="CV344" s="6"/>
      <c r="CW344" s="6"/>
      <c r="CX344" s="6"/>
      <c r="CY344" s="6"/>
      <c r="CZ344" s="8"/>
    </row>
    <row r="345" spans="1:104" ht="18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  <c r="CP345" s="6"/>
      <c r="CQ345" s="6"/>
      <c r="CR345" s="6"/>
      <c r="CS345" s="6"/>
      <c r="CT345" s="6"/>
      <c r="CU345" s="6"/>
      <c r="CV345" s="6"/>
      <c r="CW345" s="6"/>
      <c r="CX345" s="6"/>
      <c r="CY345" s="6"/>
      <c r="CZ345" s="8"/>
    </row>
    <row r="346" spans="1:104" ht="18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  <c r="CH346" s="6"/>
      <c r="CI346" s="6"/>
      <c r="CJ346" s="6"/>
      <c r="CK346" s="6"/>
      <c r="CL346" s="6"/>
      <c r="CM346" s="6"/>
      <c r="CN346" s="6"/>
      <c r="CO346" s="6"/>
      <c r="CP346" s="6"/>
      <c r="CQ346" s="6"/>
      <c r="CR346" s="6"/>
      <c r="CS346" s="6"/>
      <c r="CT346" s="6"/>
      <c r="CU346" s="6"/>
      <c r="CV346" s="6"/>
      <c r="CW346" s="6"/>
      <c r="CX346" s="6"/>
      <c r="CY346" s="6"/>
      <c r="CZ346" s="8"/>
    </row>
    <row r="347" spans="1:104" ht="18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  <c r="CH347" s="6"/>
      <c r="CI347" s="6"/>
      <c r="CJ347" s="6"/>
      <c r="CK347" s="6"/>
      <c r="CL347" s="6"/>
      <c r="CM347" s="6"/>
      <c r="CN347" s="6"/>
      <c r="CO347" s="6"/>
      <c r="CP347" s="6"/>
      <c r="CQ347" s="6"/>
      <c r="CR347" s="6"/>
      <c r="CS347" s="6"/>
      <c r="CT347" s="6"/>
      <c r="CU347" s="6"/>
      <c r="CV347" s="6"/>
      <c r="CW347" s="6"/>
      <c r="CX347" s="6"/>
      <c r="CY347" s="6"/>
      <c r="CZ347" s="8"/>
    </row>
    <row r="348" spans="1:104" ht="18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6"/>
      <c r="CR348" s="6"/>
      <c r="CS348" s="6"/>
      <c r="CT348" s="6"/>
      <c r="CU348" s="6"/>
      <c r="CV348" s="6"/>
      <c r="CW348" s="6"/>
      <c r="CX348" s="6"/>
      <c r="CY348" s="6"/>
      <c r="CZ348" s="8"/>
    </row>
    <row r="349" spans="1:104" ht="18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  <c r="CU349" s="6"/>
      <c r="CV349" s="6"/>
      <c r="CW349" s="6"/>
      <c r="CX349" s="6"/>
      <c r="CY349" s="6"/>
      <c r="CZ349" s="8"/>
    </row>
    <row r="350" spans="1:104" ht="18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6"/>
      <c r="CJ350" s="6"/>
      <c r="CK350" s="6"/>
      <c r="CL350" s="6"/>
      <c r="CM350" s="6"/>
      <c r="CN350" s="6"/>
      <c r="CO350" s="6"/>
      <c r="CP350" s="6"/>
      <c r="CQ350" s="6"/>
      <c r="CR350" s="6"/>
      <c r="CS350" s="6"/>
      <c r="CT350" s="6"/>
      <c r="CU350" s="6"/>
      <c r="CV350" s="6"/>
      <c r="CW350" s="6"/>
      <c r="CX350" s="6"/>
      <c r="CY350" s="6"/>
      <c r="CZ350" s="8"/>
    </row>
    <row r="351" spans="1:104" ht="18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  <c r="CP351" s="6"/>
      <c r="CQ351" s="6"/>
      <c r="CR351" s="6"/>
      <c r="CS351" s="6"/>
      <c r="CT351" s="6"/>
      <c r="CU351" s="6"/>
      <c r="CV351" s="6"/>
      <c r="CW351" s="6"/>
      <c r="CX351" s="6"/>
      <c r="CY351" s="6"/>
      <c r="CZ351" s="8"/>
    </row>
    <row r="352" spans="1:104" ht="18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6"/>
      <c r="CM352" s="6"/>
      <c r="CN352" s="6"/>
      <c r="CO352" s="6"/>
      <c r="CP352" s="6"/>
      <c r="CQ352" s="6"/>
      <c r="CR352" s="6"/>
      <c r="CS352" s="6"/>
      <c r="CT352" s="6"/>
      <c r="CU352" s="6"/>
      <c r="CV352" s="6"/>
      <c r="CW352" s="6"/>
      <c r="CX352" s="6"/>
      <c r="CY352" s="6"/>
      <c r="CZ352" s="8"/>
    </row>
    <row r="353" spans="1:104" ht="18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6"/>
      <c r="CI353" s="6"/>
      <c r="CJ353" s="6"/>
      <c r="CK353" s="6"/>
      <c r="CL353" s="6"/>
      <c r="CM353" s="6"/>
      <c r="CN353" s="6"/>
      <c r="CO353" s="6"/>
      <c r="CP353" s="6"/>
      <c r="CQ353" s="6"/>
      <c r="CR353" s="6"/>
      <c r="CS353" s="6"/>
      <c r="CT353" s="6"/>
      <c r="CU353" s="6"/>
      <c r="CV353" s="6"/>
      <c r="CW353" s="6"/>
      <c r="CX353" s="6"/>
      <c r="CY353" s="6"/>
      <c r="CZ353" s="8"/>
    </row>
    <row r="354" spans="1:104" ht="18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  <c r="CI354" s="6"/>
      <c r="CJ354" s="6"/>
      <c r="CK354" s="6"/>
      <c r="CL354" s="6"/>
      <c r="CM354" s="6"/>
      <c r="CN354" s="6"/>
      <c r="CO354" s="6"/>
      <c r="CP354" s="6"/>
      <c r="CQ354" s="6"/>
      <c r="CR354" s="6"/>
      <c r="CS354" s="6"/>
      <c r="CT354" s="6"/>
      <c r="CU354" s="6"/>
      <c r="CV354" s="6"/>
      <c r="CW354" s="6"/>
      <c r="CX354" s="6"/>
      <c r="CY354" s="6"/>
      <c r="CZ354" s="8"/>
    </row>
    <row r="355" spans="1:104" ht="18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P355" s="6"/>
      <c r="CQ355" s="6"/>
      <c r="CR355" s="6"/>
      <c r="CS355" s="6"/>
      <c r="CT355" s="6"/>
      <c r="CU355" s="6"/>
      <c r="CV355" s="6"/>
      <c r="CW355" s="6"/>
      <c r="CX355" s="6"/>
      <c r="CY355" s="6"/>
      <c r="CZ355" s="8"/>
    </row>
    <row r="356" spans="1:104" ht="18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  <c r="CK356" s="6"/>
      <c r="CL356" s="6"/>
      <c r="CM356" s="6"/>
      <c r="CN356" s="6"/>
      <c r="CO356" s="6"/>
      <c r="CP356" s="6"/>
      <c r="CQ356" s="6"/>
      <c r="CR356" s="6"/>
      <c r="CS356" s="6"/>
      <c r="CT356" s="6"/>
      <c r="CU356" s="6"/>
      <c r="CV356" s="6"/>
      <c r="CW356" s="6"/>
      <c r="CX356" s="6"/>
      <c r="CY356" s="6"/>
      <c r="CZ356" s="8"/>
    </row>
    <row r="357" spans="1:104" ht="18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P357" s="6"/>
      <c r="CQ357" s="6"/>
      <c r="CR357" s="6"/>
      <c r="CS357" s="6"/>
      <c r="CT357" s="6"/>
      <c r="CU357" s="6"/>
      <c r="CV357" s="6"/>
      <c r="CW357" s="6"/>
      <c r="CX357" s="6"/>
      <c r="CY357" s="6"/>
      <c r="CZ357" s="8"/>
    </row>
    <row r="358" spans="1:104" ht="18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6"/>
      <c r="CI358" s="6"/>
      <c r="CJ358" s="6"/>
      <c r="CK358" s="6"/>
      <c r="CL358" s="6"/>
      <c r="CM358" s="6"/>
      <c r="CN358" s="6"/>
      <c r="CO358" s="6"/>
      <c r="CP358" s="6"/>
      <c r="CQ358" s="6"/>
      <c r="CR358" s="6"/>
      <c r="CS358" s="6"/>
      <c r="CT358" s="6"/>
      <c r="CU358" s="6"/>
      <c r="CV358" s="6"/>
      <c r="CW358" s="6"/>
      <c r="CX358" s="6"/>
      <c r="CY358" s="6"/>
      <c r="CZ358" s="8"/>
    </row>
    <row r="359" spans="1:104" ht="18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6"/>
      <c r="CI359" s="6"/>
      <c r="CJ359" s="6"/>
      <c r="CK359" s="6"/>
      <c r="CL359" s="6"/>
      <c r="CM359" s="6"/>
      <c r="CN359" s="6"/>
      <c r="CO359" s="6"/>
      <c r="CP359" s="6"/>
      <c r="CQ359" s="6"/>
      <c r="CR359" s="6"/>
      <c r="CS359" s="6"/>
      <c r="CT359" s="6"/>
      <c r="CU359" s="6"/>
      <c r="CV359" s="6"/>
      <c r="CW359" s="6"/>
      <c r="CX359" s="6"/>
      <c r="CY359" s="6"/>
      <c r="CZ359" s="8"/>
    </row>
    <row r="360" spans="1:104" ht="18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P360" s="6"/>
      <c r="CQ360" s="6"/>
      <c r="CR360" s="6"/>
      <c r="CS360" s="6"/>
      <c r="CT360" s="6"/>
      <c r="CU360" s="6"/>
      <c r="CV360" s="6"/>
      <c r="CW360" s="6"/>
      <c r="CX360" s="6"/>
      <c r="CY360" s="6"/>
      <c r="CZ360" s="8"/>
    </row>
    <row r="361" spans="1:104" ht="18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6"/>
      <c r="CN361" s="6"/>
      <c r="CO361" s="6"/>
      <c r="CP361" s="6"/>
      <c r="CQ361" s="6"/>
      <c r="CR361" s="6"/>
      <c r="CS361" s="6"/>
      <c r="CT361" s="6"/>
      <c r="CU361" s="6"/>
      <c r="CV361" s="6"/>
      <c r="CW361" s="6"/>
      <c r="CX361" s="6"/>
      <c r="CY361" s="6"/>
      <c r="CZ361" s="8"/>
    </row>
    <row r="362" spans="1:104" ht="18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P362" s="6"/>
      <c r="CQ362" s="6"/>
      <c r="CR362" s="6"/>
      <c r="CS362" s="6"/>
      <c r="CT362" s="6"/>
      <c r="CU362" s="6"/>
      <c r="CV362" s="6"/>
      <c r="CW362" s="6"/>
      <c r="CX362" s="6"/>
      <c r="CY362" s="6"/>
      <c r="CZ362" s="8"/>
    </row>
    <row r="363" spans="1:104" ht="18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P363" s="6"/>
      <c r="CQ363" s="6"/>
      <c r="CR363" s="6"/>
      <c r="CS363" s="6"/>
      <c r="CT363" s="6"/>
      <c r="CU363" s="6"/>
      <c r="CV363" s="6"/>
      <c r="CW363" s="6"/>
      <c r="CX363" s="6"/>
      <c r="CY363" s="6"/>
      <c r="CZ363" s="8"/>
    </row>
    <row r="364" spans="1:104" ht="18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6"/>
      <c r="CM364" s="6"/>
      <c r="CN364" s="6"/>
      <c r="CO364" s="6"/>
      <c r="CP364" s="6"/>
      <c r="CQ364" s="6"/>
      <c r="CR364" s="6"/>
      <c r="CS364" s="6"/>
      <c r="CT364" s="6"/>
      <c r="CU364" s="6"/>
      <c r="CV364" s="6"/>
      <c r="CW364" s="6"/>
      <c r="CX364" s="6"/>
      <c r="CY364" s="6"/>
      <c r="CZ364" s="8"/>
    </row>
    <row r="365" spans="1:104" ht="18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P365" s="6"/>
      <c r="CQ365" s="6"/>
      <c r="CR365" s="6"/>
      <c r="CS365" s="6"/>
      <c r="CT365" s="6"/>
      <c r="CU365" s="6"/>
      <c r="CV365" s="6"/>
      <c r="CW365" s="6"/>
      <c r="CX365" s="6"/>
      <c r="CY365" s="6"/>
      <c r="CZ365" s="8"/>
    </row>
    <row r="366" spans="1:104" ht="18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6"/>
      <c r="CI366" s="6"/>
      <c r="CJ366" s="6"/>
      <c r="CK366" s="6"/>
      <c r="CL366" s="6"/>
      <c r="CM366" s="6"/>
      <c r="CN366" s="6"/>
      <c r="CO366" s="6"/>
      <c r="CP366" s="6"/>
      <c r="CQ366" s="6"/>
      <c r="CR366" s="6"/>
      <c r="CS366" s="6"/>
      <c r="CT366" s="6"/>
      <c r="CU366" s="6"/>
      <c r="CV366" s="6"/>
      <c r="CW366" s="6"/>
      <c r="CX366" s="6"/>
      <c r="CY366" s="6"/>
      <c r="CZ366" s="8"/>
    </row>
    <row r="367" spans="1:104" ht="18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6"/>
      <c r="CI367" s="6"/>
      <c r="CJ367" s="6"/>
      <c r="CK367" s="6"/>
      <c r="CL367" s="6"/>
      <c r="CM367" s="6"/>
      <c r="CN367" s="6"/>
      <c r="CO367" s="6"/>
      <c r="CP367" s="6"/>
      <c r="CQ367" s="6"/>
      <c r="CR367" s="6"/>
      <c r="CS367" s="6"/>
      <c r="CT367" s="6"/>
      <c r="CU367" s="6"/>
      <c r="CV367" s="6"/>
      <c r="CW367" s="6"/>
      <c r="CX367" s="6"/>
      <c r="CY367" s="6"/>
      <c r="CZ367" s="8"/>
    </row>
    <row r="368" spans="1:104" ht="18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P368" s="6"/>
      <c r="CQ368" s="6"/>
      <c r="CR368" s="6"/>
      <c r="CS368" s="6"/>
      <c r="CT368" s="6"/>
      <c r="CU368" s="6"/>
      <c r="CV368" s="6"/>
      <c r="CW368" s="6"/>
      <c r="CX368" s="6"/>
      <c r="CY368" s="6"/>
      <c r="CZ368" s="8"/>
    </row>
    <row r="369" spans="1:104" ht="18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P369" s="6"/>
      <c r="CQ369" s="6"/>
      <c r="CR369" s="6"/>
      <c r="CS369" s="6"/>
      <c r="CT369" s="6"/>
      <c r="CU369" s="6"/>
      <c r="CV369" s="6"/>
      <c r="CW369" s="6"/>
      <c r="CX369" s="6"/>
      <c r="CY369" s="6"/>
      <c r="CZ369" s="8"/>
    </row>
    <row r="370" spans="1:104" ht="18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P370" s="6"/>
      <c r="CQ370" s="6"/>
      <c r="CR370" s="6"/>
      <c r="CS370" s="6"/>
      <c r="CT370" s="6"/>
      <c r="CU370" s="6"/>
      <c r="CV370" s="6"/>
      <c r="CW370" s="6"/>
      <c r="CX370" s="6"/>
      <c r="CY370" s="6"/>
      <c r="CZ370" s="8"/>
    </row>
    <row r="371" spans="1:104" ht="18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  <c r="CQ371" s="6"/>
      <c r="CR371" s="6"/>
      <c r="CS371" s="6"/>
      <c r="CT371" s="6"/>
      <c r="CU371" s="6"/>
      <c r="CV371" s="6"/>
      <c r="CW371" s="6"/>
      <c r="CX371" s="6"/>
      <c r="CY371" s="6"/>
      <c r="CZ371" s="8"/>
    </row>
    <row r="372" spans="1:104" ht="18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6"/>
      <c r="CN372" s="6"/>
      <c r="CO372" s="6"/>
      <c r="CP372" s="6"/>
      <c r="CQ372" s="6"/>
      <c r="CR372" s="6"/>
      <c r="CS372" s="6"/>
      <c r="CT372" s="6"/>
      <c r="CU372" s="6"/>
      <c r="CV372" s="6"/>
      <c r="CW372" s="6"/>
      <c r="CX372" s="6"/>
      <c r="CY372" s="6"/>
      <c r="CZ372" s="8"/>
    </row>
    <row r="373" spans="1:104" ht="18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  <c r="CI373" s="6"/>
      <c r="CJ373" s="6"/>
      <c r="CK373" s="6"/>
      <c r="CL373" s="6"/>
      <c r="CM373" s="6"/>
      <c r="CN373" s="6"/>
      <c r="CO373" s="6"/>
      <c r="CP373" s="6"/>
      <c r="CQ373" s="6"/>
      <c r="CR373" s="6"/>
      <c r="CS373" s="6"/>
      <c r="CT373" s="6"/>
      <c r="CU373" s="6"/>
      <c r="CV373" s="6"/>
      <c r="CW373" s="6"/>
      <c r="CX373" s="6"/>
      <c r="CY373" s="6"/>
      <c r="CZ373" s="8"/>
    </row>
    <row r="374" spans="1:104" ht="18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P374" s="6"/>
      <c r="CQ374" s="6"/>
      <c r="CR374" s="6"/>
      <c r="CS374" s="6"/>
      <c r="CT374" s="6"/>
      <c r="CU374" s="6"/>
      <c r="CV374" s="6"/>
      <c r="CW374" s="6"/>
      <c r="CX374" s="6"/>
      <c r="CY374" s="6"/>
      <c r="CZ374" s="8"/>
    </row>
    <row r="375" spans="1:104" ht="18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  <c r="CP375" s="6"/>
      <c r="CQ375" s="6"/>
      <c r="CR375" s="6"/>
      <c r="CS375" s="6"/>
      <c r="CT375" s="6"/>
      <c r="CU375" s="6"/>
      <c r="CV375" s="6"/>
      <c r="CW375" s="6"/>
      <c r="CX375" s="6"/>
      <c r="CY375" s="6"/>
      <c r="CZ375" s="8"/>
    </row>
    <row r="376" spans="1:104" ht="18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  <c r="CN376" s="6"/>
      <c r="CO376" s="6"/>
      <c r="CP376" s="6"/>
      <c r="CQ376" s="6"/>
      <c r="CR376" s="6"/>
      <c r="CS376" s="6"/>
      <c r="CT376" s="6"/>
      <c r="CU376" s="6"/>
      <c r="CV376" s="6"/>
      <c r="CW376" s="6"/>
      <c r="CX376" s="6"/>
      <c r="CY376" s="6"/>
      <c r="CZ376" s="8"/>
    </row>
    <row r="377" spans="1:104" ht="18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6"/>
      <c r="CI377" s="6"/>
      <c r="CJ377" s="6"/>
      <c r="CK377" s="6"/>
      <c r="CL377" s="6"/>
      <c r="CM377" s="6"/>
      <c r="CN377" s="6"/>
      <c r="CO377" s="6"/>
      <c r="CP377" s="6"/>
      <c r="CQ377" s="6"/>
      <c r="CR377" s="6"/>
      <c r="CS377" s="6"/>
      <c r="CT377" s="6"/>
      <c r="CU377" s="6"/>
      <c r="CV377" s="6"/>
      <c r="CW377" s="6"/>
      <c r="CX377" s="6"/>
      <c r="CY377" s="6"/>
      <c r="CZ377" s="8"/>
    </row>
    <row r="378" spans="1:104" ht="18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  <c r="CI378" s="6"/>
      <c r="CJ378" s="6"/>
      <c r="CK378" s="6"/>
      <c r="CL378" s="6"/>
      <c r="CM378" s="6"/>
      <c r="CN378" s="6"/>
      <c r="CO378" s="6"/>
      <c r="CP378" s="6"/>
      <c r="CQ378" s="6"/>
      <c r="CR378" s="6"/>
      <c r="CS378" s="6"/>
      <c r="CT378" s="6"/>
      <c r="CU378" s="6"/>
      <c r="CV378" s="6"/>
      <c r="CW378" s="6"/>
      <c r="CX378" s="6"/>
      <c r="CY378" s="6"/>
      <c r="CZ378" s="8"/>
    </row>
    <row r="379" spans="1:104" ht="18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6"/>
      <c r="CI379" s="6"/>
      <c r="CJ379" s="6"/>
      <c r="CK379" s="6"/>
      <c r="CL379" s="6"/>
      <c r="CM379" s="6"/>
      <c r="CN379" s="6"/>
      <c r="CO379" s="6"/>
      <c r="CP379" s="6"/>
      <c r="CQ379" s="6"/>
      <c r="CR379" s="6"/>
      <c r="CS379" s="6"/>
      <c r="CT379" s="6"/>
      <c r="CU379" s="6"/>
      <c r="CV379" s="6"/>
      <c r="CW379" s="6"/>
      <c r="CX379" s="6"/>
      <c r="CY379" s="6"/>
      <c r="CZ379" s="8"/>
    </row>
    <row r="380" spans="1:104" ht="18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6"/>
      <c r="CI380" s="6"/>
      <c r="CJ380" s="6"/>
      <c r="CK380" s="6"/>
      <c r="CL380" s="6"/>
      <c r="CM380" s="6"/>
      <c r="CN380" s="6"/>
      <c r="CO380" s="6"/>
      <c r="CP380" s="6"/>
      <c r="CQ380" s="6"/>
      <c r="CR380" s="6"/>
      <c r="CS380" s="6"/>
      <c r="CT380" s="6"/>
      <c r="CU380" s="6"/>
      <c r="CV380" s="6"/>
      <c r="CW380" s="6"/>
      <c r="CX380" s="6"/>
      <c r="CY380" s="6"/>
      <c r="CZ380" s="8"/>
    </row>
    <row r="381" spans="1:104" ht="18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  <c r="CP381" s="6"/>
      <c r="CQ381" s="6"/>
      <c r="CR381" s="6"/>
      <c r="CS381" s="6"/>
      <c r="CT381" s="6"/>
      <c r="CU381" s="6"/>
      <c r="CV381" s="6"/>
      <c r="CW381" s="6"/>
      <c r="CX381" s="6"/>
      <c r="CY381" s="6"/>
      <c r="CZ381" s="8"/>
    </row>
    <row r="382" spans="1:104" ht="18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6"/>
      <c r="CN382" s="6"/>
      <c r="CO382" s="6"/>
      <c r="CP382" s="6"/>
      <c r="CQ382" s="6"/>
      <c r="CR382" s="6"/>
      <c r="CS382" s="6"/>
      <c r="CT382" s="6"/>
      <c r="CU382" s="6"/>
      <c r="CV382" s="6"/>
      <c r="CW382" s="6"/>
      <c r="CX382" s="6"/>
      <c r="CY382" s="6"/>
      <c r="CZ382" s="8"/>
    </row>
    <row r="383" spans="1:104" ht="18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6"/>
      <c r="CP383" s="6"/>
      <c r="CQ383" s="6"/>
      <c r="CR383" s="6"/>
      <c r="CS383" s="6"/>
      <c r="CT383" s="6"/>
      <c r="CU383" s="6"/>
      <c r="CV383" s="6"/>
      <c r="CW383" s="6"/>
      <c r="CX383" s="6"/>
      <c r="CY383" s="6"/>
      <c r="CZ383" s="8"/>
    </row>
    <row r="384" spans="1:104" ht="18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  <c r="CI384" s="6"/>
      <c r="CJ384" s="6"/>
      <c r="CK384" s="6"/>
      <c r="CL384" s="6"/>
      <c r="CM384" s="6"/>
      <c r="CN384" s="6"/>
      <c r="CO384" s="6"/>
      <c r="CP384" s="6"/>
      <c r="CQ384" s="6"/>
      <c r="CR384" s="6"/>
      <c r="CS384" s="6"/>
      <c r="CT384" s="6"/>
      <c r="CU384" s="6"/>
      <c r="CV384" s="6"/>
      <c r="CW384" s="6"/>
      <c r="CX384" s="6"/>
      <c r="CY384" s="6"/>
      <c r="CZ384" s="8"/>
    </row>
    <row r="385" spans="1:104" ht="18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6"/>
      <c r="CJ385" s="6"/>
      <c r="CK385" s="6"/>
      <c r="CL385" s="6"/>
      <c r="CM385" s="6"/>
      <c r="CN385" s="6"/>
      <c r="CO385" s="6"/>
      <c r="CP385" s="6"/>
      <c r="CQ385" s="6"/>
      <c r="CR385" s="6"/>
      <c r="CS385" s="6"/>
      <c r="CT385" s="6"/>
      <c r="CU385" s="6"/>
      <c r="CV385" s="6"/>
      <c r="CW385" s="6"/>
      <c r="CX385" s="6"/>
      <c r="CY385" s="6"/>
      <c r="CZ385" s="8"/>
    </row>
    <row r="386" spans="1:104" ht="18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  <c r="CI386" s="6"/>
      <c r="CJ386" s="6"/>
      <c r="CK386" s="6"/>
      <c r="CL386" s="6"/>
      <c r="CM386" s="6"/>
      <c r="CN386" s="6"/>
      <c r="CO386" s="6"/>
      <c r="CP386" s="6"/>
      <c r="CQ386" s="6"/>
      <c r="CR386" s="6"/>
      <c r="CS386" s="6"/>
      <c r="CT386" s="6"/>
      <c r="CU386" s="6"/>
      <c r="CV386" s="6"/>
      <c r="CW386" s="6"/>
      <c r="CX386" s="6"/>
      <c r="CY386" s="6"/>
      <c r="CZ386" s="8"/>
    </row>
    <row r="387" spans="1:104" ht="18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  <c r="CP387" s="6"/>
      <c r="CQ387" s="6"/>
      <c r="CR387" s="6"/>
      <c r="CS387" s="6"/>
      <c r="CT387" s="6"/>
      <c r="CU387" s="6"/>
      <c r="CV387" s="6"/>
      <c r="CW387" s="6"/>
      <c r="CX387" s="6"/>
      <c r="CY387" s="6"/>
      <c r="CZ387" s="8"/>
    </row>
    <row r="388" spans="1:104" ht="18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  <c r="CK388" s="6"/>
      <c r="CL388" s="6"/>
      <c r="CM388" s="6"/>
      <c r="CN388" s="6"/>
      <c r="CO388" s="6"/>
      <c r="CP388" s="6"/>
      <c r="CQ388" s="6"/>
      <c r="CR388" s="6"/>
      <c r="CS388" s="6"/>
      <c r="CT388" s="6"/>
      <c r="CU388" s="6"/>
      <c r="CV388" s="6"/>
      <c r="CW388" s="6"/>
      <c r="CX388" s="6"/>
      <c r="CY388" s="6"/>
      <c r="CZ388" s="8"/>
    </row>
    <row r="389" spans="1:104" ht="18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  <c r="CI389" s="6"/>
      <c r="CJ389" s="6"/>
      <c r="CK389" s="6"/>
      <c r="CL389" s="6"/>
      <c r="CM389" s="6"/>
      <c r="CN389" s="6"/>
      <c r="CO389" s="6"/>
      <c r="CP389" s="6"/>
      <c r="CQ389" s="6"/>
      <c r="CR389" s="6"/>
      <c r="CS389" s="6"/>
      <c r="CT389" s="6"/>
      <c r="CU389" s="6"/>
      <c r="CV389" s="6"/>
      <c r="CW389" s="6"/>
      <c r="CX389" s="6"/>
      <c r="CY389" s="6"/>
      <c r="CZ389" s="8"/>
    </row>
    <row r="390" spans="1:104" ht="18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P390" s="6"/>
      <c r="CQ390" s="6"/>
      <c r="CR390" s="6"/>
      <c r="CS390" s="6"/>
      <c r="CT390" s="6"/>
      <c r="CU390" s="6"/>
      <c r="CV390" s="6"/>
      <c r="CW390" s="6"/>
      <c r="CX390" s="6"/>
      <c r="CY390" s="6"/>
      <c r="CZ390" s="8"/>
    </row>
    <row r="391" spans="1:104" ht="18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  <c r="CI391" s="6"/>
      <c r="CJ391" s="6"/>
      <c r="CK391" s="6"/>
      <c r="CL391" s="6"/>
      <c r="CM391" s="6"/>
      <c r="CN391" s="6"/>
      <c r="CO391" s="6"/>
      <c r="CP391" s="6"/>
      <c r="CQ391" s="6"/>
      <c r="CR391" s="6"/>
      <c r="CS391" s="6"/>
      <c r="CT391" s="6"/>
      <c r="CU391" s="6"/>
      <c r="CV391" s="6"/>
      <c r="CW391" s="6"/>
      <c r="CX391" s="6"/>
      <c r="CY391" s="6"/>
      <c r="CZ391" s="8"/>
    </row>
    <row r="392" spans="1:104" ht="18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6"/>
      <c r="CI392" s="6"/>
      <c r="CJ392" s="6"/>
      <c r="CK392" s="6"/>
      <c r="CL392" s="6"/>
      <c r="CM392" s="6"/>
      <c r="CN392" s="6"/>
      <c r="CO392" s="6"/>
      <c r="CP392" s="6"/>
      <c r="CQ392" s="6"/>
      <c r="CR392" s="6"/>
      <c r="CS392" s="6"/>
      <c r="CT392" s="6"/>
      <c r="CU392" s="6"/>
      <c r="CV392" s="6"/>
      <c r="CW392" s="6"/>
      <c r="CX392" s="6"/>
      <c r="CY392" s="6"/>
      <c r="CZ392" s="8"/>
    </row>
    <row r="393" spans="1:104" ht="18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  <c r="CP393" s="6"/>
      <c r="CQ393" s="6"/>
      <c r="CR393" s="6"/>
      <c r="CS393" s="6"/>
      <c r="CT393" s="6"/>
      <c r="CU393" s="6"/>
      <c r="CV393" s="6"/>
      <c r="CW393" s="6"/>
      <c r="CX393" s="6"/>
      <c r="CY393" s="6"/>
      <c r="CZ393" s="8"/>
    </row>
    <row r="394" spans="1:104" ht="18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6"/>
      <c r="CI394" s="6"/>
      <c r="CJ394" s="6"/>
      <c r="CK394" s="6"/>
      <c r="CL394" s="6"/>
      <c r="CM394" s="6"/>
      <c r="CN394" s="6"/>
      <c r="CO394" s="6"/>
      <c r="CP394" s="6"/>
      <c r="CQ394" s="6"/>
      <c r="CR394" s="6"/>
      <c r="CS394" s="6"/>
      <c r="CT394" s="6"/>
      <c r="CU394" s="6"/>
      <c r="CV394" s="6"/>
      <c r="CW394" s="6"/>
      <c r="CX394" s="6"/>
      <c r="CY394" s="6"/>
      <c r="CZ394" s="8"/>
    </row>
    <row r="395" spans="1:104" ht="18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6"/>
      <c r="CI395" s="6"/>
      <c r="CJ395" s="6"/>
      <c r="CK395" s="6"/>
      <c r="CL395" s="6"/>
      <c r="CM395" s="6"/>
      <c r="CN395" s="6"/>
      <c r="CO395" s="6"/>
      <c r="CP395" s="6"/>
      <c r="CQ395" s="6"/>
      <c r="CR395" s="6"/>
      <c r="CS395" s="6"/>
      <c r="CT395" s="6"/>
      <c r="CU395" s="6"/>
      <c r="CV395" s="6"/>
      <c r="CW395" s="6"/>
      <c r="CX395" s="6"/>
      <c r="CY395" s="6"/>
      <c r="CZ395" s="8"/>
    </row>
    <row r="396" spans="1:104" ht="18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6"/>
      <c r="CI396" s="6"/>
      <c r="CJ396" s="6"/>
      <c r="CK396" s="6"/>
      <c r="CL396" s="6"/>
      <c r="CM396" s="6"/>
      <c r="CN396" s="6"/>
      <c r="CO396" s="6"/>
      <c r="CP396" s="6"/>
      <c r="CQ396" s="6"/>
      <c r="CR396" s="6"/>
      <c r="CS396" s="6"/>
      <c r="CT396" s="6"/>
      <c r="CU396" s="6"/>
      <c r="CV396" s="6"/>
      <c r="CW396" s="6"/>
      <c r="CX396" s="6"/>
      <c r="CY396" s="6"/>
      <c r="CZ396" s="8"/>
    </row>
    <row r="397" spans="1:104" ht="18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P397" s="6"/>
      <c r="CQ397" s="6"/>
      <c r="CR397" s="6"/>
      <c r="CS397" s="6"/>
      <c r="CT397" s="6"/>
      <c r="CU397" s="6"/>
      <c r="CV397" s="6"/>
      <c r="CW397" s="6"/>
      <c r="CX397" s="6"/>
      <c r="CY397" s="6"/>
      <c r="CZ397" s="8"/>
    </row>
    <row r="398" spans="1:104" ht="18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6"/>
      <c r="CI398" s="6"/>
      <c r="CJ398" s="6"/>
      <c r="CK398" s="6"/>
      <c r="CL398" s="6"/>
      <c r="CM398" s="6"/>
      <c r="CN398" s="6"/>
      <c r="CO398" s="6"/>
      <c r="CP398" s="6"/>
      <c r="CQ398" s="6"/>
      <c r="CR398" s="6"/>
      <c r="CS398" s="6"/>
      <c r="CT398" s="6"/>
      <c r="CU398" s="6"/>
      <c r="CV398" s="6"/>
      <c r="CW398" s="6"/>
      <c r="CX398" s="6"/>
      <c r="CY398" s="6"/>
      <c r="CZ398" s="8"/>
    </row>
    <row r="399" spans="1:104" ht="18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P399" s="6"/>
      <c r="CQ399" s="6"/>
      <c r="CR399" s="6"/>
      <c r="CS399" s="6"/>
      <c r="CT399" s="6"/>
      <c r="CU399" s="6"/>
      <c r="CV399" s="6"/>
      <c r="CW399" s="6"/>
      <c r="CX399" s="6"/>
      <c r="CY399" s="6"/>
      <c r="CZ399" s="8"/>
    </row>
    <row r="400" spans="1:104" ht="18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6"/>
      <c r="CI400" s="6"/>
      <c r="CJ400" s="6"/>
      <c r="CK400" s="6"/>
      <c r="CL400" s="6"/>
      <c r="CM400" s="6"/>
      <c r="CN400" s="6"/>
      <c r="CO400" s="6"/>
      <c r="CP400" s="6"/>
      <c r="CQ400" s="6"/>
      <c r="CR400" s="6"/>
      <c r="CS400" s="6"/>
      <c r="CT400" s="6"/>
      <c r="CU400" s="6"/>
      <c r="CV400" s="6"/>
      <c r="CW400" s="6"/>
      <c r="CX400" s="6"/>
      <c r="CY400" s="6"/>
      <c r="CZ400" s="8"/>
    </row>
    <row r="401" spans="1:104" ht="18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6"/>
      <c r="CI401" s="6"/>
      <c r="CJ401" s="6"/>
      <c r="CK401" s="6"/>
      <c r="CL401" s="6"/>
      <c r="CM401" s="6"/>
      <c r="CN401" s="6"/>
      <c r="CO401" s="6"/>
      <c r="CP401" s="6"/>
      <c r="CQ401" s="6"/>
      <c r="CR401" s="6"/>
      <c r="CS401" s="6"/>
      <c r="CT401" s="6"/>
      <c r="CU401" s="6"/>
      <c r="CV401" s="6"/>
      <c r="CW401" s="6"/>
      <c r="CX401" s="6"/>
      <c r="CY401" s="6"/>
      <c r="CZ401" s="8"/>
    </row>
    <row r="402" spans="1:104" ht="18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  <c r="CI402" s="6"/>
      <c r="CJ402" s="6"/>
      <c r="CK402" s="6"/>
      <c r="CL402" s="6"/>
      <c r="CM402" s="6"/>
      <c r="CN402" s="6"/>
      <c r="CO402" s="6"/>
      <c r="CP402" s="6"/>
      <c r="CQ402" s="6"/>
      <c r="CR402" s="6"/>
      <c r="CS402" s="6"/>
      <c r="CT402" s="6"/>
      <c r="CU402" s="6"/>
      <c r="CV402" s="6"/>
      <c r="CW402" s="6"/>
      <c r="CX402" s="6"/>
      <c r="CY402" s="6"/>
      <c r="CZ402" s="8"/>
    </row>
    <row r="403" spans="1:104" ht="18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6"/>
      <c r="CN403" s="6"/>
      <c r="CO403" s="6"/>
      <c r="CP403" s="6"/>
      <c r="CQ403" s="6"/>
      <c r="CR403" s="6"/>
      <c r="CS403" s="6"/>
      <c r="CT403" s="6"/>
      <c r="CU403" s="6"/>
      <c r="CV403" s="6"/>
      <c r="CW403" s="6"/>
      <c r="CX403" s="6"/>
      <c r="CY403" s="6"/>
      <c r="CZ403" s="8"/>
    </row>
    <row r="404" spans="1:104" ht="18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P404" s="6"/>
      <c r="CQ404" s="6"/>
      <c r="CR404" s="6"/>
      <c r="CS404" s="6"/>
      <c r="CT404" s="6"/>
      <c r="CU404" s="6"/>
      <c r="CV404" s="6"/>
      <c r="CW404" s="6"/>
      <c r="CX404" s="6"/>
      <c r="CY404" s="6"/>
      <c r="CZ404" s="8"/>
    </row>
    <row r="405" spans="1:104" ht="18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  <c r="CP405" s="6"/>
      <c r="CQ405" s="6"/>
      <c r="CR405" s="6"/>
      <c r="CS405" s="6"/>
      <c r="CT405" s="6"/>
      <c r="CU405" s="6"/>
      <c r="CV405" s="6"/>
      <c r="CW405" s="6"/>
      <c r="CX405" s="6"/>
      <c r="CY405" s="6"/>
      <c r="CZ405" s="8"/>
    </row>
    <row r="406" spans="1:104" ht="18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6"/>
      <c r="CI406" s="6"/>
      <c r="CJ406" s="6"/>
      <c r="CK406" s="6"/>
      <c r="CL406" s="6"/>
      <c r="CM406" s="6"/>
      <c r="CN406" s="6"/>
      <c r="CO406" s="6"/>
      <c r="CP406" s="6"/>
      <c r="CQ406" s="6"/>
      <c r="CR406" s="6"/>
      <c r="CS406" s="6"/>
      <c r="CT406" s="6"/>
      <c r="CU406" s="6"/>
      <c r="CV406" s="6"/>
      <c r="CW406" s="6"/>
      <c r="CX406" s="6"/>
      <c r="CY406" s="6"/>
      <c r="CZ406" s="8"/>
    </row>
    <row r="407" spans="1:104" ht="18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6"/>
      <c r="CI407" s="6"/>
      <c r="CJ407" s="6"/>
      <c r="CK407" s="6"/>
      <c r="CL407" s="6"/>
      <c r="CM407" s="6"/>
      <c r="CN407" s="6"/>
      <c r="CO407" s="6"/>
      <c r="CP407" s="6"/>
      <c r="CQ407" s="6"/>
      <c r="CR407" s="6"/>
      <c r="CS407" s="6"/>
      <c r="CT407" s="6"/>
      <c r="CU407" s="6"/>
      <c r="CV407" s="6"/>
      <c r="CW407" s="6"/>
      <c r="CX407" s="6"/>
      <c r="CY407" s="6"/>
      <c r="CZ407" s="8"/>
    </row>
    <row r="408" spans="1:104" ht="18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6"/>
      <c r="CI408" s="6"/>
      <c r="CJ408" s="6"/>
      <c r="CK408" s="6"/>
      <c r="CL408" s="6"/>
      <c r="CM408" s="6"/>
      <c r="CN408" s="6"/>
      <c r="CO408" s="6"/>
      <c r="CP408" s="6"/>
      <c r="CQ408" s="6"/>
      <c r="CR408" s="6"/>
      <c r="CS408" s="6"/>
      <c r="CT408" s="6"/>
      <c r="CU408" s="6"/>
      <c r="CV408" s="6"/>
      <c r="CW408" s="6"/>
      <c r="CX408" s="6"/>
      <c r="CY408" s="6"/>
      <c r="CZ408" s="8"/>
    </row>
    <row r="409" spans="1:104" ht="18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  <c r="CH409" s="6"/>
      <c r="CI409" s="6"/>
      <c r="CJ409" s="6"/>
      <c r="CK409" s="6"/>
      <c r="CL409" s="6"/>
      <c r="CM409" s="6"/>
      <c r="CN409" s="6"/>
      <c r="CO409" s="6"/>
      <c r="CP409" s="6"/>
      <c r="CQ409" s="6"/>
      <c r="CR409" s="6"/>
      <c r="CS409" s="6"/>
      <c r="CT409" s="6"/>
      <c r="CU409" s="6"/>
      <c r="CV409" s="6"/>
      <c r="CW409" s="6"/>
      <c r="CX409" s="6"/>
      <c r="CY409" s="6"/>
      <c r="CZ409" s="8"/>
    </row>
    <row r="410" spans="1:104" ht="18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  <c r="CH410" s="6"/>
      <c r="CI410" s="6"/>
      <c r="CJ410" s="6"/>
      <c r="CK410" s="6"/>
      <c r="CL410" s="6"/>
      <c r="CM410" s="6"/>
      <c r="CN410" s="6"/>
      <c r="CO410" s="6"/>
      <c r="CP410" s="6"/>
      <c r="CQ410" s="6"/>
      <c r="CR410" s="6"/>
      <c r="CS410" s="6"/>
      <c r="CT410" s="6"/>
      <c r="CU410" s="6"/>
      <c r="CV410" s="6"/>
      <c r="CW410" s="6"/>
      <c r="CX410" s="6"/>
      <c r="CY410" s="6"/>
      <c r="CZ410" s="8"/>
    </row>
    <row r="411" spans="1:104" ht="18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  <c r="CP411" s="6"/>
      <c r="CQ411" s="6"/>
      <c r="CR411" s="6"/>
      <c r="CS411" s="6"/>
      <c r="CT411" s="6"/>
      <c r="CU411" s="6"/>
      <c r="CV411" s="6"/>
      <c r="CW411" s="6"/>
      <c r="CX411" s="6"/>
      <c r="CY411" s="6"/>
      <c r="CZ411" s="8"/>
    </row>
    <row r="412" spans="1:104" ht="18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6"/>
      <c r="CI412" s="6"/>
      <c r="CJ412" s="6"/>
      <c r="CK412" s="6"/>
      <c r="CL412" s="6"/>
      <c r="CM412" s="6"/>
      <c r="CN412" s="6"/>
      <c r="CO412" s="6"/>
      <c r="CP412" s="6"/>
      <c r="CQ412" s="6"/>
      <c r="CR412" s="6"/>
      <c r="CS412" s="6"/>
      <c r="CT412" s="6"/>
      <c r="CU412" s="6"/>
      <c r="CV412" s="6"/>
      <c r="CW412" s="6"/>
      <c r="CX412" s="6"/>
      <c r="CY412" s="6"/>
      <c r="CZ412" s="8"/>
    </row>
    <row r="413" spans="1:104" ht="18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  <c r="CH413" s="6"/>
      <c r="CI413" s="6"/>
      <c r="CJ413" s="6"/>
      <c r="CK413" s="6"/>
      <c r="CL413" s="6"/>
      <c r="CM413" s="6"/>
      <c r="CN413" s="6"/>
      <c r="CO413" s="6"/>
      <c r="CP413" s="6"/>
      <c r="CQ413" s="6"/>
      <c r="CR413" s="6"/>
      <c r="CS413" s="6"/>
      <c r="CT413" s="6"/>
      <c r="CU413" s="6"/>
      <c r="CV413" s="6"/>
      <c r="CW413" s="6"/>
      <c r="CX413" s="6"/>
      <c r="CY413" s="6"/>
      <c r="CZ413" s="8"/>
    </row>
    <row r="414" spans="1:104" ht="18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  <c r="CH414" s="6"/>
      <c r="CI414" s="6"/>
      <c r="CJ414" s="6"/>
      <c r="CK414" s="6"/>
      <c r="CL414" s="6"/>
      <c r="CM414" s="6"/>
      <c r="CN414" s="6"/>
      <c r="CO414" s="6"/>
      <c r="CP414" s="6"/>
      <c r="CQ414" s="6"/>
      <c r="CR414" s="6"/>
      <c r="CS414" s="6"/>
      <c r="CT414" s="6"/>
      <c r="CU414" s="6"/>
      <c r="CV414" s="6"/>
      <c r="CW414" s="6"/>
      <c r="CX414" s="6"/>
      <c r="CY414" s="6"/>
      <c r="CZ414" s="8"/>
    </row>
    <row r="415" spans="1:104" ht="18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  <c r="CH415" s="6"/>
      <c r="CI415" s="6"/>
      <c r="CJ415" s="6"/>
      <c r="CK415" s="6"/>
      <c r="CL415" s="6"/>
      <c r="CM415" s="6"/>
      <c r="CN415" s="6"/>
      <c r="CO415" s="6"/>
      <c r="CP415" s="6"/>
      <c r="CQ415" s="6"/>
      <c r="CR415" s="6"/>
      <c r="CS415" s="6"/>
      <c r="CT415" s="6"/>
      <c r="CU415" s="6"/>
      <c r="CV415" s="6"/>
      <c r="CW415" s="6"/>
      <c r="CX415" s="6"/>
      <c r="CY415" s="6"/>
      <c r="CZ415" s="8"/>
    </row>
    <row r="416" spans="1:104" ht="18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  <c r="CH416" s="6"/>
      <c r="CI416" s="6"/>
      <c r="CJ416" s="6"/>
      <c r="CK416" s="6"/>
      <c r="CL416" s="6"/>
      <c r="CM416" s="6"/>
      <c r="CN416" s="6"/>
      <c r="CO416" s="6"/>
      <c r="CP416" s="6"/>
      <c r="CQ416" s="6"/>
      <c r="CR416" s="6"/>
      <c r="CS416" s="6"/>
      <c r="CT416" s="6"/>
      <c r="CU416" s="6"/>
      <c r="CV416" s="6"/>
      <c r="CW416" s="6"/>
      <c r="CX416" s="6"/>
      <c r="CY416" s="6"/>
      <c r="CZ416" s="8"/>
    </row>
    <row r="417" spans="1:104" ht="18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6"/>
      <c r="CI417" s="6"/>
      <c r="CJ417" s="6"/>
      <c r="CK417" s="6"/>
      <c r="CL417" s="6"/>
      <c r="CM417" s="6"/>
      <c r="CN417" s="6"/>
      <c r="CO417" s="6"/>
      <c r="CP417" s="6"/>
      <c r="CQ417" s="6"/>
      <c r="CR417" s="6"/>
      <c r="CS417" s="6"/>
      <c r="CT417" s="6"/>
      <c r="CU417" s="6"/>
      <c r="CV417" s="6"/>
      <c r="CW417" s="6"/>
      <c r="CX417" s="6"/>
      <c r="CY417" s="6"/>
      <c r="CZ417" s="8"/>
    </row>
    <row r="418" spans="1:104" ht="18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  <c r="CH418" s="6"/>
      <c r="CI418" s="6"/>
      <c r="CJ418" s="6"/>
      <c r="CK418" s="6"/>
      <c r="CL418" s="6"/>
      <c r="CM418" s="6"/>
      <c r="CN418" s="6"/>
      <c r="CO418" s="6"/>
      <c r="CP418" s="6"/>
      <c r="CQ418" s="6"/>
      <c r="CR418" s="6"/>
      <c r="CS418" s="6"/>
      <c r="CT418" s="6"/>
      <c r="CU418" s="6"/>
      <c r="CV418" s="6"/>
      <c r="CW418" s="6"/>
      <c r="CX418" s="6"/>
      <c r="CY418" s="6"/>
      <c r="CZ418" s="8"/>
    </row>
    <row r="419" spans="1:104" ht="18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  <c r="CH419" s="6"/>
      <c r="CI419" s="6"/>
      <c r="CJ419" s="6"/>
      <c r="CK419" s="6"/>
      <c r="CL419" s="6"/>
      <c r="CM419" s="6"/>
      <c r="CN419" s="6"/>
      <c r="CO419" s="6"/>
      <c r="CP419" s="6"/>
      <c r="CQ419" s="6"/>
      <c r="CR419" s="6"/>
      <c r="CS419" s="6"/>
      <c r="CT419" s="6"/>
      <c r="CU419" s="6"/>
      <c r="CV419" s="6"/>
      <c r="CW419" s="6"/>
      <c r="CX419" s="6"/>
      <c r="CY419" s="6"/>
      <c r="CZ419" s="8"/>
    </row>
    <row r="420" spans="1:104" ht="18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  <c r="CH420" s="6"/>
      <c r="CI420" s="6"/>
      <c r="CJ420" s="6"/>
      <c r="CK420" s="6"/>
      <c r="CL420" s="6"/>
      <c r="CM420" s="6"/>
      <c r="CN420" s="6"/>
      <c r="CO420" s="6"/>
      <c r="CP420" s="6"/>
      <c r="CQ420" s="6"/>
      <c r="CR420" s="6"/>
      <c r="CS420" s="6"/>
      <c r="CT420" s="6"/>
      <c r="CU420" s="6"/>
      <c r="CV420" s="6"/>
      <c r="CW420" s="6"/>
      <c r="CX420" s="6"/>
      <c r="CY420" s="6"/>
      <c r="CZ420" s="8"/>
    </row>
    <row r="421" spans="1:104" ht="18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  <c r="CH421" s="6"/>
      <c r="CI421" s="6"/>
      <c r="CJ421" s="6"/>
      <c r="CK421" s="6"/>
      <c r="CL421" s="6"/>
      <c r="CM421" s="6"/>
      <c r="CN421" s="6"/>
      <c r="CO421" s="6"/>
      <c r="CP421" s="6"/>
      <c r="CQ421" s="6"/>
      <c r="CR421" s="6"/>
      <c r="CS421" s="6"/>
      <c r="CT421" s="6"/>
      <c r="CU421" s="6"/>
      <c r="CV421" s="6"/>
      <c r="CW421" s="6"/>
      <c r="CX421" s="6"/>
      <c r="CY421" s="6"/>
      <c r="CZ421" s="8"/>
    </row>
    <row r="422" spans="1:104" ht="18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  <c r="CH422" s="6"/>
      <c r="CI422" s="6"/>
      <c r="CJ422" s="6"/>
      <c r="CK422" s="6"/>
      <c r="CL422" s="6"/>
      <c r="CM422" s="6"/>
      <c r="CN422" s="6"/>
      <c r="CO422" s="6"/>
      <c r="CP422" s="6"/>
      <c r="CQ422" s="6"/>
      <c r="CR422" s="6"/>
      <c r="CS422" s="6"/>
      <c r="CT422" s="6"/>
      <c r="CU422" s="6"/>
      <c r="CV422" s="6"/>
      <c r="CW422" s="6"/>
      <c r="CX422" s="6"/>
      <c r="CY422" s="6"/>
      <c r="CZ422" s="8"/>
    </row>
    <row r="423" spans="1:104" ht="18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6"/>
      <c r="CI423" s="6"/>
      <c r="CJ423" s="6"/>
      <c r="CK423" s="6"/>
      <c r="CL423" s="6"/>
      <c r="CM423" s="6"/>
      <c r="CN423" s="6"/>
      <c r="CO423" s="6"/>
      <c r="CP423" s="6"/>
      <c r="CQ423" s="6"/>
      <c r="CR423" s="6"/>
      <c r="CS423" s="6"/>
      <c r="CT423" s="6"/>
      <c r="CU423" s="6"/>
      <c r="CV423" s="6"/>
      <c r="CW423" s="6"/>
      <c r="CX423" s="6"/>
      <c r="CY423" s="6"/>
      <c r="CZ423" s="8"/>
    </row>
    <row r="424" spans="1:104" ht="18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  <c r="CH424" s="6"/>
      <c r="CI424" s="6"/>
      <c r="CJ424" s="6"/>
      <c r="CK424" s="6"/>
      <c r="CL424" s="6"/>
      <c r="CM424" s="6"/>
      <c r="CN424" s="6"/>
      <c r="CO424" s="6"/>
      <c r="CP424" s="6"/>
      <c r="CQ424" s="6"/>
      <c r="CR424" s="6"/>
      <c r="CS424" s="6"/>
      <c r="CT424" s="6"/>
      <c r="CU424" s="6"/>
      <c r="CV424" s="6"/>
      <c r="CW424" s="6"/>
      <c r="CX424" s="6"/>
      <c r="CY424" s="6"/>
      <c r="CZ424" s="8"/>
    </row>
    <row r="425" spans="1:104" ht="18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6"/>
      <c r="CI425" s="6"/>
      <c r="CJ425" s="6"/>
      <c r="CK425" s="6"/>
      <c r="CL425" s="6"/>
      <c r="CM425" s="6"/>
      <c r="CN425" s="6"/>
      <c r="CO425" s="6"/>
      <c r="CP425" s="6"/>
      <c r="CQ425" s="6"/>
      <c r="CR425" s="6"/>
      <c r="CS425" s="6"/>
      <c r="CT425" s="6"/>
      <c r="CU425" s="6"/>
      <c r="CV425" s="6"/>
      <c r="CW425" s="6"/>
      <c r="CX425" s="6"/>
      <c r="CY425" s="6"/>
      <c r="CZ425" s="8"/>
    </row>
    <row r="426" spans="1:104" ht="18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  <c r="CH426" s="6"/>
      <c r="CI426" s="6"/>
      <c r="CJ426" s="6"/>
      <c r="CK426" s="6"/>
      <c r="CL426" s="6"/>
      <c r="CM426" s="6"/>
      <c r="CN426" s="6"/>
      <c r="CO426" s="6"/>
      <c r="CP426" s="6"/>
      <c r="CQ426" s="6"/>
      <c r="CR426" s="6"/>
      <c r="CS426" s="6"/>
      <c r="CT426" s="6"/>
      <c r="CU426" s="6"/>
      <c r="CV426" s="6"/>
      <c r="CW426" s="6"/>
      <c r="CX426" s="6"/>
      <c r="CY426" s="6"/>
      <c r="CZ426" s="8"/>
    </row>
    <row r="427" spans="1:104" ht="18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  <c r="CH427" s="6"/>
      <c r="CI427" s="6"/>
      <c r="CJ427" s="6"/>
      <c r="CK427" s="6"/>
      <c r="CL427" s="6"/>
      <c r="CM427" s="6"/>
      <c r="CN427" s="6"/>
      <c r="CO427" s="6"/>
      <c r="CP427" s="6"/>
      <c r="CQ427" s="6"/>
      <c r="CR427" s="6"/>
      <c r="CS427" s="6"/>
      <c r="CT427" s="6"/>
      <c r="CU427" s="6"/>
      <c r="CV427" s="6"/>
      <c r="CW427" s="6"/>
      <c r="CX427" s="6"/>
      <c r="CY427" s="6"/>
      <c r="CZ427" s="8"/>
    </row>
    <row r="428" spans="1:104" ht="18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  <c r="CH428" s="6"/>
      <c r="CI428" s="6"/>
      <c r="CJ428" s="6"/>
      <c r="CK428" s="6"/>
      <c r="CL428" s="6"/>
      <c r="CM428" s="6"/>
      <c r="CN428" s="6"/>
      <c r="CO428" s="6"/>
      <c r="CP428" s="6"/>
      <c r="CQ428" s="6"/>
      <c r="CR428" s="6"/>
      <c r="CS428" s="6"/>
      <c r="CT428" s="6"/>
      <c r="CU428" s="6"/>
      <c r="CV428" s="6"/>
      <c r="CW428" s="6"/>
      <c r="CX428" s="6"/>
      <c r="CY428" s="6"/>
      <c r="CZ428" s="8"/>
    </row>
    <row r="429" spans="1:104" ht="18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6"/>
      <c r="CI429" s="6"/>
      <c r="CJ429" s="6"/>
      <c r="CK429" s="6"/>
      <c r="CL429" s="6"/>
      <c r="CM429" s="6"/>
      <c r="CN429" s="6"/>
      <c r="CO429" s="6"/>
      <c r="CP429" s="6"/>
      <c r="CQ429" s="6"/>
      <c r="CR429" s="6"/>
      <c r="CS429" s="6"/>
      <c r="CT429" s="6"/>
      <c r="CU429" s="6"/>
      <c r="CV429" s="6"/>
      <c r="CW429" s="6"/>
      <c r="CX429" s="6"/>
      <c r="CY429" s="6"/>
      <c r="CZ429" s="8"/>
    </row>
    <row r="430" spans="1:104" ht="18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  <c r="CH430" s="6"/>
      <c r="CI430" s="6"/>
      <c r="CJ430" s="6"/>
      <c r="CK430" s="6"/>
      <c r="CL430" s="6"/>
      <c r="CM430" s="6"/>
      <c r="CN430" s="6"/>
      <c r="CO430" s="6"/>
      <c r="CP430" s="6"/>
      <c r="CQ430" s="6"/>
      <c r="CR430" s="6"/>
      <c r="CS430" s="6"/>
      <c r="CT430" s="6"/>
      <c r="CU430" s="6"/>
      <c r="CV430" s="6"/>
      <c r="CW430" s="6"/>
      <c r="CX430" s="6"/>
      <c r="CY430" s="6"/>
      <c r="CZ430" s="8"/>
    </row>
    <row r="431" spans="1:104" ht="18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D431" s="6"/>
      <c r="CE431" s="6"/>
      <c r="CF431" s="6"/>
      <c r="CG431" s="6"/>
      <c r="CH431" s="6"/>
      <c r="CI431" s="6"/>
      <c r="CJ431" s="6"/>
      <c r="CK431" s="6"/>
      <c r="CL431" s="6"/>
      <c r="CM431" s="6"/>
      <c r="CN431" s="6"/>
      <c r="CO431" s="6"/>
      <c r="CP431" s="6"/>
      <c r="CQ431" s="6"/>
      <c r="CR431" s="6"/>
      <c r="CS431" s="6"/>
      <c r="CT431" s="6"/>
      <c r="CU431" s="6"/>
      <c r="CV431" s="6"/>
      <c r="CW431" s="6"/>
      <c r="CX431" s="6"/>
      <c r="CY431" s="6"/>
      <c r="CZ431" s="8"/>
    </row>
    <row r="432" spans="1:104" ht="18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D432" s="6"/>
      <c r="CE432" s="6"/>
      <c r="CF432" s="6"/>
      <c r="CG432" s="6"/>
      <c r="CH432" s="6"/>
      <c r="CI432" s="6"/>
      <c r="CJ432" s="6"/>
      <c r="CK432" s="6"/>
      <c r="CL432" s="6"/>
      <c r="CM432" s="6"/>
      <c r="CN432" s="6"/>
      <c r="CO432" s="6"/>
      <c r="CP432" s="6"/>
      <c r="CQ432" s="6"/>
      <c r="CR432" s="6"/>
      <c r="CS432" s="6"/>
      <c r="CT432" s="6"/>
      <c r="CU432" s="6"/>
      <c r="CV432" s="6"/>
      <c r="CW432" s="6"/>
      <c r="CX432" s="6"/>
      <c r="CY432" s="6"/>
      <c r="CZ432" s="8"/>
    </row>
    <row r="433" spans="1:104" ht="18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D433" s="6"/>
      <c r="CE433" s="6"/>
      <c r="CF433" s="6"/>
      <c r="CG433" s="6"/>
      <c r="CH433" s="6"/>
      <c r="CI433" s="6"/>
      <c r="CJ433" s="6"/>
      <c r="CK433" s="6"/>
      <c r="CL433" s="6"/>
      <c r="CM433" s="6"/>
      <c r="CN433" s="6"/>
      <c r="CO433" s="6"/>
      <c r="CP433" s="6"/>
      <c r="CQ433" s="6"/>
      <c r="CR433" s="6"/>
      <c r="CS433" s="6"/>
      <c r="CT433" s="6"/>
      <c r="CU433" s="6"/>
      <c r="CV433" s="6"/>
      <c r="CW433" s="6"/>
      <c r="CX433" s="6"/>
      <c r="CY433" s="6"/>
      <c r="CZ433" s="8"/>
    </row>
    <row r="434" spans="1:104" ht="18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D434" s="6"/>
      <c r="CE434" s="6"/>
      <c r="CF434" s="6"/>
      <c r="CG434" s="6"/>
      <c r="CH434" s="6"/>
      <c r="CI434" s="6"/>
      <c r="CJ434" s="6"/>
      <c r="CK434" s="6"/>
      <c r="CL434" s="6"/>
      <c r="CM434" s="6"/>
      <c r="CN434" s="6"/>
      <c r="CO434" s="6"/>
      <c r="CP434" s="6"/>
      <c r="CQ434" s="6"/>
      <c r="CR434" s="6"/>
      <c r="CS434" s="6"/>
      <c r="CT434" s="6"/>
      <c r="CU434" s="6"/>
      <c r="CV434" s="6"/>
      <c r="CW434" s="6"/>
      <c r="CX434" s="6"/>
      <c r="CY434" s="6"/>
      <c r="CZ434" s="8"/>
    </row>
    <row r="435" spans="1:104" ht="18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  <c r="CH435" s="6"/>
      <c r="CI435" s="6"/>
      <c r="CJ435" s="6"/>
      <c r="CK435" s="6"/>
      <c r="CL435" s="6"/>
      <c r="CM435" s="6"/>
      <c r="CN435" s="6"/>
      <c r="CO435" s="6"/>
      <c r="CP435" s="6"/>
      <c r="CQ435" s="6"/>
      <c r="CR435" s="6"/>
      <c r="CS435" s="6"/>
      <c r="CT435" s="6"/>
      <c r="CU435" s="6"/>
      <c r="CV435" s="6"/>
      <c r="CW435" s="6"/>
      <c r="CX435" s="6"/>
      <c r="CY435" s="6"/>
      <c r="CZ435" s="8"/>
    </row>
    <row r="436" spans="1:104" ht="18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  <c r="CH436" s="6"/>
      <c r="CI436" s="6"/>
      <c r="CJ436" s="6"/>
      <c r="CK436" s="6"/>
      <c r="CL436" s="6"/>
      <c r="CM436" s="6"/>
      <c r="CN436" s="6"/>
      <c r="CO436" s="6"/>
      <c r="CP436" s="6"/>
      <c r="CQ436" s="6"/>
      <c r="CR436" s="6"/>
      <c r="CS436" s="6"/>
      <c r="CT436" s="6"/>
      <c r="CU436" s="6"/>
      <c r="CV436" s="6"/>
      <c r="CW436" s="6"/>
      <c r="CX436" s="6"/>
      <c r="CY436" s="6"/>
      <c r="CZ436" s="8"/>
    </row>
    <row r="437" spans="1:104" ht="18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  <c r="CH437" s="6"/>
      <c r="CI437" s="6"/>
      <c r="CJ437" s="6"/>
      <c r="CK437" s="6"/>
      <c r="CL437" s="6"/>
      <c r="CM437" s="6"/>
      <c r="CN437" s="6"/>
      <c r="CO437" s="6"/>
      <c r="CP437" s="6"/>
      <c r="CQ437" s="6"/>
      <c r="CR437" s="6"/>
      <c r="CS437" s="6"/>
      <c r="CT437" s="6"/>
      <c r="CU437" s="6"/>
      <c r="CV437" s="6"/>
      <c r="CW437" s="6"/>
      <c r="CX437" s="6"/>
      <c r="CY437" s="6"/>
      <c r="CZ437" s="8"/>
    </row>
    <row r="438" spans="1:104" ht="18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  <c r="CH438" s="6"/>
      <c r="CI438" s="6"/>
      <c r="CJ438" s="6"/>
      <c r="CK438" s="6"/>
      <c r="CL438" s="6"/>
      <c r="CM438" s="6"/>
      <c r="CN438" s="6"/>
      <c r="CO438" s="6"/>
      <c r="CP438" s="6"/>
      <c r="CQ438" s="6"/>
      <c r="CR438" s="6"/>
      <c r="CS438" s="6"/>
      <c r="CT438" s="6"/>
      <c r="CU438" s="6"/>
      <c r="CV438" s="6"/>
      <c r="CW438" s="6"/>
      <c r="CX438" s="6"/>
      <c r="CY438" s="6"/>
      <c r="CZ438" s="8"/>
    </row>
    <row r="439" spans="1:104" ht="18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  <c r="CH439" s="6"/>
      <c r="CI439" s="6"/>
      <c r="CJ439" s="6"/>
      <c r="CK439" s="6"/>
      <c r="CL439" s="6"/>
      <c r="CM439" s="6"/>
      <c r="CN439" s="6"/>
      <c r="CO439" s="6"/>
      <c r="CP439" s="6"/>
      <c r="CQ439" s="6"/>
      <c r="CR439" s="6"/>
      <c r="CS439" s="6"/>
      <c r="CT439" s="6"/>
      <c r="CU439" s="6"/>
      <c r="CV439" s="6"/>
      <c r="CW439" s="6"/>
      <c r="CX439" s="6"/>
      <c r="CY439" s="6"/>
      <c r="CZ439" s="8"/>
    </row>
    <row r="440" spans="1:104" ht="18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  <c r="CH440" s="6"/>
      <c r="CI440" s="6"/>
      <c r="CJ440" s="6"/>
      <c r="CK440" s="6"/>
      <c r="CL440" s="6"/>
      <c r="CM440" s="6"/>
      <c r="CN440" s="6"/>
      <c r="CO440" s="6"/>
      <c r="CP440" s="6"/>
      <c r="CQ440" s="6"/>
      <c r="CR440" s="6"/>
      <c r="CS440" s="6"/>
      <c r="CT440" s="6"/>
      <c r="CU440" s="6"/>
      <c r="CV440" s="6"/>
      <c r="CW440" s="6"/>
      <c r="CX440" s="6"/>
      <c r="CY440" s="6"/>
      <c r="CZ440" s="8"/>
    </row>
    <row r="441" spans="1:104" ht="18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  <c r="CH441" s="6"/>
      <c r="CI441" s="6"/>
      <c r="CJ441" s="6"/>
      <c r="CK441" s="6"/>
      <c r="CL441" s="6"/>
      <c r="CM441" s="6"/>
      <c r="CN441" s="6"/>
      <c r="CO441" s="6"/>
      <c r="CP441" s="6"/>
      <c r="CQ441" s="6"/>
      <c r="CR441" s="6"/>
      <c r="CS441" s="6"/>
      <c r="CT441" s="6"/>
      <c r="CU441" s="6"/>
      <c r="CV441" s="6"/>
      <c r="CW441" s="6"/>
      <c r="CX441" s="6"/>
      <c r="CY441" s="6"/>
      <c r="CZ441" s="8"/>
    </row>
    <row r="442" spans="1:104" ht="18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  <c r="CH442" s="6"/>
      <c r="CI442" s="6"/>
      <c r="CJ442" s="6"/>
      <c r="CK442" s="6"/>
      <c r="CL442" s="6"/>
      <c r="CM442" s="6"/>
      <c r="CN442" s="6"/>
      <c r="CO442" s="6"/>
      <c r="CP442" s="6"/>
      <c r="CQ442" s="6"/>
      <c r="CR442" s="6"/>
      <c r="CS442" s="6"/>
      <c r="CT442" s="6"/>
      <c r="CU442" s="6"/>
      <c r="CV442" s="6"/>
      <c r="CW442" s="6"/>
      <c r="CX442" s="6"/>
      <c r="CY442" s="6"/>
      <c r="CZ442" s="8"/>
    </row>
    <row r="443" spans="1:104" ht="18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  <c r="CH443" s="6"/>
      <c r="CI443" s="6"/>
      <c r="CJ443" s="6"/>
      <c r="CK443" s="6"/>
      <c r="CL443" s="6"/>
      <c r="CM443" s="6"/>
      <c r="CN443" s="6"/>
      <c r="CO443" s="6"/>
      <c r="CP443" s="6"/>
      <c r="CQ443" s="6"/>
      <c r="CR443" s="6"/>
      <c r="CS443" s="6"/>
      <c r="CT443" s="6"/>
      <c r="CU443" s="6"/>
      <c r="CV443" s="6"/>
      <c r="CW443" s="6"/>
      <c r="CX443" s="6"/>
      <c r="CY443" s="6"/>
      <c r="CZ443" s="8"/>
    </row>
    <row r="444" spans="1:104" ht="18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  <c r="CH444" s="6"/>
      <c r="CI444" s="6"/>
      <c r="CJ444" s="6"/>
      <c r="CK444" s="6"/>
      <c r="CL444" s="6"/>
      <c r="CM444" s="6"/>
      <c r="CN444" s="6"/>
      <c r="CO444" s="6"/>
      <c r="CP444" s="6"/>
      <c r="CQ444" s="6"/>
      <c r="CR444" s="6"/>
      <c r="CS444" s="6"/>
      <c r="CT444" s="6"/>
      <c r="CU444" s="6"/>
      <c r="CV444" s="6"/>
      <c r="CW444" s="6"/>
      <c r="CX444" s="6"/>
      <c r="CY444" s="6"/>
      <c r="CZ444" s="8"/>
    </row>
    <row r="445" spans="1:104" ht="18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  <c r="CH445" s="6"/>
      <c r="CI445" s="6"/>
      <c r="CJ445" s="6"/>
      <c r="CK445" s="6"/>
      <c r="CL445" s="6"/>
      <c r="CM445" s="6"/>
      <c r="CN445" s="6"/>
      <c r="CO445" s="6"/>
      <c r="CP445" s="6"/>
      <c r="CQ445" s="6"/>
      <c r="CR445" s="6"/>
      <c r="CS445" s="6"/>
      <c r="CT445" s="6"/>
      <c r="CU445" s="6"/>
      <c r="CV445" s="6"/>
      <c r="CW445" s="6"/>
      <c r="CX445" s="6"/>
      <c r="CY445" s="6"/>
      <c r="CZ445" s="8"/>
    </row>
    <row r="446" spans="1:104" ht="18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  <c r="CH446" s="6"/>
      <c r="CI446" s="6"/>
      <c r="CJ446" s="6"/>
      <c r="CK446" s="6"/>
      <c r="CL446" s="6"/>
      <c r="CM446" s="6"/>
      <c r="CN446" s="6"/>
      <c r="CO446" s="6"/>
      <c r="CP446" s="6"/>
      <c r="CQ446" s="6"/>
      <c r="CR446" s="6"/>
      <c r="CS446" s="6"/>
      <c r="CT446" s="6"/>
      <c r="CU446" s="6"/>
      <c r="CV446" s="6"/>
      <c r="CW446" s="6"/>
      <c r="CX446" s="6"/>
      <c r="CY446" s="6"/>
      <c r="CZ446" s="8"/>
    </row>
    <row r="447" spans="1:104" ht="18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  <c r="CH447" s="6"/>
      <c r="CI447" s="6"/>
      <c r="CJ447" s="6"/>
      <c r="CK447" s="6"/>
      <c r="CL447" s="6"/>
      <c r="CM447" s="6"/>
      <c r="CN447" s="6"/>
      <c r="CO447" s="6"/>
      <c r="CP447" s="6"/>
      <c r="CQ447" s="6"/>
      <c r="CR447" s="6"/>
      <c r="CS447" s="6"/>
      <c r="CT447" s="6"/>
      <c r="CU447" s="6"/>
      <c r="CV447" s="6"/>
      <c r="CW447" s="6"/>
      <c r="CX447" s="6"/>
      <c r="CY447" s="6"/>
      <c r="CZ447" s="8"/>
    </row>
    <row r="448" spans="1:104" ht="18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  <c r="CH448" s="6"/>
      <c r="CI448" s="6"/>
      <c r="CJ448" s="6"/>
      <c r="CK448" s="6"/>
      <c r="CL448" s="6"/>
      <c r="CM448" s="6"/>
      <c r="CN448" s="6"/>
      <c r="CO448" s="6"/>
      <c r="CP448" s="6"/>
      <c r="CQ448" s="6"/>
      <c r="CR448" s="6"/>
      <c r="CS448" s="6"/>
      <c r="CT448" s="6"/>
      <c r="CU448" s="6"/>
      <c r="CV448" s="6"/>
      <c r="CW448" s="6"/>
      <c r="CX448" s="6"/>
      <c r="CY448" s="6"/>
      <c r="CZ448" s="8"/>
    </row>
    <row r="449" spans="1:104" ht="18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  <c r="CH449" s="6"/>
      <c r="CI449" s="6"/>
      <c r="CJ449" s="6"/>
      <c r="CK449" s="6"/>
      <c r="CL449" s="6"/>
      <c r="CM449" s="6"/>
      <c r="CN449" s="6"/>
      <c r="CO449" s="6"/>
      <c r="CP449" s="6"/>
      <c r="CQ449" s="6"/>
      <c r="CR449" s="6"/>
      <c r="CS449" s="6"/>
      <c r="CT449" s="6"/>
      <c r="CU449" s="6"/>
      <c r="CV449" s="6"/>
      <c r="CW449" s="6"/>
      <c r="CX449" s="6"/>
      <c r="CY449" s="6"/>
      <c r="CZ449" s="8"/>
    </row>
    <row r="450" spans="1:104" ht="18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  <c r="CH450" s="6"/>
      <c r="CI450" s="6"/>
      <c r="CJ450" s="6"/>
      <c r="CK450" s="6"/>
      <c r="CL450" s="6"/>
      <c r="CM450" s="6"/>
      <c r="CN450" s="6"/>
      <c r="CO450" s="6"/>
      <c r="CP450" s="6"/>
      <c r="CQ450" s="6"/>
      <c r="CR450" s="6"/>
      <c r="CS450" s="6"/>
      <c r="CT450" s="6"/>
      <c r="CU450" s="6"/>
      <c r="CV450" s="6"/>
      <c r="CW450" s="6"/>
      <c r="CX450" s="6"/>
      <c r="CY450" s="6"/>
      <c r="CZ450" s="8"/>
    </row>
    <row r="451" spans="1:104" ht="18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  <c r="CH451" s="6"/>
      <c r="CI451" s="6"/>
      <c r="CJ451" s="6"/>
      <c r="CK451" s="6"/>
      <c r="CL451" s="6"/>
      <c r="CM451" s="6"/>
      <c r="CN451" s="6"/>
      <c r="CO451" s="6"/>
      <c r="CP451" s="6"/>
      <c r="CQ451" s="6"/>
      <c r="CR451" s="6"/>
      <c r="CS451" s="6"/>
      <c r="CT451" s="6"/>
      <c r="CU451" s="6"/>
      <c r="CV451" s="6"/>
      <c r="CW451" s="6"/>
      <c r="CX451" s="6"/>
      <c r="CY451" s="6"/>
      <c r="CZ451" s="8"/>
    </row>
    <row r="452" spans="1:104" ht="18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  <c r="CH452" s="6"/>
      <c r="CI452" s="6"/>
      <c r="CJ452" s="6"/>
      <c r="CK452" s="6"/>
      <c r="CL452" s="6"/>
      <c r="CM452" s="6"/>
      <c r="CN452" s="6"/>
      <c r="CO452" s="6"/>
      <c r="CP452" s="6"/>
      <c r="CQ452" s="6"/>
      <c r="CR452" s="6"/>
      <c r="CS452" s="6"/>
      <c r="CT452" s="6"/>
      <c r="CU452" s="6"/>
      <c r="CV452" s="6"/>
      <c r="CW452" s="6"/>
      <c r="CX452" s="6"/>
      <c r="CY452" s="6"/>
      <c r="CZ452" s="8"/>
    </row>
    <row r="453" spans="1:104" ht="18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  <c r="CH453" s="6"/>
      <c r="CI453" s="6"/>
      <c r="CJ453" s="6"/>
      <c r="CK453" s="6"/>
      <c r="CL453" s="6"/>
      <c r="CM453" s="6"/>
      <c r="CN453" s="6"/>
      <c r="CO453" s="6"/>
      <c r="CP453" s="6"/>
      <c r="CQ453" s="6"/>
      <c r="CR453" s="6"/>
      <c r="CS453" s="6"/>
      <c r="CT453" s="6"/>
      <c r="CU453" s="6"/>
      <c r="CV453" s="6"/>
      <c r="CW453" s="6"/>
      <c r="CX453" s="6"/>
      <c r="CY453" s="6"/>
      <c r="CZ453" s="8"/>
    </row>
    <row r="454" spans="1:104" ht="18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  <c r="CH454" s="6"/>
      <c r="CI454" s="6"/>
      <c r="CJ454" s="6"/>
      <c r="CK454" s="6"/>
      <c r="CL454" s="6"/>
      <c r="CM454" s="6"/>
      <c r="CN454" s="6"/>
      <c r="CO454" s="6"/>
      <c r="CP454" s="6"/>
      <c r="CQ454" s="6"/>
      <c r="CR454" s="6"/>
      <c r="CS454" s="6"/>
      <c r="CT454" s="6"/>
      <c r="CU454" s="6"/>
      <c r="CV454" s="6"/>
      <c r="CW454" s="6"/>
      <c r="CX454" s="6"/>
      <c r="CY454" s="6"/>
      <c r="CZ454" s="8"/>
    </row>
    <row r="455" spans="1:104" ht="18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  <c r="CH455" s="6"/>
      <c r="CI455" s="6"/>
      <c r="CJ455" s="6"/>
      <c r="CK455" s="6"/>
      <c r="CL455" s="6"/>
      <c r="CM455" s="6"/>
      <c r="CN455" s="6"/>
      <c r="CO455" s="6"/>
      <c r="CP455" s="6"/>
      <c r="CQ455" s="6"/>
      <c r="CR455" s="6"/>
      <c r="CS455" s="6"/>
      <c r="CT455" s="6"/>
      <c r="CU455" s="6"/>
      <c r="CV455" s="6"/>
      <c r="CW455" s="6"/>
      <c r="CX455" s="6"/>
      <c r="CY455" s="6"/>
      <c r="CZ455" s="8"/>
    </row>
    <row r="456" spans="1:104" ht="18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  <c r="CH456" s="6"/>
      <c r="CI456" s="6"/>
      <c r="CJ456" s="6"/>
      <c r="CK456" s="6"/>
      <c r="CL456" s="6"/>
      <c r="CM456" s="6"/>
      <c r="CN456" s="6"/>
      <c r="CO456" s="6"/>
      <c r="CP456" s="6"/>
      <c r="CQ456" s="6"/>
      <c r="CR456" s="6"/>
      <c r="CS456" s="6"/>
      <c r="CT456" s="6"/>
      <c r="CU456" s="6"/>
      <c r="CV456" s="6"/>
      <c r="CW456" s="6"/>
      <c r="CX456" s="6"/>
      <c r="CY456" s="6"/>
      <c r="CZ456" s="8"/>
    </row>
    <row r="457" spans="1:104" ht="18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  <c r="CH457" s="6"/>
      <c r="CI457" s="6"/>
      <c r="CJ457" s="6"/>
      <c r="CK457" s="6"/>
      <c r="CL457" s="6"/>
      <c r="CM457" s="6"/>
      <c r="CN457" s="6"/>
      <c r="CO457" s="6"/>
      <c r="CP457" s="6"/>
      <c r="CQ457" s="6"/>
      <c r="CR457" s="6"/>
      <c r="CS457" s="6"/>
      <c r="CT457" s="6"/>
      <c r="CU457" s="6"/>
      <c r="CV457" s="6"/>
      <c r="CW457" s="6"/>
      <c r="CX457" s="6"/>
      <c r="CY457" s="6"/>
      <c r="CZ457" s="8"/>
    </row>
    <row r="458" spans="1:104" ht="18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  <c r="CH458" s="6"/>
      <c r="CI458" s="6"/>
      <c r="CJ458" s="6"/>
      <c r="CK458" s="6"/>
      <c r="CL458" s="6"/>
      <c r="CM458" s="6"/>
      <c r="CN458" s="6"/>
      <c r="CO458" s="6"/>
      <c r="CP458" s="6"/>
      <c r="CQ458" s="6"/>
      <c r="CR458" s="6"/>
      <c r="CS458" s="6"/>
      <c r="CT458" s="6"/>
      <c r="CU458" s="6"/>
      <c r="CV458" s="6"/>
      <c r="CW458" s="6"/>
      <c r="CX458" s="6"/>
      <c r="CY458" s="6"/>
      <c r="CZ458" s="8"/>
    </row>
    <row r="459" spans="1:104" ht="18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6"/>
      <c r="CI459" s="6"/>
      <c r="CJ459" s="6"/>
      <c r="CK459" s="6"/>
      <c r="CL459" s="6"/>
      <c r="CM459" s="6"/>
      <c r="CN459" s="6"/>
      <c r="CO459" s="6"/>
      <c r="CP459" s="6"/>
      <c r="CQ459" s="6"/>
      <c r="CR459" s="6"/>
      <c r="CS459" s="6"/>
      <c r="CT459" s="6"/>
      <c r="CU459" s="6"/>
      <c r="CV459" s="6"/>
      <c r="CW459" s="6"/>
      <c r="CX459" s="6"/>
      <c r="CY459" s="6"/>
      <c r="CZ459" s="8"/>
    </row>
    <row r="460" spans="1:104" ht="18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  <c r="CH460" s="6"/>
      <c r="CI460" s="6"/>
      <c r="CJ460" s="6"/>
      <c r="CK460" s="6"/>
      <c r="CL460" s="6"/>
      <c r="CM460" s="6"/>
      <c r="CN460" s="6"/>
      <c r="CO460" s="6"/>
      <c r="CP460" s="6"/>
      <c r="CQ460" s="6"/>
      <c r="CR460" s="6"/>
      <c r="CS460" s="6"/>
      <c r="CT460" s="6"/>
      <c r="CU460" s="6"/>
      <c r="CV460" s="6"/>
      <c r="CW460" s="6"/>
      <c r="CX460" s="6"/>
      <c r="CY460" s="6"/>
      <c r="CZ460" s="8"/>
    </row>
    <row r="461" spans="1:104" ht="18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  <c r="CH461" s="6"/>
      <c r="CI461" s="6"/>
      <c r="CJ461" s="6"/>
      <c r="CK461" s="6"/>
      <c r="CL461" s="6"/>
      <c r="CM461" s="6"/>
      <c r="CN461" s="6"/>
      <c r="CO461" s="6"/>
      <c r="CP461" s="6"/>
      <c r="CQ461" s="6"/>
      <c r="CR461" s="6"/>
      <c r="CS461" s="6"/>
      <c r="CT461" s="6"/>
      <c r="CU461" s="6"/>
      <c r="CV461" s="6"/>
      <c r="CW461" s="6"/>
      <c r="CX461" s="6"/>
      <c r="CY461" s="6"/>
      <c r="CZ461" s="8"/>
    </row>
    <row r="462" spans="1:104" ht="18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  <c r="CH462" s="6"/>
      <c r="CI462" s="6"/>
      <c r="CJ462" s="6"/>
      <c r="CK462" s="6"/>
      <c r="CL462" s="6"/>
      <c r="CM462" s="6"/>
      <c r="CN462" s="6"/>
      <c r="CO462" s="6"/>
      <c r="CP462" s="6"/>
      <c r="CQ462" s="6"/>
      <c r="CR462" s="6"/>
      <c r="CS462" s="6"/>
      <c r="CT462" s="6"/>
      <c r="CU462" s="6"/>
      <c r="CV462" s="6"/>
      <c r="CW462" s="6"/>
      <c r="CX462" s="6"/>
      <c r="CY462" s="6"/>
      <c r="CZ462" s="8"/>
    </row>
    <row r="463" spans="1:104" ht="18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  <c r="CH463" s="6"/>
      <c r="CI463" s="6"/>
      <c r="CJ463" s="6"/>
      <c r="CK463" s="6"/>
      <c r="CL463" s="6"/>
      <c r="CM463" s="6"/>
      <c r="CN463" s="6"/>
      <c r="CO463" s="6"/>
      <c r="CP463" s="6"/>
      <c r="CQ463" s="6"/>
      <c r="CR463" s="6"/>
      <c r="CS463" s="6"/>
      <c r="CT463" s="6"/>
      <c r="CU463" s="6"/>
      <c r="CV463" s="6"/>
      <c r="CW463" s="6"/>
      <c r="CX463" s="6"/>
      <c r="CY463" s="6"/>
      <c r="CZ463" s="8"/>
    </row>
    <row r="464" spans="1:104" ht="18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  <c r="CH464" s="6"/>
      <c r="CI464" s="6"/>
      <c r="CJ464" s="6"/>
      <c r="CK464" s="6"/>
      <c r="CL464" s="6"/>
      <c r="CM464" s="6"/>
      <c r="CN464" s="6"/>
      <c r="CO464" s="6"/>
      <c r="CP464" s="6"/>
      <c r="CQ464" s="6"/>
      <c r="CR464" s="6"/>
      <c r="CS464" s="6"/>
      <c r="CT464" s="6"/>
      <c r="CU464" s="6"/>
      <c r="CV464" s="6"/>
      <c r="CW464" s="6"/>
      <c r="CX464" s="6"/>
      <c r="CY464" s="6"/>
      <c r="CZ464" s="8"/>
    </row>
    <row r="465" spans="1:104" ht="18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  <c r="CH465" s="6"/>
      <c r="CI465" s="6"/>
      <c r="CJ465" s="6"/>
      <c r="CK465" s="6"/>
      <c r="CL465" s="6"/>
      <c r="CM465" s="6"/>
      <c r="CN465" s="6"/>
      <c r="CO465" s="6"/>
      <c r="CP465" s="6"/>
      <c r="CQ465" s="6"/>
      <c r="CR465" s="6"/>
      <c r="CS465" s="6"/>
      <c r="CT465" s="6"/>
      <c r="CU465" s="6"/>
      <c r="CV465" s="6"/>
      <c r="CW465" s="6"/>
      <c r="CX465" s="6"/>
      <c r="CY465" s="6"/>
      <c r="CZ465" s="8"/>
    </row>
    <row r="466" spans="1:104" ht="18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  <c r="CH466" s="6"/>
      <c r="CI466" s="6"/>
      <c r="CJ466" s="6"/>
      <c r="CK466" s="6"/>
      <c r="CL466" s="6"/>
      <c r="CM466" s="6"/>
      <c r="CN466" s="6"/>
      <c r="CO466" s="6"/>
      <c r="CP466" s="6"/>
      <c r="CQ466" s="6"/>
      <c r="CR466" s="6"/>
      <c r="CS466" s="6"/>
      <c r="CT466" s="6"/>
      <c r="CU466" s="6"/>
      <c r="CV466" s="6"/>
      <c r="CW466" s="6"/>
      <c r="CX466" s="6"/>
      <c r="CY466" s="6"/>
      <c r="CZ466" s="8"/>
    </row>
    <row r="467" spans="1:104" ht="18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  <c r="CH467" s="6"/>
      <c r="CI467" s="6"/>
      <c r="CJ467" s="6"/>
      <c r="CK467" s="6"/>
      <c r="CL467" s="6"/>
      <c r="CM467" s="6"/>
      <c r="CN467" s="6"/>
      <c r="CO467" s="6"/>
      <c r="CP467" s="6"/>
      <c r="CQ467" s="6"/>
      <c r="CR467" s="6"/>
      <c r="CS467" s="6"/>
      <c r="CT467" s="6"/>
      <c r="CU467" s="6"/>
      <c r="CV467" s="6"/>
      <c r="CW467" s="6"/>
      <c r="CX467" s="6"/>
      <c r="CY467" s="6"/>
      <c r="CZ467" s="8"/>
    </row>
    <row r="468" spans="1:104" ht="18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  <c r="CH468" s="6"/>
      <c r="CI468" s="6"/>
      <c r="CJ468" s="6"/>
      <c r="CK468" s="6"/>
      <c r="CL468" s="6"/>
      <c r="CM468" s="6"/>
      <c r="CN468" s="6"/>
      <c r="CO468" s="6"/>
      <c r="CP468" s="6"/>
      <c r="CQ468" s="6"/>
      <c r="CR468" s="6"/>
      <c r="CS468" s="6"/>
      <c r="CT468" s="6"/>
      <c r="CU468" s="6"/>
      <c r="CV468" s="6"/>
      <c r="CW468" s="6"/>
      <c r="CX468" s="6"/>
      <c r="CY468" s="6"/>
      <c r="CZ468" s="8"/>
    </row>
    <row r="469" spans="1:104" ht="18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  <c r="CH469" s="6"/>
      <c r="CI469" s="6"/>
      <c r="CJ469" s="6"/>
      <c r="CK469" s="6"/>
      <c r="CL469" s="6"/>
      <c r="CM469" s="6"/>
      <c r="CN469" s="6"/>
      <c r="CO469" s="6"/>
      <c r="CP469" s="6"/>
      <c r="CQ469" s="6"/>
      <c r="CR469" s="6"/>
      <c r="CS469" s="6"/>
      <c r="CT469" s="6"/>
      <c r="CU469" s="6"/>
      <c r="CV469" s="6"/>
      <c r="CW469" s="6"/>
      <c r="CX469" s="6"/>
      <c r="CY469" s="6"/>
      <c r="CZ469" s="8"/>
    </row>
    <row r="470" spans="1:104" ht="18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  <c r="CH470" s="6"/>
      <c r="CI470" s="6"/>
      <c r="CJ470" s="6"/>
      <c r="CK470" s="6"/>
      <c r="CL470" s="6"/>
      <c r="CM470" s="6"/>
      <c r="CN470" s="6"/>
      <c r="CO470" s="6"/>
      <c r="CP470" s="6"/>
      <c r="CQ470" s="6"/>
      <c r="CR470" s="6"/>
      <c r="CS470" s="6"/>
      <c r="CT470" s="6"/>
      <c r="CU470" s="6"/>
      <c r="CV470" s="6"/>
      <c r="CW470" s="6"/>
      <c r="CX470" s="6"/>
      <c r="CY470" s="6"/>
      <c r="CZ470" s="8"/>
    </row>
    <row r="471" spans="1:104" ht="18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  <c r="CH471" s="6"/>
      <c r="CI471" s="6"/>
      <c r="CJ471" s="6"/>
      <c r="CK471" s="6"/>
      <c r="CL471" s="6"/>
      <c r="CM471" s="6"/>
      <c r="CN471" s="6"/>
      <c r="CO471" s="6"/>
      <c r="CP471" s="6"/>
      <c r="CQ471" s="6"/>
      <c r="CR471" s="6"/>
      <c r="CS471" s="6"/>
      <c r="CT471" s="6"/>
      <c r="CU471" s="6"/>
      <c r="CV471" s="6"/>
      <c r="CW471" s="6"/>
      <c r="CX471" s="6"/>
      <c r="CY471" s="6"/>
      <c r="CZ471" s="8"/>
    </row>
    <row r="472" spans="1:104" ht="18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  <c r="CH472" s="6"/>
      <c r="CI472" s="6"/>
      <c r="CJ472" s="6"/>
      <c r="CK472" s="6"/>
      <c r="CL472" s="6"/>
      <c r="CM472" s="6"/>
      <c r="CN472" s="6"/>
      <c r="CO472" s="6"/>
      <c r="CP472" s="6"/>
      <c r="CQ472" s="6"/>
      <c r="CR472" s="6"/>
      <c r="CS472" s="6"/>
      <c r="CT472" s="6"/>
      <c r="CU472" s="6"/>
      <c r="CV472" s="6"/>
      <c r="CW472" s="6"/>
      <c r="CX472" s="6"/>
      <c r="CY472" s="6"/>
      <c r="CZ472" s="8"/>
    </row>
    <row r="473" spans="1:104" ht="18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  <c r="CH473" s="6"/>
      <c r="CI473" s="6"/>
      <c r="CJ473" s="6"/>
      <c r="CK473" s="6"/>
      <c r="CL473" s="6"/>
      <c r="CM473" s="6"/>
      <c r="CN473" s="6"/>
      <c r="CO473" s="6"/>
      <c r="CP473" s="6"/>
      <c r="CQ473" s="6"/>
      <c r="CR473" s="6"/>
      <c r="CS473" s="6"/>
      <c r="CT473" s="6"/>
      <c r="CU473" s="6"/>
      <c r="CV473" s="6"/>
      <c r="CW473" s="6"/>
      <c r="CX473" s="6"/>
      <c r="CY473" s="6"/>
      <c r="CZ473" s="8"/>
    </row>
    <row r="474" spans="1:104" ht="18" x14ac:dyDescent="0.25">
      <c r="A474" s="1"/>
      <c r="B474" s="6"/>
      <c r="C474" s="6"/>
      <c r="D474" s="6"/>
      <c r="E474" s="6"/>
      <c r="F474" s="6"/>
      <c r="G474" s="6"/>
      <c r="H474" s="6"/>
      <c r="I474" s="6"/>
      <c r="J474" s="6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</row>
    <row r="475" spans="1:104" ht="18" x14ac:dyDescent="0.25">
      <c r="A475" s="1"/>
      <c r="B475" s="6"/>
      <c r="C475" s="6"/>
      <c r="D475" s="6"/>
      <c r="E475" s="6"/>
      <c r="F475" s="6"/>
      <c r="G475" s="6"/>
      <c r="H475" s="6"/>
      <c r="I475" s="6"/>
      <c r="J475" s="6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</row>
    <row r="476" spans="1:104" ht="18" x14ac:dyDescent="0.25">
      <c r="A476" s="1"/>
      <c r="B476" s="6"/>
      <c r="C476" s="6"/>
      <c r="D476" s="6"/>
      <c r="E476" s="6"/>
      <c r="F476" s="6"/>
      <c r="G476" s="6"/>
      <c r="H476" s="6"/>
      <c r="I476" s="6"/>
      <c r="J476" s="6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</row>
    <row r="477" spans="1:104" ht="18" x14ac:dyDescent="0.25">
      <c r="A477" s="1"/>
      <c r="B477" s="6"/>
      <c r="C477" s="6"/>
      <c r="D477" s="6"/>
      <c r="E477" s="6"/>
      <c r="F477" s="6"/>
      <c r="G477" s="6"/>
      <c r="H477" s="6"/>
      <c r="I477" s="6"/>
      <c r="J477" s="6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</row>
    <row r="478" spans="1:104" ht="18" x14ac:dyDescent="0.25">
      <c r="A478" s="1"/>
      <c r="B478" s="6"/>
      <c r="C478" s="6"/>
      <c r="D478" s="6"/>
      <c r="E478" s="6"/>
      <c r="F478" s="6"/>
      <c r="G478" s="6"/>
      <c r="H478" s="6"/>
      <c r="I478" s="6"/>
      <c r="J478" s="6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</row>
    <row r="479" spans="1:104" ht="18" x14ac:dyDescent="0.25">
      <c r="A479" s="1"/>
      <c r="B479" s="6"/>
      <c r="C479" s="6"/>
      <c r="D479" s="6"/>
      <c r="E479" s="6"/>
      <c r="F479" s="1"/>
      <c r="G479" s="1"/>
      <c r="H479" s="6"/>
      <c r="I479" s="6"/>
      <c r="J479" s="6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</row>
    <row r="480" spans="1:104" ht="18" x14ac:dyDescent="0.25">
      <c r="A480" s="1"/>
      <c r="B480" s="6"/>
      <c r="C480" s="6"/>
      <c r="D480" s="6"/>
      <c r="E480" s="6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</row>
    <row r="481" spans="1:103" ht="18" x14ac:dyDescent="0.25">
      <c r="A481" s="1"/>
      <c r="B481" s="6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</row>
    <row r="482" spans="1:103" ht="1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</row>
    <row r="483" spans="1:103" ht="1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</row>
    <row r="484" spans="1:103" ht="1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</row>
    <row r="485" spans="1:103" ht="1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</row>
    <row r="486" spans="1:103" ht="1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</row>
    <row r="487" spans="1:103" ht="1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</row>
    <row r="488" spans="1:103" ht="1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</row>
    <row r="489" spans="1:103" ht="1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</row>
    <row r="490" spans="1:103" ht="1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</row>
    <row r="491" spans="1:103" ht="1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</row>
    <row r="492" spans="1:103" ht="1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</row>
    <row r="493" spans="1:103" ht="1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</row>
    <row r="494" spans="1:103" ht="1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</row>
    <row r="495" spans="1:103" ht="1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</row>
    <row r="496" spans="1:103" ht="1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</row>
    <row r="497" spans="1:103" ht="1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</row>
    <row r="498" spans="1:103" ht="1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</row>
    <row r="499" spans="1:103" ht="1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</row>
    <row r="500" spans="1:103" ht="1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</row>
    <row r="501" spans="1:103" ht="1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</row>
    <row r="502" spans="1:103" ht="1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</row>
    <row r="503" spans="1:103" ht="1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</row>
    <row r="504" spans="1:103" ht="1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</row>
    <row r="505" spans="1:103" ht="1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</row>
    <row r="506" spans="1:103" ht="1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</row>
    <row r="507" spans="1:103" ht="1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</row>
    <row r="508" spans="1:103" ht="1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</row>
    <row r="509" spans="1:103" ht="1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</row>
    <row r="510" spans="1:103" ht="1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</row>
    <row r="511" spans="1:103" ht="1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</row>
    <row r="512" spans="1:103" ht="1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</row>
    <row r="513" spans="1:103" ht="1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</row>
    <row r="514" spans="1:103" ht="1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</row>
    <row r="515" spans="1:103" ht="1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</row>
    <row r="516" spans="1:103" ht="1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</row>
    <row r="517" spans="1:103" ht="1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</row>
    <row r="518" spans="1:103" ht="1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</row>
    <row r="519" spans="1:103" ht="1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</row>
    <row r="520" spans="1:103" ht="1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</row>
    <row r="521" spans="1:103" ht="1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</row>
    <row r="522" spans="1:103" ht="1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</row>
    <row r="523" spans="1:103" ht="1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</row>
    <row r="524" spans="1:103" ht="1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</row>
    <row r="525" spans="1:103" ht="1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</row>
    <row r="526" spans="1:103" ht="1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</row>
    <row r="527" spans="1:103" ht="1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</row>
    <row r="528" spans="1:103" ht="1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</row>
    <row r="529" spans="1:103" ht="1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</row>
    <row r="530" spans="1:103" ht="1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</row>
    <row r="531" spans="1:103" ht="1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</row>
    <row r="532" spans="1:103" ht="1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</row>
    <row r="533" spans="1:103" ht="1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</row>
    <row r="534" spans="1:103" ht="1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</row>
    <row r="535" spans="1:103" ht="1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</row>
    <row r="536" spans="1:103" ht="1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</row>
    <row r="537" spans="1:103" ht="1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</row>
    <row r="538" spans="1:103" ht="1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</row>
    <row r="539" spans="1:103" ht="1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</row>
    <row r="540" spans="1:103" ht="1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</row>
    <row r="541" spans="1:103" ht="1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</row>
    <row r="542" spans="1:103" ht="1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</row>
    <row r="543" spans="1:103" ht="1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</row>
    <row r="544" spans="1:103" ht="1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</row>
    <row r="545" spans="1:103" ht="1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</row>
    <row r="546" spans="1:103" ht="1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</row>
    <row r="547" spans="1:103" ht="1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</row>
    <row r="548" spans="1:103" ht="1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</row>
    <row r="549" spans="1:103" ht="1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</row>
    <row r="550" spans="1:103" ht="1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</row>
    <row r="551" spans="1:103" ht="1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</row>
    <row r="552" spans="1:103" ht="1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</row>
    <row r="553" spans="1:103" ht="1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</row>
    <row r="554" spans="1:103" ht="1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</row>
    <row r="555" spans="1:103" ht="1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</row>
    <row r="556" spans="1:103" ht="1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</row>
    <row r="557" spans="1:103" ht="1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</row>
    <row r="558" spans="1:103" ht="1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</row>
    <row r="559" spans="1:103" ht="1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</row>
    <row r="560" spans="1:103" ht="1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</row>
    <row r="561" spans="1:103" ht="1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</row>
    <row r="562" spans="1:103" ht="1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</row>
    <row r="563" spans="1:103" ht="1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</row>
    <row r="564" spans="1:103" ht="1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</row>
    <row r="565" spans="1:103" ht="1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</row>
    <row r="566" spans="1:103" ht="1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</row>
    <row r="567" spans="1:103" ht="1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</row>
    <row r="568" spans="1:103" ht="1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</row>
    <row r="569" spans="1:103" ht="1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</row>
    <row r="570" spans="1:103" ht="1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</row>
    <row r="571" spans="1:103" ht="1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</row>
    <row r="572" spans="1:103" ht="1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</row>
    <row r="573" spans="1:103" ht="1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</row>
    <row r="574" spans="1:103" ht="1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</row>
    <row r="575" spans="1:103" ht="1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</row>
    <row r="576" spans="1:103" ht="1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</row>
    <row r="577" spans="1:103" ht="1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</row>
    <row r="578" spans="1:103" ht="1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</row>
    <row r="579" spans="1:103" ht="1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</row>
    <row r="580" spans="1:103" ht="1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</row>
    <row r="581" spans="1:103" ht="1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</row>
    <row r="582" spans="1:103" ht="1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</row>
    <row r="583" spans="1:103" ht="1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</row>
    <row r="584" spans="1:103" ht="1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</row>
    <row r="585" spans="1:103" ht="1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</row>
    <row r="586" spans="1:103" ht="1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</row>
    <row r="587" spans="1:103" ht="1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</row>
    <row r="588" spans="1:103" ht="1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</row>
    <row r="589" spans="1:103" ht="1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</row>
    <row r="590" spans="1:103" ht="1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</row>
    <row r="591" spans="1:103" ht="1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</row>
    <row r="592" spans="1:103" ht="1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</row>
    <row r="593" spans="1:103" ht="1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</row>
    <row r="594" spans="1:103" ht="1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</row>
    <row r="595" spans="1:103" ht="1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</row>
    <row r="596" spans="1:103" ht="1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</row>
    <row r="597" spans="1:103" ht="1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</row>
    <row r="598" spans="1:103" ht="1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</row>
    <row r="599" spans="1:103" ht="1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</row>
    <row r="600" spans="1:103" ht="1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</row>
    <row r="601" spans="1:103" ht="1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</row>
    <row r="602" spans="1:103" ht="1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</row>
    <row r="603" spans="1:103" ht="1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</row>
    <row r="604" spans="1:103" ht="1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</row>
    <row r="605" spans="1:103" ht="1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</row>
    <row r="606" spans="1:103" ht="1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</row>
    <row r="607" spans="1:103" ht="1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</row>
    <row r="608" spans="1:103" ht="1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</row>
    <row r="609" spans="1:103" ht="1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</row>
    <row r="610" spans="1:103" ht="1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</row>
    <row r="611" spans="1:103" ht="1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</row>
    <row r="612" spans="1:103" ht="1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</row>
    <row r="613" spans="1:103" ht="1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</row>
    <row r="614" spans="1:103" ht="1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</row>
    <row r="615" spans="1:103" ht="1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</row>
    <row r="616" spans="1:103" ht="1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</row>
    <row r="617" spans="1:103" ht="1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</row>
    <row r="618" spans="1:103" ht="1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</row>
    <row r="619" spans="1:103" ht="1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</row>
    <row r="620" spans="1:103" ht="1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</row>
    <row r="621" spans="1:103" ht="1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</row>
    <row r="622" spans="1:103" ht="1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</row>
    <row r="623" spans="1:103" ht="1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</row>
    <row r="624" spans="1:103" ht="1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</row>
    <row r="625" spans="1:103" ht="1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</row>
    <row r="626" spans="1:103" ht="1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</row>
    <row r="627" spans="1:103" ht="1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</row>
    <row r="628" spans="1:103" ht="1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</row>
    <row r="629" spans="1:103" ht="1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</row>
    <row r="630" spans="1:103" ht="1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</row>
    <row r="631" spans="1:103" ht="1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</row>
    <row r="632" spans="1:103" ht="1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</row>
    <row r="633" spans="1:103" ht="1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</row>
    <row r="634" spans="1:103" ht="1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</row>
    <row r="635" spans="1:103" ht="1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</row>
    <row r="636" spans="1:103" ht="1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</row>
    <row r="637" spans="1:103" ht="1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</row>
    <row r="638" spans="1:103" ht="18" x14ac:dyDescent="0.25">
      <c r="B638" s="1"/>
      <c r="C638" s="1"/>
      <c r="D638" s="1"/>
      <c r="E638" s="1"/>
      <c r="F638" s="1"/>
      <c r="G638" s="1"/>
      <c r="H638" s="1"/>
      <c r="I638" s="1"/>
      <c r="J638" s="1"/>
    </row>
    <row r="639" spans="1:103" ht="18" x14ac:dyDescent="0.25">
      <c r="B639" s="1"/>
      <c r="C639" s="1"/>
      <c r="D639" s="1"/>
      <c r="E639" s="1"/>
      <c r="F639" s="1"/>
      <c r="G639" s="1"/>
      <c r="H639" s="1"/>
      <c r="I639" s="1"/>
      <c r="J639" s="1"/>
    </row>
    <row r="640" spans="1:103" ht="18" x14ac:dyDescent="0.25">
      <c r="B640" s="1"/>
      <c r="C640" s="1"/>
      <c r="D640" s="1"/>
      <c r="E640" s="1"/>
      <c r="F640" s="1"/>
      <c r="G640" s="1"/>
      <c r="H640" s="1"/>
      <c r="I640" s="1"/>
      <c r="J640" s="1"/>
    </row>
    <row r="641" spans="2:10" ht="18" x14ac:dyDescent="0.25">
      <c r="B641" s="1"/>
      <c r="C641" s="1"/>
      <c r="D641" s="1"/>
      <c r="E641" s="1"/>
      <c r="F641" s="1"/>
      <c r="G641" s="1"/>
      <c r="H641" s="1"/>
      <c r="I641" s="1"/>
      <c r="J641" s="1"/>
    </row>
    <row r="642" spans="2:10" ht="18" x14ac:dyDescent="0.25">
      <c r="B642" s="1"/>
      <c r="C642" s="1"/>
      <c r="D642" s="1"/>
      <c r="E642" s="1"/>
      <c r="F642" s="1"/>
      <c r="G642" s="1"/>
      <c r="H642" s="1"/>
      <c r="I642" s="1"/>
      <c r="J642" s="1"/>
    </row>
    <row r="643" spans="2:10" ht="18" x14ac:dyDescent="0.25">
      <c r="B643" s="1"/>
      <c r="C643" s="1"/>
      <c r="D643" s="1"/>
      <c r="E643" s="1"/>
      <c r="H643" s="1"/>
      <c r="I643" s="1"/>
      <c r="J643" s="1"/>
    </row>
    <row r="644" spans="2:10" ht="18" x14ac:dyDescent="0.25">
      <c r="B644" s="1"/>
      <c r="C644" s="1"/>
      <c r="D644" s="1"/>
      <c r="E644" s="1"/>
    </row>
    <row r="645" spans="2:10" ht="18" x14ac:dyDescent="0.25">
      <c r="B645" s="1"/>
    </row>
  </sheetData>
  <pageMargins left="0.7" right="0.7" top="0.75" bottom="0.75" header="0.3" footer="0.3"/>
  <pageSetup orientation="portrait" horizontalDpi="300" verticalDpi="300" r:id="rId1"/>
  <ignoredErrors>
    <ignoredError sqref="C221 E221:F221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53"/>
  <sheetViews>
    <sheetView workbookViewId="0">
      <selection activeCell="U64" sqref="U64"/>
    </sheetView>
  </sheetViews>
  <sheetFormatPr defaultRowHeight="15" x14ac:dyDescent="0.25"/>
  <cols>
    <col min="1" max="1" width="43.42578125" customWidth="1"/>
    <col min="2" max="2" width="20.5703125" customWidth="1"/>
    <col min="3" max="3" width="20" customWidth="1"/>
    <col min="4" max="102" width="18.7109375" customWidth="1"/>
  </cols>
  <sheetData>
    <row r="1" spans="1:102" ht="18" x14ac:dyDescent="0.25">
      <c r="A1" s="67" t="s">
        <v>235</v>
      </c>
      <c r="B1" s="67"/>
      <c r="C1" s="67"/>
      <c r="D1" s="67"/>
      <c r="E1" s="67"/>
      <c r="F1" s="67" t="s">
        <v>236</v>
      </c>
      <c r="G1" s="67"/>
      <c r="H1" s="67"/>
      <c r="I1" s="67"/>
      <c r="J1" s="67"/>
    </row>
    <row r="2" spans="1:102" ht="18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2" ht="18" x14ac:dyDescent="0.25">
      <c r="A3" s="1" t="s">
        <v>233</v>
      </c>
      <c r="B3" s="1"/>
      <c r="C3" s="6">
        <f ca="1">I11-SUM(C4:C9)</f>
        <v>6850384.10993734</v>
      </c>
      <c r="D3" s="28">
        <f ca="1">C3/$I$11</f>
        <v>7.1342468659151254E-2</v>
      </c>
      <c r="E3" s="1"/>
      <c r="F3" s="1" t="s">
        <v>244</v>
      </c>
      <c r="G3" s="1"/>
      <c r="H3" s="1"/>
      <c r="I3" s="6">
        <f>B17</f>
        <v>10887154.240868039</v>
      </c>
      <c r="J3" s="28">
        <f ca="1">I3/$I$11</f>
        <v>0.11338290638181139</v>
      </c>
    </row>
    <row r="4" spans="1:102" ht="18" x14ac:dyDescent="0.25">
      <c r="A4" s="1" t="s">
        <v>55</v>
      </c>
      <c r="B4" s="1"/>
      <c r="C4" s="6">
        <f>B44</f>
        <v>5000000</v>
      </c>
      <c r="D4" s="28">
        <f t="shared" ref="D4:D9" ca="1" si="0">C4/$I$11</f>
        <v>5.2071874740323001E-2</v>
      </c>
      <c r="E4" s="1"/>
      <c r="F4" s="1" t="s">
        <v>245</v>
      </c>
      <c r="G4" s="1"/>
      <c r="H4" s="1"/>
      <c r="I4" s="6">
        <f>SUM(B18:B23)</f>
        <v>15162732.551987372</v>
      </c>
      <c r="J4" s="28">
        <f t="shared" ref="J4:J9" ca="1" si="1">I4/$I$11</f>
        <v>0.15791038203362093</v>
      </c>
    </row>
    <row r="5" spans="1:102" ht="18" x14ac:dyDescent="0.25">
      <c r="A5" s="1" t="s">
        <v>56</v>
      </c>
      <c r="B5" s="1"/>
      <c r="C5" s="6">
        <f>B38</f>
        <v>5000000</v>
      </c>
      <c r="D5" s="28">
        <f t="shared" ca="1" si="0"/>
        <v>5.2071874740323001E-2</v>
      </c>
      <c r="E5" s="1"/>
      <c r="F5" s="1" t="s">
        <v>246</v>
      </c>
      <c r="G5" s="1"/>
      <c r="H5" s="1"/>
      <c r="I5" s="6">
        <f>B26</f>
        <v>49597014.030864745</v>
      </c>
      <c r="J5" s="28">
        <f t="shared" ca="1" si="1"/>
        <v>0.51652190042184631</v>
      </c>
    </row>
    <row r="6" spans="1:102" ht="18" x14ac:dyDescent="0.25">
      <c r="A6" s="1" t="s">
        <v>53</v>
      </c>
      <c r="B6" s="1"/>
      <c r="C6" s="6">
        <f ca="1">MAX(C62:CX62)</f>
        <v>9787876.3244272806</v>
      </c>
      <c r="D6" s="28">
        <f t="shared" ca="1" si="0"/>
        <v>0.1019346139878701</v>
      </c>
      <c r="E6" s="1"/>
      <c r="F6" s="1" t="s">
        <v>237</v>
      </c>
      <c r="G6" s="1"/>
      <c r="H6" s="1"/>
      <c r="I6" s="6">
        <f>B24</f>
        <v>8603586.0600000005</v>
      </c>
      <c r="J6" s="28">
        <f t="shared" ca="1" si="1"/>
        <v>8.9600971126781837E-2</v>
      </c>
    </row>
    <row r="7" spans="1:102" ht="18" x14ac:dyDescent="0.25">
      <c r="A7" s="1" t="s">
        <v>54</v>
      </c>
      <c r="B7" s="1"/>
      <c r="C7" s="6">
        <f>Master!$B$80</f>
        <v>13736612</v>
      </c>
      <c r="D7" s="28">
        <f t="shared" ca="1" si="0"/>
        <v>0.14305822788408357</v>
      </c>
      <c r="E7" s="1"/>
      <c r="F7" s="1" t="s">
        <v>238</v>
      </c>
      <c r="G7" s="1"/>
      <c r="H7" s="1"/>
      <c r="I7" s="6">
        <f>B25</f>
        <v>665830.58000000007</v>
      </c>
      <c r="J7" s="28">
        <f t="shared" ca="1" si="1"/>
        <v>6.9342093120073238E-3</v>
      </c>
    </row>
    <row r="8" spans="1:102" ht="18" x14ac:dyDescent="0.25">
      <c r="A8" s="1" t="s">
        <v>51</v>
      </c>
      <c r="B8" s="1"/>
      <c r="C8" s="6">
        <f ca="1">MAX(C55:CX55)</f>
        <v>45331822.607996464</v>
      </c>
      <c r="D8" s="28">
        <f t="shared" ca="1" si="0"/>
        <v>0.4721025977188269</v>
      </c>
      <c r="E8" s="1"/>
      <c r="F8" s="1" t="s">
        <v>239</v>
      </c>
      <c r="G8" s="1"/>
      <c r="H8" s="1"/>
      <c r="I8" s="6">
        <f>B27</f>
        <v>6367476.5863854643</v>
      </c>
      <c r="J8" s="28">
        <f t="shared" ca="1" si="1"/>
        <v>6.631328864364068E-2</v>
      </c>
    </row>
    <row r="9" spans="1:102" ht="18" x14ac:dyDescent="0.25">
      <c r="A9" s="1" t="s">
        <v>240</v>
      </c>
      <c r="B9" s="1"/>
      <c r="C9" s="6">
        <f>B46</f>
        <v>10314430.083914092</v>
      </c>
      <c r="D9" s="28">
        <f t="shared" ca="1" si="0"/>
        <v>0.10741834226947877</v>
      </c>
      <c r="E9" s="1"/>
      <c r="F9" s="1" t="s">
        <v>241</v>
      </c>
      <c r="G9" s="1"/>
      <c r="H9" s="1"/>
      <c r="I9" s="6">
        <f ca="1">SUM(C36:CX36)+SUM(C42:CX42)+SUM(C61:CX61)+SUM(C54:CX54)</f>
        <v>4737331.0761695523</v>
      </c>
      <c r="J9" s="28">
        <f t="shared" ca="1" si="1"/>
        <v>4.9336342080348101E-2</v>
      </c>
    </row>
    <row r="10" spans="1:102" ht="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t="s">
        <v>176</v>
      </c>
    </row>
    <row r="11" spans="1:102" ht="18" x14ac:dyDescent="0.25">
      <c r="A11" s="67" t="s">
        <v>242</v>
      </c>
      <c r="B11" s="67"/>
      <c r="C11" s="68">
        <f ca="1">SUM(C3:C9)</f>
        <v>96021125.126275167</v>
      </c>
      <c r="D11" s="69">
        <v>1</v>
      </c>
      <c r="E11" s="67"/>
      <c r="F11" s="67" t="s">
        <v>243</v>
      </c>
      <c r="G11" s="67"/>
      <c r="H11" s="67"/>
      <c r="I11" s="68">
        <f ca="1">SUM(I3:I9)</f>
        <v>96021125.126275167</v>
      </c>
      <c r="J11" s="69">
        <v>1</v>
      </c>
    </row>
    <row r="14" spans="1:102" ht="18" x14ac:dyDescent="0.25">
      <c r="C14" s="5">
        <f>Master!B65</f>
        <v>42552</v>
      </c>
      <c r="D14" s="5">
        <f t="shared" ref="D14:BO14" si="2">EDATE(C14,1)</f>
        <v>42583</v>
      </c>
      <c r="E14" s="5">
        <f t="shared" si="2"/>
        <v>42614</v>
      </c>
      <c r="F14" s="5">
        <f t="shared" si="2"/>
        <v>42644</v>
      </c>
      <c r="G14" s="5">
        <f t="shared" si="2"/>
        <v>42675</v>
      </c>
      <c r="H14" s="5">
        <f t="shared" si="2"/>
        <v>42705</v>
      </c>
      <c r="I14" s="5">
        <f t="shared" si="2"/>
        <v>42736</v>
      </c>
      <c r="J14" s="5">
        <f t="shared" si="2"/>
        <v>42767</v>
      </c>
      <c r="K14" s="5">
        <f>EDATE(J14,1)</f>
        <v>42795</v>
      </c>
      <c r="L14" s="5">
        <f t="shared" si="2"/>
        <v>42826</v>
      </c>
      <c r="M14" s="5">
        <f t="shared" si="2"/>
        <v>42856</v>
      </c>
      <c r="N14" s="5">
        <f t="shared" si="2"/>
        <v>42887</v>
      </c>
      <c r="O14" s="5">
        <f t="shared" si="2"/>
        <v>42917</v>
      </c>
      <c r="P14" s="5">
        <f t="shared" si="2"/>
        <v>42948</v>
      </c>
      <c r="Q14" s="5">
        <f t="shared" si="2"/>
        <v>42979</v>
      </c>
      <c r="R14" s="5">
        <f t="shared" si="2"/>
        <v>43009</v>
      </c>
      <c r="S14" s="5">
        <f t="shared" si="2"/>
        <v>43040</v>
      </c>
      <c r="T14" s="5">
        <f t="shared" si="2"/>
        <v>43070</v>
      </c>
      <c r="U14" s="5">
        <f t="shared" si="2"/>
        <v>43101</v>
      </c>
      <c r="V14" s="5">
        <f t="shared" si="2"/>
        <v>43132</v>
      </c>
      <c r="W14" s="5">
        <f t="shared" si="2"/>
        <v>43160</v>
      </c>
      <c r="X14" s="5">
        <f t="shared" si="2"/>
        <v>43191</v>
      </c>
      <c r="Y14" s="5">
        <f t="shared" si="2"/>
        <v>43221</v>
      </c>
      <c r="Z14" s="5">
        <f t="shared" si="2"/>
        <v>43252</v>
      </c>
      <c r="AA14" s="5">
        <f t="shared" si="2"/>
        <v>43282</v>
      </c>
      <c r="AB14" s="5">
        <f t="shared" si="2"/>
        <v>43313</v>
      </c>
      <c r="AC14" s="5">
        <f t="shared" si="2"/>
        <v>43344</v>
      </c>
      <c r="AD14" s="5">
        <f t="shared" si="2"/>
        <v>43374</v>
      </c>
      <c r="AE14" s="5">
        <f t="shared" si="2"/>
        <v>43405</v>
      </c>
      <c r="AF14" s="5">
        <f t="shared" si="2"/>
        <v>43435</v>
      </c>
      <c r="AG14" s="5">
        <f t="shared" si="2"/>
        <v>43466</v>
      </c>
      <c r="AH14" s="5">
        <f t="shared" si="2"/>
        <v>43497</v>
      </c>
      <c r="AI14" s="5">
        <f t="shared" si="2"/>
        <v>43525</v>
      </c>
      <c r="AJ14" s="5">
        <f t="shared" si="2"/>
        <v>43556</v>
      </c>
      <c r="AK14" s="5">
        <f t="shared" si="2"/>
        <v>43586</v>
      </c>
      <c r="AL14" s="5">
        <f t="shared" si="2"/>
        <v>43617</v>
      </c>
      <c r="AM14" s="5">
        <f t="shared" si="2"/>
        <v>43647</v>
      </c>
      <c r="AN14" s="5">
        <f t="shared" si="2"/>
        <v>43678</v>
      </c>
      <c r="AO14" s="5">
        <f t="shared" si="2"/>
        <v>43709</v>
      </c>
      <c r="AP14" s="5">
        <f t="shared" si="2"/>
        <v>43739</v>
      </c>
      <c r="AQ14" s="5">
        <f t="shared" si="2"/>
        <v>43770</v>
      </c>
      <c r="AR14" s="5">
        <f t="shared" si="2"/>
        <v>43800</v>
      </c>
      <c r="AS14" s="5">
        <f t="shared" si="2"/>
        <v>43831</v>
      </c>
      <c r="AT14" s="5">
        <f t="shared" si="2"/>
        <v>43862</v>
      </c>
      <c r="AU14" s="5">
        <f t="shared" si="2"/>
        <v>43891</v>
      </c>
      <c r="AV14" s="5">
        <f t="shared" si="2"/>
        <v>43922</v>
      </c>
      <c r="AW14" s="5">
        <f t="shared" si="2"/>
        <v>43952</v>
      </c>
      <c r="AX14" s="5">
        <f t="shared" si="2"/>
        <v>43983</v>
      </c>
      <c r="AY14" s="5">
        <f t="shared" si="2"/>
        <v>44013</v>
      </c>
      <c r="AZ14" s="5">
        <f t="shared" si="2"/>
        <v>44044</v>
      </c>
      <c r="BA14" s="5">
        <f t="shared" si="2"/>
        <v>44075</v>
      </c>
      <c r="BB14" s="5">
        <f t="shared" si="2"/>
        <v>44105</v>
      </c>
      <c r="BC14" s="5">
        <f t="shared" si="2"/>
        <v>44136</v>
      </c>
      <c r="BD14" s="5">
        <f t="shared" si="2"/>
        <v>44166</v>
      </c>
      <c r="BE14" s="5">
        <f t="shared" si="2"/>
        <v>44197</v>
      </c>
      <c r="BF14" s="5">
        <f t="shared" si="2"/>
        <v>44228</v>
      </c>
      <c r="BG14" s="5">
        <f t="shared" si="2"/>
        <v>44256</v>
      </c>
      <c r="BH14" s="5">
        <f t="shared" si="2"/>
        <v>44287</v>
      </c>
      <c r="BI14" s="5">
        <f t="shared" si="2"/>
        <v>44317</v>
      </c>
      <c r="BJ14" s="5">
        <f t="shared" si="2"/>
        <v>44348</v>
      </c>
      <c r="BK14" s="5">
        <f t="shared" si="2"/>
        <v>44378</v>
      </c>
      <c r="BL14" s="5">
        <f t="shared" si="2"/>
        <v>44409</v>
      </c>
      <c r="BM14" s="5">
        <f t="shared" si="2"/>
        <v>44440</v>
      </c>
      <c r="BN14" s="5">
        <f t="shared" si="2"/>
        <v>44470</v>
      </c>
      <c r="BO14" s="5">
        <f t="shared" si="2"/>
        <v>44501</v>
      </c>
      <c r="BP14" s="5">
        <f t="shared" ref="BP14:CX14" si="3">EDATE(BO14,1)</f>
        <v>44531</v>
      </c>
      <c r="BQ14" s="5">
        <f t="shared" si="3"/>
        <v>44562</v>
      </c>
      <c r="BR14" s="5">
        <f t="shared" si="3"/>
        <v>44593</v>
      </c>
      <c r="BS14" s="5">
        <f t="shared" si="3"/>
        <v>44621</v>
      </c>
      <c r="BT14" s="5">
        <f t="shared" si="3"/>
        <v>44652</v>
      </c>
      <c r="BU14" s="5">
        <f t="shared" si="3"/>
        <v>44682</v>
      </c>
      <c r="BV14" s="5">
        <f t="shared" si="3"/>
        <v>44713</v>
      </c>
      <c r="BW14" s="5">
        <f t="shared" si="3"/>
        <v>44743</v>
      </c>
      <c r="BX14" s="5">
        <f t="shared" si="3"/>
        <v>44774</v>
      </c>
      <c r="BY14" s="5">
        <f t="shared" si="3"/>
        <v>44805</v>
      </c>
      <c r="BZ14" s="5">
        <f t="shared" si="3"/>
        <v>44835</v>
      </c>
      <c r="CA14" s="5">
        <f t="shared" si="3"/>
        <v>44866</v>
      </c>
      <c r="CB14" s="5">
        <f t="shared" si="3"/>
        <v>44896</v>
      </c>
      <c r="CC14" s="5">
        <f t="shared" si="3"/>
        <v>44927</v>
      </c>
      <c r="CD14" s="5">
        <f t="shared" si="3"/>
        <v>44958</v>
      </c>
      <c r="CE14" s="5">
        <f t="shared" si="3"/>
        <v>44986</v>
      </c>
      <c r="CF14" s="5">
        <f t="shared" si="3"/>
        <v>45017</v>
      </c>
      <c r="CG14" s="5">
        <f t="shared" si="3"/>
        <v>45047</v>
      </c>
      <c r="CH14" s="5">
        <f t="shared" si="3"/>
        <v>45078</v>
      </c>
      <c r="CI14" s="5">
        <f t="shared" si="3"/>
        <v>45108</v>
      </c>
      <c r="CJ14" s="5">
        <f t="shared" si="3"/>
        <v>45139</v>
      </c>
      <c r="CK14" s="5">
        <f t="shared" si="3"/>
        <v>45170</v>
      </c>
      <c r="CL14" s="5">
        <f t="shared" si="3"/>
        <v>45200</v>
      </c>
      <c r="CM14" s="5">
        <f t="shared" si="3"/>
        <v>45231</v>
      </c>
      <c r="CN14" s="5">
        <f t="shared" si="3"/>
        <v>45261</v>
      </c>
      <c r="CO14" s="5">
        <f t="shared" si="3"/>
        <v>45292</v>
      </c>
      <c r="CP14" s="5">
        <f t="shared" si="3"/>
        <v>45323</v>
      </c>
      <c r="CQ14" s="5">
        <f t="shared" si="3"/>
        <v>45352</v>
      </c>
      <c r="CR14" s="5">
        <f t="shared" si="3"/>
        <v>45383</v>
      </c>
      <c r="CS14" s="5">
        <f t="shared" si="3"/>
        <v>45413</v>
      </c>
      <c r="CT14" s="5">
        <f t="shared" si="3"/>
        <v>45444</v>
      </c>
      <c r="CU14" s="5">
        <f t="shared" si="3"/>
        <v>45474</v>
      </c>
      <c r="CV14" s="5">
        <f t="shared" si="3"/>
        <v>45505</v>
      </c>
      <c r="CW14" s="5">
        <f t="shared" si="3"/>
        <v>45536</v>
      </c>
      <c r="CX14" s="5">
        <f t="shared" si="3"/>
        <v>45566</v>
      </c>
    </row>
    <row r="15" spans="1:102" ht="26.25" x14ac:dyDescent="0.4">
      <c r="A15" s="52" t="s">
        <v>224</v>
      </c>
      <c r="B15" s="53" t="s">
        <v>195</v>
      </c>
      <c r="C15" s="2">
        <v>1</v>
      </c>
      <c r="D15" s="2">
        <f t="shared" ref="D15:BO15" si="4">IF(C15+1&lt;=100,C15+1)</f>
        <v>2</v>
      </c>
      <c r="E15" s="2">
        <f t="shared" si="4"/>
        <v>3</v>
      </c>
      <c r="F15" s="2">
        <f t="shared" si="4"/>
        <v>4</v>
      </c>
      <c r="G15" s="2">
        <f t="shared" si="4"/>
        <v>5</v>
      </c>
      <c r="H15" s="2">
        <f t="shared" si="4"/>
        <v>6</v>
      </c>
      <c r="I15" s="2">
        <f t="shared" si="4"/>
        <v>7</v>
      </c>
      <c r="J15" s="2">
        <f t="shared" si="4"/>
        <v>8</v>
      </c>
      <c r="K15" s="2">
        <f>IF(J15+1&lt;=100,J15+1)</f>
        <v>9</v>
      </c>
      <c r="L15" s="2">
        <f t="shared" si="4"/>
        <v>10</v>
      </c>
      <c r="M15" s="2">
        <f t="shared" si="4"/>
        <v>11</v>
      </c>
      <c r="N15" s="2">
        <f t="shared" si="4"/>
        <v>12</v>
      </c>
      <c r="O15" s="2">
        <f t="shared" si="4"/>
        <v>13</v>
      </c>
      <c r="P15" s="2">
        <f t="shared" si="4"/>
        <v>14</v>
      </c>
      <c r="Q15" s="2">
        <f t="shared" si="4"/>
        <v>15</v>
      </c>
      <c r="R15" s="2">
        <f t="shared" si="4"/>
        <v>16</v>
      </c>
      <c r="S15" s="2">
        <f t="shared" si="4"/>
        <v>17</v>
      </c>
      <c r="T15" s="2">
        <f t="shared" si="4"/>
        <v>18</v>
      </c>
      <c r="U15" s="2">
        <f t="shared" si="4"/>
        <v>19</v>
      </c>
      <c r="V15" s="2">
        <f t="shared" si="4"/>
        <v>20</v>
      </c>
      <c r="W15" s="2">
        <f t="shared" si="4"/>
        <v>21</v>
      </c>
      <c r="X15" s="2">
        <f t="shared" si="4"/>
        <v>22</v>
      </c>
      <c r="Y15" s="2">
        <f t="shared" si="4"/>
        <v>23</v>
      </c>
      <c r="Z15" s="2">
        <f t="shared" si="4"/>
        <v>24</v>
      </c>
      <c r="AA15" s="2">
        <f t="shared" si="4"/>
        <v>25</v>
      </c>
      <c r="AB15" s="2">
        <f t="shared" si="4"/>
        <v>26</v>
      </c>
      <c r="AC15" s="2">
        <f t="shared" si="4"/>
        <v>27</v>
      </c>
      <c r="AD15" s="2">
        <f t="shared" si="4"/>
        <v>28</v>
      </c>
      <c r="AE15" s="2">
        <f t="shared" si="4"/>
        <v>29</v>
      </c>
      <c r="AF15" s="2">
        <f t="shared" si="4"/>
        <v>30</v>
      </c>
      <c r="AG15" s="2">
        <f t="shared" si="4"/>
        <v>31</v>
      </c>
      <c r="AH15" s="2">
        <f t="shared" si="4"/>
        <v>32</v>
      </c>
      <c r="AI15" s="2">
        <f t="shared" si="4"/>
        <v>33</v>
      </c>
      <c r="AJ15" s="2">
        <f t="shared" si="4"/>
        <v>34</v>
      </c>
      <c r="AK15" s="2">
        <f t="shared" si="4"/>
        <v>35</v>
      </c>
      <c r="AL15" s="2">
        <f t="shared" si="4"/>
        <v>36</v>
      </c>
      <c r="AM15" s="2">
        <f t="shared" si="4"/>
        <v>37</v>
      </c>
      <c r="AN15" s="2">
        <f t="shared" si="4"/>
        <v>38</v>
      </c>
      <c r="AO15" s="2">
        <f t="shared" si="4"/>
        <v>39</v>
      </c>
      <c r="AP15" s="2">
        <f t="shared" si="4"/>
        <v>40</v>
      </c>
      <c r="AQ15" s="2">
        <f t="shared" si="4"/>
        <v>41</v>
      </c>
      <c r="AR15" s="2">
        <f t="shared" si="4"/>
        <v>42</v>
      </c>
      <c r="AS15" s="2">
        <f t="shared" si="4"/>
        <v>43</v>
      </c>
      <c r="AT15" s="2">
        <f t="shared" si="4"/>
        <v>44</v>
      </c>
      <c r="AU15" s="2">
        <f t="shared" si="4"/>
        <v>45</v>
      </c>
      <c r="AV15" s="2">
        <f t="shared" si="4"/>
        <v>46</v>
      </c>
      <c r="AW15" s="2">
        <f t="shared" si="4"/>
        <v>47</v>
      </c>
      <c r="AX15" s="2">
        <f t="shared" si="4"/>
        <v>48</v>
      </c>
      <c r="AY15" s="2">
        <f t="shared" si="4"/>
        <v>49</v>
      </c>
      <c r="AZ15" s="2">
        <f t="shared" si="4"/>
        <v>50</v>
      </c>
      <c r="BA15" s="2">
        <f t="shared" si="4"/>
        <v>51</v>
      </c>
      <c r="BB15" s="2">
        <f t="shared" si="4"/>
        <v>52</v>
      </c>
      <c r="BC15" s="2">
        <f t="shared" si="4"/>
        <v>53</v>
      </c>
      <c r="BD15" s="2">
        <f t="shared" si="4"/>
        <v>54</v>
      </c>
      <c r="BE15" s="2">
        <f t="shared" si="4"/>
        <v>55</v>
      </c>
      <c r="BF15" s="2">
        <f t="shared" si="4"/>
        <v>56</v>
      </c>
      <c r="BG15" s="2">
        <f t="shared" si="4"/>
        <v>57</v>
      </c>
      <c r="BH15" s="2">
        <f t="shared" si="4"/>
        <v>58</v>
      </c>
      <c r="BI15" s="2">
        <f t="shared" si="4"/>
        <v>59</v>
      </c>
      <c r="BJ15" s="2">
        <f t="shared" si="4"/>
        <v>60</v>
      </c>
      <c r="BK15" s="2">
        <f t="shared" si="4"/>
        <v>61</v>
      </c>
      <c r="BL15" s="2">
        <f t="shared" si="4"/>
        <v>62</v>
      </c>
      <c r="BM15" s="2">
        <f t="shared" si="4"/>
        <v>63</v>
      </c>
      <c r="BN15" s="2">
        <f t="shared" si="4"/>
        <v>64</v>
      </c>
      <c r="BO15" s="2">
        <f t="shared" si="4"/>
        <v>65</v>
      </c>
      <c r="BP15" s="2">
        <f t="shared" ref="BP15:CX15" si="5">IF(BO15+1&lt;=100,BO15+1)</f>
        <v>66</v>
      </c>
      <c r="BQ15" s="2">
        <f t="shared" si="5"/>
        <v>67</v>
      </c>
      <c r="BR15" s="2">
        <f t="shared" si="5"/>
        <v>68</v>
      </c>
      <c r="BS15" s="2">
        <f t="shared" si="5"/>
        <v>69</v>
      </c>
      <c r="BT15" s="2">
        <f t="shared" si="5"/>
        <v>70</v>
      </c>
      <c r="BU15" s="2">
        <f t="shared" si="5"/>
        <v>71</v>
      </c>
      <c r="BV15" s="2">
        <f t="shared" si="5"/>
        <v>72</v>
      </c>
      <c r="BW15" s="2">
        <f t="shared" si="5"/>
        <v>73</v>
      </c>
      <c r="BX15" s="2">
        <f t="shared" si="5"/>
        <v>74</v>
      </c>
      <c r="BY15" s="2">
        <f t="shared" si="5"/>
        <v>75</v>
      </c>
      <c r="BZ15" s="2">
        <f t="shared" si="5"/>
        <v>76</v>
      </c>
      <c r="CA15" s="2">
        <f t="shared" si="5"/>
        <v>77</v>
      </c>
      <c r="CB15" s="2">
        <f t="shared" si="5"/>
        <v>78</v>
      </c>
      <c r="CC15" s="2">
        <f t="shared" si="5"/>
        <v>79</v>
      </c>
      <c r="CD15" s="2">
        <f t="shared" si="5"/>
        <v>80</v>
      </c>
      <c r="CE15" s="2">
        <f t="shared" si="5"/>
        <v>81</v>
      </c>
      <c r="CF15" s="2">
        <f t="shared" si="5"/>
        <v>82</v>
      </c>
      <c r="CG15" s="2">
        <f t="shared" si="5"/>
        <v>83</v>
      </c>
      <c r="CH15" s="2">
        <f t="shared" si="5"/>
        <v>84</v>
      </c>
      <c r="CI15" s="2">
        <f t="shared" si="5"/>
        <v>85</v>
      </c>
      <c r="CJ15" s="2">
        <f t="shared" si="5"/>
        <v>86</v>
      </c>
      <c r="CK15" s="2">
        <f t="shared" si="5"/>
        <v>87</v>
      </c>
      <c r="CL15" s="2">
        <f t="shared" si="5"/>
        <v>88</v>
      </c>
      <c r="CM15" s="2">
        <f t="shared" si="5"/>
        <v>89</v>
      </c>
      <c r="CN15" s="2">
        <f t="shared" si="5"/>
        <v>90</v>
      </c>
      <c r="CO15" s="2">
        <f t="shared" si="5"/>
        <v>91</v>
      </c>
      <c r="CP15" s="2">
        <f t="shared" si="5"/>
        <v>92</v>
      </c>
      <c r="CQ15" s="2">
        <f t="shared" si="5"/>
        <v>93</v>
      </c>
      <c r="CR15" s="2">
        <f t="shared" si="5"/>
        <v>94</v>
      </c>
      <c r="CS15" s="2">
        <f t="shared" si="5"/>
        <v>95</v>
      </c>
      <c r="CT15" s="2">
        <f t="shared" si="5"/>
        <v>96</v>
      </c>
      <c r="CU15" s="2">
        <f t="shared" si="5"/>
        <v>97</v>
      </c>
      <c r="CV15" s="2">
        <f t="shared" si="5"/>
        <v>98</v>
      </c>
      <c r="CW15" s="2">
        <f t="shared" si="5"/>
        <v>99</v>
      </c>
      <c r="CX15" s="2">
        <f t="shared" si="5"/>
        <v>100</v>
      </c>
    </row>
    <row r="16" spans="1:102" ht="18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</row>
    <row r="17" spans="1:106" ht="18" x14ac:dyDescent="0.25">
      <c r="A17" s="22" t="s">
        <v>18</v>
      </c>
      <c r="B17" s="16">
        <f>Master!B28</f>
        <v>10887154.240868039</v>
      </c>
      <c r="C17" s="6">
        <f>Master!C28</f>
        <v>10099262.225051545</v>
      </c>
      <c r="D17" s="6">
        <f>Master!D28</f>
        <v>39402.60134020618</v>
      </c>
      <c r="E17" s="6">
        <f>Master!E28</f>
        <v>11025.648762886591</v>
      </c>
      <c r="F17" s="6">
        <f>Master!F28</f>
        <v>46701.333160327042</v>
      </c>
      <c r="G17" s="6">
        <f>Master!G28</f>
        <v>27171.518727337349</v>
      </c>
      <c r="H17" s="6">
        <f>Master!H28</f>
        <v>23291.269242801271</v>
      </c>
      <c r="I17" s="6">
        <f>Master!I28</f>
        <v>45679.300170636321</v>
      </c>
      <c r="J17" s="6">
        <f>Master!J28</f>
        <v>44683.795015997144</v>
      </c>
      <c r="K17" s="6">
        <f>Master!K28</f>
        <v>38085.248624244574</v>
      </c>
      <c r="L17" s="6">
        <f>Master!L28</f>
        <v>3689.6007720736784</v>
      </c>
      <c r="M17" s="6">
        <f>Master!M28</f>
        <v>0</v>
      </c>
      <c r="N17" s="6">
        <f>Master!N28</f>
        <v>0</v>
      </c>
      <c r="O17" s="6">
        <f>Master!O28</f>
        <v>23587.7</v>
      </c>
      <c r="P17" s="6">
        <f>Master!P28</f>
        <v>23587.7</v>
      </c>
      <c r="Q17" s="6">
        <f>Master!Q28</f>
        <v>23587.7</v>
      </c>
      <c r="R17" s="6">
        <f>Master!R28</f>
        <v>0</v>
      </c>
      <c r="S17" s="6">
        <f>Master!S28</f>
        <v>0</v>
      </c>
      <c r="T17" s="6">
        <f>Master!T28</f>
        <v>0</v>
      </c>
      <c r="U17" s="6">
        <f>Master!U28</f>
        <v>23587.7</v>
      </c>
      <c r="V17" s="6">
        <f>Master!V28</f>
        <v>23587.7</v>
      </c>
      <c r="W17" s="6">
        <f>Master!W28</f>
        <v>23587.7</v>
      </c>
      <c r="X17" s="6">
        <f>Master!X28</f>
        <v>0</v>
      </c>
      <c r="Y17" s="6">
        <f>Master!Y28</f>
        <v>0</v>
      </c>
      <c r="Z17" s="6">
        <f>Master!Z28</f>
        <v>0</v>
      </c>
      <c r="AA17" s="6">
        <f>Master!AA28</f>
        <v>23587.7</v>
      </c>
      <c r="AB17" s="6">
        <f>Master!AB28</f>
        <v>23587.7</v>
      </c>
      <c r="AC17" s="6">
        <f>Master!AC28</f>
        <v>23587.7</v>
      </c>
      <c r="AD17" s="6">
        <f>Master!AD28</f>
        <v>12820</v>
      </c>
      <c r="AE17" s="6">
        <f>Master!AE28</f>
        <v>0</v>
      </c>
      <c r="AF17" s="6">
        <f>Master!AF28</f>
        <v>0</v>
      </c>
      <c r="AG17" s="6">
        <f>Master!AG28</f>
        <v>23587.7</v>
      </c>
      <c r="AH17" s="6">
        <f>Master!AH28</f>
        <v>23587.7</v>
      </c>
      <c r="AI17" s="6">
        <f>Master!AI28</f>
        <v>23587.7</v>
      </c>
      <c r="AJ17" s="6">
        <f>Master!AJ28</f>
        <v>0</v>
      </c>
      <c r="AK17" s="6">
        <f>Master!AK28</f>
        <v>0</v>
      </c>
      <c r="AL17" s="6">
        <f>Master!AL28</f>
        <v>0</v>
      </c>
      <c r="AM17" s="6">
        <f>Master!AM28</f>
        <v>23587.7</v>
      </c>
      <c r="AN17" s="6">
        <f>Master!AN28</f>
        <v>23587.7</v>
      </c>
      <c r="AO17" s="6">
        <f>Master!AO28</f>
        <v>23587.7</v>
      </c>
      <c r="AP17" s="6">
        <f>Master!AP28</f>
        <v>0</v>
      </c>
      <c r="AQ17" s="6">
        <f>Master!AQ28</f>
        <v>0</v>
      </c>
      <c r="AR17" s="6">
        <f>Master!AR28</f>
        <v>0</v>
      </c>
      <c r="AS17" s="6">
        <f>Master!AS28</f>
        <v>23587.7</v>
      </c>
      <c r="AT17" s="6">
        <f>Master!AT28</f>
        <v>23587.7</v>
      </c>
      <c r="AU17" s="6">
        <f>Master!AU28</f>
        <v>23587.7</v>
      </c>
      <c r="AV17" s="6">
        <f>Master!AV28</f>
        <v>0</v>
      </c>
      <c r="AW17" s="6">
        <f>Master!AW28</f>
        <v>0</v>
      </c>
      <c r="AX17" s="6">
        <f>Master!AX28</f>
        <v>0</v>
      </c>
      <c r="AY17" s="6">
        <f>Master!AY28</f>
        <v>23587.7</v>
      </c>
      <c r="AZ17" s="6">
        <f>Master!AZ28</f>
        <v>23587.7</v>
      </c>
      <c r="BA17" s="6">
        <f>Master!BA28</f>
        <v>23587.7</v>
      </c>
      <c r="BB17" s="6">
        <f>Master!BB28</f>
        <v>0</v>
      </c>
      <c r="BC17" s="6">
        <f>Master!BC28</f>
        <v>0</v>
      </c>
      <c r="BD17" s="6">
        <f>Master!BD28</f>
        <v>0</v>
      </c>
      <c r="BE17" s="6">
        <f>Master!BE28</f>
        <v>0</v>
      </c>
      <c r="BF17" s="6">
        <f>Master!BF28</f>
        <v>0</v>
      </c>
      <c r="BG17" s="6">
        <f>Master!BG28</f>
        <v>0</v>
      </c>
      <c r="BH17" s="6">
        <f>Master!BH28</f>
        <v>0</v>
      </c>
      <c r="BI17" s="6">
        <f>Master!BI28</f>
        <v>0</v>
      </c>
      <c r="BJ17" s="6">
        <f>Master!BJ28</f>
        <v>0</v>
      </c>
      <c r="BK17" s="6">
        <f>Master!BK28</f>
        <v>0</v>
      </c>
      <c r="BL17" s="6">
        <f>Master!BL28</f>
        <v>0</v>
      </c>
      <c r="BM17" s="6">
        <f>Master!BM28</f>
        <v>0</v>
      </c>
      <c r="BN17" s="6">
        <f>Master!BN28</f>
        <v>0</v>
      </c>
      <c r="BO17" s="6">
        <f>Master!BO28</f>
        <v>0</v>
      </c>
      <c r="BP17" s="6">
        <f>Master!BP28</f>
        <v>0</v>
      </c>
      <c r="BQ17" s="6">
        <f>Master!BQ28</f>
        <v>0</v>
      </c>
      <c r="BR17" s="6">
        <f>Master!BR28</f>
        <v>0</v>
      </c>
      <c r="BS17" s="6">
        <f>Master!BS28</f>
        <v>0</v>
      </c>
      <c r="BT17" s="6">
        <f>Master!BT28</f>
        <v>0</v>
      </c>
      <c r="BU17" s="6">
        <f>Master!BU28</f>
        <v>0</v>
      </c>
      <c r="BV17" s="6">
        <f>Master!BV28</f>
        <v>0</v>
      </c>
      <c r="BW17" s="6">
        <f>Master!BW28</f>
        <v>0</v>
      </c>
      <c r="BX17" s="6">
        <f>Master!BX28</f>
        <v>0</v>
      </c>
      <c r="BY17" s="6">
        <f>Master!BY28</f>
        <v>0</v>
      </c>
      <c r="BZ17" s="6">
        <f>Master!BZ28</f>
        <v>0</v>
      </c>
      <c r="CA17" s="6">
        <f>Master!CA28</f>
        <v>0</v>
      </c>
      <c r="CB17" s="6">
        <f>Master!CB28</f>
        <v>0</v>
      </c>
      <c r="CC17" s="6">
        <f>Master!CC28</f>
        <v>0</v>
      </c>
      <c r="CD17" s="6">
        <f>Master!CD28</f>
        <v>0</v>
      </c>
      <c r="CE17" s="6">
        <f>Master!CE28</f>
        <v>0</v>
      </c>
      <c r="CF17" s="6">
        <f>Master!CF28</f>
        <v>0</v>
      </c>
      <c r="CG17" s="6">
        <f>Master!CG28</f>
        <v>0</v>
      </c>
      <c r="CH17" s="6">
        <f>Master!CH28</f>
        <v>0</v>
      </c>
      <c r="CI17" s="6">
        <f>Master!CI28</f>
        <v>0</v>
      </c>
      <c r="CJ17" s="6">
        <f>Master!CJ28</f>
        <v>0</v>
      </c>
      <c r="CK17" s="6">
        <f>Master!CK28</f>
        <v>0</v>
      </c>
      <c r="CL17" s="6">
        <f>Master!CL28</f>
        <v>0</v>
      </c>
      <c r="CM17" s="6">
        <f>Master!CM28</f>
        <v>0</v>
      </c>
      <c r="CN17" s="6">
        <f>Master!CN28</f>
        <v>0</v>
      </c>
      <c r="CO17" s="6">
        <f>Master!CO28</f>
        <v>0</v>
      </c>
      <c r="CP17" s="6">
        <f>Master!CP28</f>
        <v>0</v>
      </c>
      <c r="CQ17" s="6">
        <f>Master!CQ28</f>
        <v>0</v>
      </c>
      <c r="CR17" s="6">
        <f>Master!CR28</f>
        <v>0</v>
      </c>
      <c r="CS17" s="6">
        <f>Master!CS28</f>
        <v>0</v>
      </c>
      <c r="CT17" s="6">
        <f>Master!CT28</f>
        <v>0</v>
      </c>
      <c r="CU17" s="6">
        <f>Master!CU28</f>
        <v>0</v>
      </c>
      <c r="CV17" s="6">
        <f>Master!CV28</f>
        <v>0</v>
      </c>
      <c r="CW17" s="6">
        <f>Master!CW28</f>
        <v>0</v>
      </c>
      <c r="CX17" s="6">
        <f>Master!CX28</f>
        <v>0</v>
      </c>
    </row>
    <row r="18" spans="1:106" ht="18" x14ac:dyDescent="0.25">
      <c r="A18" s="22" t="s">
        <v>191</v>
      </c>
      <c r="B18" s="16">
        <f>Master!B106*Master!C66</f>
        <v>1632000</v>
      </c>
      <c r="C18" s="6">
        <f>IF(C15&lt;=Master!$C$66,Master!$B$106,0)</f>
        <v>32000</v>
      </c>
      <c r="D18" s="6">
        <f>IF(D15&lt;=Master!$C$66,Master!$B$106,0)</f>
        <v>32000</v>
      </c>
      <c r="E18" s="6">
        <f>IF(E15&lt;=Master!$C$66,Master!$B$106,0)</f>
        <v>32000</v>
      </c>
      <c r="F18" s="6">
        <f>IF(F15&lt;=Master!$C$66,Master!$B$106,0)</f>
        <v>32000</v>
      </c>
      <c r="G18" s="6">
        <f>IF(G15&lt;=Master!$C$66,Master!$B$106,0)</f>
        <v>32000</v>
      </c>
      <c r="H18" s="6">
        <f>IF(H15&lt;=Master!$C$66,Master!$B$106,0)</f>
        <v>32000</v>
      </c>
      <c r="I18" s="6">
        <f>IF(I15&lt;=Master!$C$66,Master!$B$106,0)</f>
        <v>32000</v>
      </c>
      <c r="J18" s="6">
        <f>IF(J15&lt;=Master!$C$66,Master!$B$106,0)</f>
        <v>32000</v>
      </c>
      <c r="K18" s="6">
        <f>IF(K15&lt;=Master!$C$66,Master!$B$106,0)</f>
        <v>32000</v>
      </c>
      <c r="L18" s="6">
        <f>IF(L15&lt;=Master!$C$66,Master!$B$106,0)</f>
        <v>32000</v>
      </c>
      <c r="M18" s="6">
        <f>IF(M15&lt;=Master!$C$66,Master!$B$106,0)</f>
        <v>32000</v>
      </c>
      <c r="N18" s="6">
        <f>IF(N15&lt;=Master!$C$66,Master!$B$106,0)</f>
        <v>32000</v>
      </c>
      <c r="O18" s="6">
        <f>IF(O15&lt;=Master!$C$66,Master!$B$106,0)</f>
        <v>32000</v>
      </c>
      <c r="P18" s="6">
        <f>IF(P15&lt;=Master!$C$66,Master!$B$106,0)</f>
        <v>32000</v>
      </c>
      <c r="Q18" s="6">
        <f>IF(Q15&lt;=Master!$C$66,Master!$B$106,0)</f>
        <v>32000</v>
      </c>
      <c r="R18" s="6">
        <f>IF(R15&lt;=Master!$C$66,Master!$B$106,0)</f>
        <v>32000</v>
      </c>
      <c r="S18" s="6">
        <f>IF(S15&lt;=Master!$C$66,Master!$B$106,0)</f>
        <v>32000</v>
      </c>
      <c r="T18" s="6">
        <f>IF(T15&lt;=Master!$C$66,Master!$B$106,0)</f>
        <v>32000</v>
      </c>
      <c r="U18" s="6">
        <f>IF(U15&lt;=Master!$C$66,Master!$B$106,0)</f>
        <v>32000</v>
      </c>
      <c r="V18" s="6">
        <f>IF(V15&lt;=Master!$C$66,Master!$B$106,0)</f>
        <v>32000</v>
      </c>
      <c r="W18" s="6">
        <f>IF(W15&lt;=Master!$C$66,Master!$B$106,0)</f>
        <v>32000</v>
      </c>
      <c r="X18" s="6">
        <f>IF(X15&lt;=Master!$C$66,Master!$B$106,0)</f>
        <v>32000</v>
      </c>
      <c r="Y18" s="6">
        <f>IF(Y15&lt;=Master!$C$66,Master!$B$106,0)</f>
        <v>32000</v>
      </c>
      <c r="Z18" s="6">
        <f>IF(Z15&lt;=Master!$C$66,Master!$B$106,0)</f>
        <v>32000</v>
      </c>
      <c r="AA18" s="6">
        <f>IF(AA15&lt;=Master!$C$66,Master!$B$106,0)</f>
        <v>32000</v>
      </c>
      <c r="AB18" s="6">
        <f>IF(AB15&lt;=Master!$C$66,Master!$B$106,0)</f>
        <v>32000</v>
      </c>
      <c r="AC18" s="6">
        <f>IF(AC15&lt;=Master!$C$66,Master!$B$106,0)</f>
        <v>32000</v>
      </c>
      <c r="AD18" s="6">
        <f>IF(AD15&lt;=Master!$C$66,Master!$B$106,0)</f>
        <v>32000</v>
      </c>
      <c r="AE18" s="6">
        <f>IF(AE15&lt;=Master!$C$66,Master!$B$106,0)</f>
        <v>32000</v>
      </c>
      <c r="AF18" s="6">
        <f>IF(AF15&lt;=Master!$C$66,Master!$B$106,0)</f>
        <v>32000</v>
      </c>
      <c r="AG18" s="6">
        <f>IF(AG15&lt;=Master!$C$66,Master!$B$106,0)</f>
        <v>32000</v>
      </c>
      <c r="AH18" s="6">
        <f>IF(AH15&lt;=Master!$C$66,Master!$B$106,0)</f>
        <v>32000</v>
      </c>
      <c r="AI18" s="6">
        <f>IF(AI15&lt;=Master!$C$66,Master!$B$106,0)</f>
        <v>32000</v>
      </c>
      <c r="AJ18" s="6">
        <f>IF(AJ15&lt;=Master!$C$66,Master!$B$106,0)</f>
        <v>32000</v>
      </c>
      <c r="AK18" s="6">
        <f>IF(AK15&lt;=Master!$C$66,Master!$B$106,0)</f>
        <v>32000</v>
      </c>
      <c r="AL18" s="6">
        <f>IF(AL15&lt;=Master!$C$66,Master!$B$106,0)</f>
        <v>32000</v>
      </c>
      <c r="AM18" s="6">
        <f>IF(AM15&lt;=Master!$C$66,Master!$B$106,0)</f>
        <v>32000</v>
      </c>
      <c r="AN18" s="6">
        <f>IF(AN15&lt;=Master!$C$66,Master!$B$106,0)</f>
        <v>32000</v>
      </c>
      <c r="AO18" s="6">
        <f>IF(AO15&lt;=Master!$C$66,Master!$B$106,0)</f>
        <v>32000</v>
      </c>
      <c r="AP18" s="6">
        <f>IF(AP15&lt;=Master!$C$66,Master!$B$106,0)</f>
        <v>32000</v>
      </c>
      <c r="AQ18" s="6">
        <f>IF(AQ15&lt;=Master!$C$66,Master!$B$106,0)</f>
        <v>32000</v>
      </c>
      <c r="AR18" s="6">
        <f>IF(AR15&lt;=Master!$C$66,Master!$B$106,0)</f>
        <v>32000</v>
      </c>
      <c r="AS18" s="6">
        <f>IF(AS15&lt;=Master!$C$66,Master!$B$106,0)</f>
        <v>32000</v>
      </c>
      <c r="AT18" s="6">
        <f>IF(AT15&lt;=Master!$C$66,Master!$B$106,0)</f>
        <v>32000</v>
      </c>
      <c r="AU18" s="6">
        <f>IF(AU15&lt;=Master!$C$66,Master!$B$106,0)</f>
        <v>32000</v>
      </c>
      <c r="AV18" s="6">
        <f>IF(AV15&lt;=Master!$C$66,Master!$B$106,0)</f>
        <v>32000</v>
      </c>
      <c r="AW18" s="6">
        <f>IF(AW15&lt;=Master!$C$66,Master!$B$106,0)</f>
        <v>32000</v>
      </c>
      <c r="AX18" s="6">
        <f>IF(AX15&lt;=Master!$C$66,Master!$B$106,0)</f>
        <v>32000</v>
      </c>
      <c r="AY18" s="6">
        <f>IF(AY15&lt;=Master!$C$66,Master!$B$106,0)</f>
        <v>32000</v>
      </c>
      <c r="AZ18" s="6">
        <f>IF(AZ15&lt;=Master!$C$66,Master!$B$106,0)</f>
        <v>32000</v>
      </c>
      <c r="BA18" s="6">
        <f>IF(BA15&lt;=Master!$C$66,Master!$B$106,0)</f>
        <v>32000</v>
      </c>
      <c r="BB18" s="6">
        <f>IF(BB15&lt;=Master!$C$66,Master!$B$106,0)</f>
        <v>0</v>
      </c>
      <c r="BC18" s="6">
        <f>IF(BC15&lt;=Master!$C$66,Master!$B$106,0)</f>
        <v>0</v>
      </c>
      <c r="BD18" s="6">
        <f>IF(BD15&lt;=Master!$C$66,Master!$B$106,0)</f>
        <v>0</v>
      </c>
      <c r="BE18" s="6">
        <f>IF(BE15&lt;=Master!$C$66,Master!$B$106,0)</f>
        <v>0</v>
      </c>
      <c r="BF18" s="6">
        <f>IF(BF15&lt;=Master!$C$66,Master!$B$106,0)</f>
        <v>0</v>
      </c>
      <c r="BG18" s="6">
        <f>IF(BG15&lt;=Master!$C$66,Master!$B$106,0)</f>
        <v>0</v>
      </c>
      <c r="BH18" s="6">
        <f>IF(BH15&lt;=Master!$C$66,Master!$B$106,0)</f>
        <v>0</v>
      </c>
      <c r="BI18" s="6">
        <f>IF(BI15&lt;=Master!$C$66,Master!$B$106,0)</f>
        <v>0</v>
      </c>
      <c r="BJ18" s="6">
        <f>IF(BJ15&lt;=Master!$C$66,Master!$B$106,0)</f>
        <v>0</v>
      </c>
      <c r="BK18" s="6">
        <f>IF(BK15&lt;=Master!$C$66,Master!$B$106,0)</f>
        <v>0</v>
      </c>
      <c r="BL18" s="6">
        <f>IF(BL15&lt;=Master!$C$66,Master!$B$106,0)</f>
        <v>0</v>
      </c>
      <c r="BM18" s="6">
        <f>IF(BM15&lt;=Master!$C$66,Master!$B$106,0)</f>
        <v>0</v>
      </c>
      <c r="BN18" s="6">
        <f>IF(BN15&lt;=Master!$C$66,Master!$B$106,0)</f>
        <v>0</v>
      </c>
      <c r="BO18" s="6">
        <f>IF(BO15&lt;=Master!$C$66,Master!$B$106,0)</f>
        <v>0</v>
      </c>
      <c r="BP18" s="6">
        <f>IF(BP15&lt;=Master!$C$66,Master!$B$106,0)</f>
        <v>0</v>
      </c>
      <c r="BQ18" s="6">
        <f>IF(BQ15&lt;=Master!$C$66,Master!$B$106,0)</f>
        <v>0</v>
      </c>
      <c r="BR18" s="6">
        <f>IF(BR15&lt;=Master!$C$66,Master!$B$106,0)</f>
        <v>0</v>
      </c>
      <c r="BS18" s="6">
        <f>IF(BS15&lt;=Master!$C$66,Master!$B$106,0)</f>
        <v>0</v>
      </c>
      <c r="BT18" s="6">
        <f>IF(BT15&lt;=Master!$C$66,Master!$B$106,0)</f>
        <v>0</v>
      </c>
      <c r="BU18" s="6">
        <f>IF(BU15&lt;=Master!$C$66,Master!$B$106,0)</f>
        <v>0</v>
      </c>
      <c r="BV18" s="6">
        <f>IF(BV15&lt;=Master!$C$66,Master!$B$106,0)</f>
        <v>0</v>
      </c>
      <c r="BW18" s="6">
        <f>IF(BW15&lt;=Master!$C$66,Master!$B$106,0)</f>
        <v>0</v>
      </c>
      <c r="BX18" s="6">
        <f>IF(BX15&lt;=Master!$C$66,Master!$B$106,0)</f>
        <v>0</v>
      </c>
      <c r="BY18" s="6">
        <f>IF(BY15&lt;=Master!$C$66,Master!$B$106,0)</f>
        <v>0</v>
      </c>
      <c r="BZ18" s="6">
        <f>IF(BZ15&lt;=Master!$C$66,Master!$B$106,0)</f>
        <v>0</v>
      </c>
      <c r="CA18" s="6">
        <f>IF(CA15&lt;=Master!$C$66,Master!$B$106,0)</f>
        <v>0</v>
      </c>
      <c r="CB18" s="6">
        <f>IF(CB15&lt;=Master!$C$66,Master!$B$106,0)</f>
        <v>0</v>
      </c>
      <c r="CC18" s="6">
        <f>IF(CC15&lt;=Master!$C$66,Master!$B$106,0)</f>
        <v>0</v>
      </c>
      <c r="CD18" s="6">
        <f>IF(CD15&lt;=Master!$C$66,Master!$B$106,0)</f>
        <v>0</v>
      </c>
      <c r="CE18" s="6">
        <f>IF(CE15&lt;=Master!$C$66,Master!$B$106,0)</f>
        <v>0</v>
      </c>
      <c r="CF18" s="6">
        <f>IF(CF15&lt;=Master!$C$66,Master!$B$106,0)</f>
        <v>0</v>
      </c>
      <c r="CG18" s="6">
        <f>IF(CG15&lt;=Master!$C$66,Master!$B$106,0)</f>
        <v>0</v>
      </c>
      <c r="CH18" s="6">
        <f>IF(CH15&lt;=Master!$C$66,Master!$B$106,0)</f>
        <v>0</v>
      </c>
      <c r="CI18" s="6">
        <f>IF(CI15&lt;=Master!$C$66,Master!$B$106,0)</f>
        <v>0</v>
      </c>
      <c r="CJ18" s="6">
        <f>IF(CJ15&lt;=Master!$C$66,Master!$B$106,0)</f>
        <v>0</v>
      </c>
      <c r="CK18" s="6">
        <f>IF(CK15&lt;=Master!$C$66,Master!$B$106,0)</f>
        <v>0</v>
      </c>
      <c r="CL18" s="6">
        <f>IF(CL15&lt;=Master!$C$66,Master!$B$106,0)</f>
        <v>0</v>
      </c>
      <c r="CM18" s="6">
        <f>IF(CM15&lt;=Master!$C$66,Master!$B$106,0)</f>
        <v>0</v>
      </c>
      <c r="CN18" s="6">
        <f>IF(CN15&lt;=Master!$C$66,Master!$B$106,0)</f>
        <v>0</v>
      </c>
      <c r="CO18" s="6">
        <f>IF(CO15&lt;=Master!$C$66,Master!$B$106,0)</f>
        <v>0</v>
      </c>
      <c r="CP18" s="6">
        <f>IF(CP15&lt;=Master!$C$66,Master!$B$106,0)</f>
        <v>0</v>
      </c>
      <c r="CQ18" s="6">
        <f>IF(CQ15&lt;=Master!$C$66,Master!$B$106,0)</f>
        <v>0</v>
      </c>
      <c r="CR18" s="6">
        <f>IF(CR15&lt;=Master!$C$66,Master!$B$106,0)</f>
        <v>0</v>
      </c>
      <c r="CS18" s="6">
        <f>IF(CS15&lt;=Master!$C$66,Master!$B$106,0)</f>
        <v>0</v>
      </c>
      <c r="CT18" s="6">
        <f>IF(CT15&lt;=Master!$C$66,Master!$B$106,0)</f>
        <v>0</v>
      </c>
      <c r="CU18" s="6">
        <f>IF(CU15&lt;=Master!$C$66,Master!$B$106,0)</f>
        <v>0</v>
      </c>
      <c r="CV18" s="6">
        <f>IF(CV15&lt;=Master!$C$66,Master!$B$106,0)</f>
        <v>0</v>
      </c>
      <c r="CW18" s="6">
        <f>IF(CW15&lt;=Master!$C$66,Master!$B$106,0)</f>
        <v>0</v>
      </c>
      <c r="CX18" s="6">
        <f>IF(CX15&lt;=Master!$C$66,Master!$B$106,0)</f>
        <v>0</v>
      </c>
    </row>
    <row r="19" spans="1:106" ht="18" x14ac:dyDescent="0.25">
      <c r="A19" s="46" t="s">
        <v>177</v>
      </c>
      <c r="B19" s="16">
        <f>Master!C120</f>
        <v>1589999.7000000002</v>
      </c>
      <c r="C19" s="6">
        <f>Master!H120</f>
        <v>0</v>
      </c>
      <c r="D19" s="6">
        <f>Master!I120</f>
        <v>400</v>
      </c>
      <c r="E19" s="6">
        <f>Master!J120</f>
        <v>83211.58</v>
      </c>
      <c r="F19" s="6">
        <f>Master!K120</f>
        <v>160616.57999999999</v>
      </c>
      <c r="G19" s="6">
        <f>Master!L120</f>
        <v>245909.58</v>
      </c>
      <c r="H19" s="6">
        <f>Master!M120</f>
        <v>145616.57999999999</v>
      </c>
      <c r="I19" s="6">
        <f>Master!N120</f>
        <v>170616.58</v>
      </c>
      <c r="J19" s="6">
        <f>Master!O120</f>
        <v>125616.58</v>
      </c>
      <c r="K19" s="6">
        <f>Master!P120</f>
        <v>40616.58</v>
      </c>
      <c r="L19" s="6">
        <f>Master!Q120</f>
        <v>40616.58</v>
      </c>
      <c r="M19" s="6">
        <f>Master!R120</f>
        <v>40616.58</v>
      </c>
      <c r="N19" s="6">
        <f>Master!S120</f>
        <v>40616.58</v>
      </c>
      <c r="O19" s="6">
        <f>Master!T120</f>
        <v>40616.58</v>
      </c>
      <c r="P19" s="6">
        <f>Master!U120</f>
        <v>65616.58</v>
      </c>
      <c r="Q19" s="6">
        <f>Master!V120</f>
        <v>40616.58</v>
      </c>
      <c r="R19" s="6">
        <f>Master!W120</f>
        <v>40616.58</v>
      </c>
      <c r="S19" s="6">
        <f>Master!X120</f>
        <v>40616.58</v>
      </c>
      <c r="T19" s="6">
        <f>Master!Y120</f>
        <v>40351</v>
      </c>
      <c r="U19" s="6">
        <f>Master!Z120</f>
        <v>0</v>
      </c>
      <c r="V19" s="6">
        <f>Master!AA120</f>
        <v>40000</v>
      </c>
      <c r="W19" s="6">
        <f>Master!AB120</f>
        <v>40000</v>
      </c>
      <c r="X19" s="6">
        <f>Master!AC120</f>
        <v>40000</v>
      </c>
      <c r="Y19" s="6">
        <f>Master!AD120</f>
        <v>40000</v>
      </c>
      <c r="Z19" s="6">
        <f>Master!AE120</f>
        <v>40000</v>
      </c>
      <c r="AA19" s="6">
        <f>Master!AF120</f>
        <v>27112</v>
      </c>
      <c r="AB19" s="6">
        <f>Master!AG120</f>
        <v>0</v>
      </c>
      <c r="AC19" s="6">
        <f>Master!AH120</f>
        <v>0</v>
      </c>
      <c r="AD19" s="6">
        <f>Master!AI120</f>
        <v>0</v>
      </c>
      <c r="AE19" s="6">
        <f>Master!AJ120</f>
        <v>0</v>
      </c>
      <c r="AF19" s="6">
        <f>Master!AK120</f>
        <v>0</v>
      </c>
      <c r="AG19" s="6">
        <f>Master!AL120</f>
        <v>0</v>
      </c>
      <c r="AH19" s="6">
        <f>Master!AM120</f>
        <v>0</v>
      </c>
      <c r="AI19" s="6">
        <f>Master!AN120</f>
        <v>0</v>
      </c>
      <c r="AJ19" s="6">
        <f>Master!AO120</f>
        <v>0</v>
      </c>
      <c r="AK19" s="6">
        <f>Master!AP120</f>
        <v>0</v>
      </c>
      <c r="AL19" s="6">
        <f>Master!AQ120</f>
        <v>0</v>
      </c>
      <c r="AM19" s="6">
        <f>Master!AR120</f>
        <v>0</v>
      </c>
      <c r="AN19" s="6">
        <f>Master!AS120</f>
        <v>0</v>
      </c>
      <c r="AO19" s="6">
        <f>Master!AT120</f>
        <v>0</v>
      </c>
      <c r="AP19" s="6">
        <f>Master!AU120</f>
        <v>0</v>
      </c>
      <c r="AQ19" s="6">
        <f>Master!AV120</f>
        <v>0</v>
      </c>
      <c r="AR19" s="6">
        <f>Master!AW120</f>
        <v>0</v>
      </c>
      <c r="AS19" s="6">
        <f>Master!AX120</f>
        <v>0</v>
      </c>
      <c r="AT19" s="6">
        <f>Master!AY120</f>
        <v>0</v>
      </c>
      <c r="AU19" s="6">
        <f>Master!AZ120</f>
        <v>0</v>
      </c>
      <c r="AV19" s="6">
        <f>Master!BA120</f>
        <v>0</v>
      </c>
      <c r="AW19" s="6">
        <f>Master!BB120</f>
        <v>0</v>
      </c>
      <c r="AX19" s="6">
        <f>Master!BC120</f>
        <v>0</v>
      </c>
      <c r="AY19" s="6">
        <f>Master!BD120</f>
        <v>0</v>
      </c>
      <c r="AZ19" s="6">
        <f>Master!BE120</f>
        <v>0</v>
      </c>
      <c r="BA19" s="6">
        <f>Master!BF120</f>
        <v>0</v>
      </c>
      <c r="BB19" s="6">
        <f>Master!BG120</f>
        <v>0</v>
      </c>
      <c r="BC19" s="6">
        <f>Master!BH120</f>
        <v>0</v>
      </c>
      <c r="BD19" s="6">
        <f>Master!BI120</f>
        <v>0</v>
      </c>
      <c r="BE19" s="6">
        <f>Master!BJ120</f>
        <v>0</v>
      </c>
      <c r="BF19" s="6">
        <f>Master!BK120</f>
        <v>0</v>
      </c>
      <c r="BG19" s="6">
        <f>Master!BL120</f>
        <v>0</v>
      </c>
      <c r="BH19" s="6">
        <f>Master!BM120</f>
        <v>0</v>
      </c>
      <c r="BI19" s="6">
        <f>Master!BN120</f>
        <v>0</v>
      </c>
      <c r="BJ19" s="6">
        <f>Master!BO120</f>
        <v>0</v>
      </c>
      <c r="BK19" s="6">
        <f>Master!BP120</f>
        <v>0</v>
      </c>
      <c r="BL19" s="6">
        <f>Master!BQ120</f>
        <v>0</v>
      </c>
      <c r="BM19" s="6">
        <f>Master!BR120</f>
        <v>0</v>
      </c>
      <c r="BN19" s="6">
        <f>Master!BS120</f>
        <v>0</v>
      </c>
      <c r="BO19" s="6">
        <f>Master!BT120</f>
        <v>0</v>
      </c>
      <c r="BP19" s="6">
        <f>Master!BU120</f>
        <v>0</v>
      </c>
      <c r="BQ19" s="6">
        <f>Master!BV120</f>
        <v>0</v>
      </c>
      <c r="BR19" s="6">
        <f>Master!BW120</f>
        <v>0</v>
      </c>
      <c r="BS19" s="6">
        <f>Master!BX120</f>
        <v>0</v>
      </c>
      <c r="BT19" s="6">
        <f>Master!BY120</f>
        <v>0</v>
      </c>
      <c r="BU19" s="6">
        <f>Master!BZ120</f>
        <v>0</v>
      </c>
      <c r="BV19" s="6">
        <f>Master!CA120</f>
        <v>0</v>
      </c>
      <c r="BW19" s="6">
        <f>Master!CB120</f>
        <v>0</v>
      </c>
      <c r="BX19" s="6">
        <f>Master!CC120</f>
        <v>0</v>
      </c>
      <c r="BY19" s="6">
        <f>Master!CD120</f>
        <v>0</v>
      </c>
      <c r="BZ19" s="6">
        <f>Master!CE120</f>
        <v>0</v>
      </c>
      <c r="CA19" s="6">
        <f>Master!CF120</f>
        <v>0</v>
      </c>
      <c r="CB19" s="6">
        <f>Master!CG120</f>
        <v>0</v>
      </c>
      <c r="CC19" s="6">
        <f>Master!CH120</f>
        <v>0</v>
      </c>
      <c r="CD19" s="6">
        <f>Master!CI120</f>
        <v>0</v>
      </c>
      <c r="CE19" s="6">
        <f>Master!CJ120</f>
        <v>0</v>
      </c>
      <c r="CF19" s="6">
        <f>Master!CK120</f>
        <v>0</v>
      </c>
      <c r="CG19" s="6">
        <f>Master!CL120</f>
        <v>0</v>
      </c>
      <c r="CH19" s="6">
        <f>Master!CM120</f>
        <v>0</v>
      </c>
      <c r="CI19" s="6">
        <f>Master!CN120</f>
        <v>0</v>
      </c>
      <c r="CJ19" s="6">
        <f>Master!CO120</f>
        <v>0</v>
      </c>
      <c r="CK19" s="6">
        <f>Master!CP120</f>
        <v>0</v>
      </c>
      <c r="CL19" s="6">
        <f>Master!CQ120</f>
        <v>0</v>
      </c>
      <c r="CM19" s="6">
        <f>Master!CR120</f>
        <v>0</v>
      </c>
      <c r="CN19" s="6">
        <f>Master!CS120</f>
        <v>0</v>
      </c>
      <c r="CO19" s="6">
        <f>Master!CT120</f>
        <v>0</v>
      </c>
      <c r="CP19" s="6">
        <f>Master!CU120</f>
        <v>0</v>
      </c>
      <c r="CQ19" s="6">
        <f>Master!CV120</f>
        <v>0</v>
      </c>
      <c r="CR19" s="6">
        <f>Master!CW120</f>
        <v>0</v>
      </c>
      <c r="CS19" s="6">
        <f>Master!CX120</f>
        <v>0</v>
      </c>
      <c r="CT19" s="6">
        <f>Master!CY120</f>
        <v>0</v>
      </c>
      <c r="CU19" s="6">
        <f>Master!CZ120</f>
        <v>0</v>
      </c>
      <c r="CV19" s="6">
        <f>Master!DA120</f>
        <v>0</v>
      </c>
      <c r="CW19" s="6">
        <f>Master!DB120</f>
        <v>0</v>
      </c>
      <c r="CX19" s="6">
        <f>Master!DC120</f>
        <v>0</v>
      </c>
    </row>
    <row r="20" spans="1:106" ht="18" x14ac:dyDescent="0.25">
      <c r="A20" s="22" t="s">
        <v>196</v>
      </c>
      <c r="B20" s="2">
        <f>Master!C142</f>
        <v>817000</v>
      </c>
      <c r="C20" s="6">
        <f>Master!H142</f>
        <v>57690</v>
      </c>
      <c r="D20" s="6">
        <f>Master!I142</f>
        <v>30853.54</v>
      </c>
      <c r="E20" s="6">
        <f>Master!J142</f>
        <v>22603.09</v>
      </c>
      <c r="F20" s="6">
        <f>Master!K142</f>
        <v>135488</v>
      </c>
      <c r="G20" s="6">
        <f>Master!L142</f>
        <v>145646</v>
      </c>
      <c r="H20" s="6">
        <f>Master!M142</f>
        <v>220793</v>
      </c>
      <c r="I20" s="6">
        <f>Master!N142</f>
        <v>117391</v>
      </c>
      <c r="J20" s="6">
        <f>Master!O142</f>
        <v>38353</v>
      </c>
      <c r="K20" s="6">
        <f>Master!P142</f>
        <v>30000</v>
      </c>
      <c r="L20" s="6">
        <f>Master!Q142</f>
        <v>18182</v>
      </c>
      <c r="M20" s="6">
        <f>Master!R142</f>
        <v>0</v>
      </c>
      <c r="N20" s="6">
        <f>Master!S142</f>
        <v>0</v>
      </c>
      <c r="O20" s="6">
        <f>Master!T142</f>
        <v>0</v>
      </c>
      <c r="P20" s="6">
        <f>Master!U142</f>
        <v>0</v>
      </c>
      <c r="Q20" s="6">
        <f>Master!V142</f>
        <v>0</v>
      </c>
      <c r="R20" s="6">
        <f>Master!W142</f>
        <v>0</v>
      </c>
      <c r="S20" s="6">
        <f>Master!X142</f>
        <v>0</v>
      </c>
      <c r="T20" s="6">
        <f>Master!Y142</f>
        <v>0</v>
      </c>
      <c r="U20" s="6">
        <f>Master!Z142</f>
        <v>0</v>
      </c>
      <c r="V20" s="6">
        <f>Master!AA142</f>
        <v>0</v>
      </c>
      <c r="W20" s="6">
        <f>Master!AB142</f>
        <v>0</v>
      </c>
      <c r="X20" s="6">
        <f>Master!AC142</f>
        <v>0</v>
      </c>
      <c r="Y20" s="6">
        <f>Master!AD142</f>
        <v>0</v>
      </c>
      <c r="Z20" s="6">
        <f>Master!AE142</f>
        <v>0</v>
      </c>
      <c r="AA20" s="6">
        <f>Master!AF142</f>
        <v>0</v>
      </c>
      <c r="AB20" s="6">
        <f>Master!AG142</f>
        <v>0</v>
      </c>
      <c r="AC20" s="6">
        <f>Master!AH142</f>
        <v>0</v>
      </c>
      <c r="AD20" s="6">
        <f>Master!AI142</f>
        <v>0</v>
      </c>
      <c r="AE20" s="6">
        <f>Master!AJ142</f>
        <v>0</v>
      </c>
      <c r="AF20" s="6">
        <f>Master!AK142</f>
        <v>0</v>
      </c>
      <c r="AG20" s="6">
        <f>Master!AL142</f>
        <v>0</v>
      </c>
      <c r="AH20" s="6">
        <f>Master!AM142</f>
        <v>0</v>
      </c>
      <c r="AI20" s="6">
        <f>Master!AN142</f>
        <v>0</v>
      </c>
      <c r="AJ20" s="6">
        <f>Master!AO142</f>
        <v>0</v>
      </c>
      <c r="AK20" s="6">
        <f>Master!AP142</f>
        <v>0</v>
      </c>
      <c r="AL20" s="6">
        <f>Master!AQ142</f>
        <v>0</v>
      </c>
      <c r="AM20" s="6">
        <f>Master!AR142</f>
        <v>0</v>
      </c>
      <c r="AN20" s="6">
        <f>Master!AS142</f>
        <v>0</v>
      </c>
      <c r="AO20" s="6">
        <f>Master!AT142</f>
        <v>0</v>
      </c>
      <c r="AP20" s="6">
        <f>Master!AU142</f>
        <v>0</v>
      </c>
      <c r="AQ20" s="6">
        <f>Master!AV142</f>
        <v>0</v>
      </c>
      <c r="AR20" s="6">
        <f>Master!AW142</f>
        <v>0</v>
      </c>
      <c r="AS20" s="6">
        <f>Master!AX142</f>
        <v>0</v>
      </c>
      <c r="AT20" s="6">
        <f>Master!AY142</f>
        <v>0</v>
      </c>
      <c r="AU20" s="6">
        <f>Master!AZ142</f>
        <v>0</v>
      </c>
      <c r="AV20" s="6">
        <f>Master!BA142</f>
        <v>0</v>
      </c>
      <c r="AW20" s="6">
        <f>Master!BB142</f>
        <v>0</v>
      </c>
      <c r="AX20" s="6">
        <f>Master!BC142</f>
        <v>0</v>
      </c>
      <c r="AY20" s="6">
        <f>Master!BD142</f>
        <v>0</v>
      </c>
      <c r="AZ20" s="6">
        <f>Master!BE142</f>
        <v>0</v>
      </c>
      <c r="BA20" s="6">
        <f>Master!BF142</f>
        <v>0</v>
      </c>
      <c r="BB20" s="6">
        <f>Master!BG142</f>
        <v>0</v>
      </c>
      <c r="BC20" s="6">
        <f>Master!BH142</f>
        <v>0</v>
      </c>
      <c r="BD20" s="6">
        <f>Master!BI142</f>
        <v>0</v>
      </c>
      <c r="BE20" s="6">
        <f>Master!BJ142</f>
        <v>0</v>
      </c>
      <c r="BF20" s="6">
        <f>Master!BK142</f>
        <v>0</v>
      </c>
      <c r="BG20" s="6">
        <f>Master!BL142</f>
        <v>0</v>
      </c>
      <c r="BH20" s="6">
        <f>Master!BM142</f>
        <v>0</v>
      </c>
      <c r="BI20" s="6">
        <f>Master!BN142</f>
        <v>0</v>
      </c>
      <c r="BJ20" s="6">
        <f>Master!BO142</f>
        <v>0</v>
      </c>
      <c r="BK20" s="6">
        <f>Master!BP142</f>
        <v>0</v>
      </c>
      <c r="BL20" s="6">
        <f>Master!BQ142</f>
        <v>0</v>
      </c>
      <c r="BM20" s="6">
        <f>Master!BR142</f>
        <v>0</v>
      </c>
      <c r="BN20" s="6">
        <f>Master!BS142</f>
        <v>0</v>
      </c>
      <c r="BO20" s="6">
        <f>Master!BT142</f>
        <v>0</v>
      </c>
      <c r="BP20" s="6">
        <f>Master!BU142</f>
        <v>0</v>
      </c>
      <c r="BQ20" s="6">
        <f>Master!BV142</f>
        <v>0</v>
      </c>
      <c r="BR20" s="6">
        <f>Master!BW142</f>
        <v>0</v>
      </c>
      <c r="BS20" s="6">
        <f>Master!BX142</f>
        <v>0</v>
      </c>
      <c r="BT20" s="6">
        <f>Master!BY142</f>
        <v>0</v>
      </c>
      <c r="BU20" s="6">
        <f>Master!BZ142</f>
        <v>0</v>
      </c>
      <c r="BV20" s="6">
        <f>Master!CA142</f>
        <v>0</v>
      </c>
      <c r="BW20" s="6">
        <f>Master!CB142</f>
        <v>0</v>
      </c>
      <c r="BX20" s="6">
        <f>Master!CC142</f>
        <v>0</v>
      </c>
      <c r="BY20" s="6">
        <f>Master!CD142</f>
        <v>0</v>
      </c>
      <c r="BZ20" s="6">
        <f>Master!CE142</f>
        <v>0</v>
      </c>
      <c r="CA20" s="6">
        <f>Master!CF142</f>
        <v>0</v>
      </c>
      <c r="CB20" s="6">
        <f>Master!CG142</f>
        <v>0</v>
      </c>
      <c r="CC20" s="6">
        <f>Master!CH142</f>
        <v>0</v>
      </c>
      <c r="CD20" s="6">
        <f>Master!CI142</f>
        <v>0</v>
      </c>
      <c r="CE20" s="6">
        <f>Master!CJ142</f>
        <v>0</v>
      </c>
      <c r="CF20" s="6">
        <f>Master!CK142</f>
        <v>0</v>
      </c>
      <c r="CG20" s="6">
        <f>Master!CL142</f>
        <v>0</v>
      </c>
      <c r="CH20" s="6">
        <f>Master!CM142</f>
        <v>0</v>
      </c>
      <c r="CI20" s="6">
        <f>Master!CN142</f>
        <v>0</v>
      </c>
      <c r="CJ20" s="6">
        <f>Master!CO142</f>
        <v>0</v>
      </c>
      <c r="CK20" s="6">
        <f>Master!CP142</f>
        <v>0</v>
      </c>
      <c r="CL20" s="6">
        <f>Master!CQ142</f>
        <v>0</v>
      </c>
      <c r="CM20" s="6">
        <f>Master!CR142</f>
        <v>0</v>
      </c>
      <c r="CN20" s="6">
        <f>Master!CS142</f>
        <v>0</v>
      </c>
      <c r="CO20" s="6">
        <f>Master!CT142</f>
        <v>0</v>
      </c>
      <c r="CP20" s="6">
        <f>Master!CU142</f>
        <v>0</v>
      </c>
      <c r="CQ20" s="6">
        <f>Master!CV142</f>
        <v>0</v>
      </c>
      <c r="CR20" s="6">
        <f>Master!CW142</f>
        <v>0</v>
      </c>
      <c r="CS20" s="6">
        <f>Master!CX142</f>
        <v>0</v>
      </c>
      <c r="CT20" s="6">
        <f>Master!CY142</f>
        <v>0</v>
      </c>
      <c r="CU20" s="6">
        <f>Master!CZ142</f>
        <v>0</v>
      </c>
      <c r="CV20" s="6">
        <f>Master!DA142</f>
        <v>0</v>
      </c>
      <c r="CW20" s="6">
        <f>Master!DB142</f>
        <v>0</v>
      </c>
      <c r="CX20" s="6">
        <f>Master!DC142</f>
        <v>0</v>
      </c>
    </row>
    <row r="21" spans="1:106" ht="18" x14ac:dyDescent="0.25">
      <c r="A21" s="46" t="s">
        <v>197</v>
      </c>
      <c r="B21" s="16">
        <f>Master!C155</f>
        <v>8081354</v>
      </c>
      <c r="C21" s="1">
        <f>Master!H155</f>
        <v>2671.47</v>
      </c>
      <c r="D21" s="1">
        <f>Master!I155</f>
        <v>0</v>
      </c>
      <c r="E21" s="1">
        <f>Master!J155</f>
        <v>150000</v>
      </c>
      <c r="F21" s="1">
        <f>Master!K155</f>
        <v>0</v>
      </c>
      <c r="G21" s="1">
        <f>Master!L155</f>
        <v>0</v>
      </c>
      <c r="H21" s="1">
        <f>Master!M155</f>
        <v>0</v>
      </c>
      <c r="I21" s="1">
        <f>Master!N155</f>
        <v>0</v>
      </c>
      <c r="J21" s="1">
        <f>Master!O155</f>
        <v>0</v>
      </c>
      <c r="K21" s="1">
        <f>Master!P155</f>
        <v>0</v>
      </c>
      <c r="L21" s="1">
        <f>Master!Q155</f>
        <v>0</v>
      </c>
      <c r="M21" s="1">
        <f>Master!R155</f>
        <v>0</v>
      </c>
      <c r="N21" s="1">
        <f>Master!S155</f>
        <v>200000</v>
      </c>
      <c r="O21" s="1">
        <f>Master!T155</f>
        <v>0</v>
      </c>
      <c r="P21" s="1">
        <f>Master!U155</f>
        <v>0</v>
      </c>
      <c r="Q21" s="1">
        <f>Master!V155</f>
        <v>0</v>
      </c>
      <c r="R21" s="1">
        <f>Master!W155</f>
        <v>0</v>
      </c>
      <c r="S21" s="1">
        <f>Master!X155</f>
        <v>215925</v>
      </c>
      <c r="T21" s="1">
        <f>Master!Y155</f>
        <v>0</v>
      </c>
      <c r="U21" s="1">
        <f>Master!Z155</f>
        <v>200000</v>
      </c>
      <c r="V21" s="1">
        <f>Master!AA155</f>
        <v>0</v>
      </c>
      <c r="W21" s="1">
        <f>Master!AB155</f>
        <v>325000</v>
      </c>
      <c r="X21" s="1">
        <f>Master!AC155</f>
        <v>0</v>
      </c>
      <c r="Y21" s="1">
        <f>Master!AD155</f>
        <v>5000</v>
      </c>
      <c r="Z21" s="1">
        <f>Master!AE155</f>
        <v>5000</v>
      </c>
      <c r="AA21" s="1">
        <f>Master!AF155</f>
        <v>5000</v>
      </c>
      <c r="AB21" s="1">
        <f>Master!AG155</f>
        <v>5000</v>
      </c>
      <c r="AC21" s="1">
        <f>Master!AH155</f>
        <v>5000</v>
      </c>
      <c r="AD21" s="1">
        <f>Master!AI155</f>
        <v>3171319</v>
      </c>
      <c r="AE21" s="1">
        <f>Master!AJ155</f>
        <v>5000</v>
      </c>
      <c r="AF21" s="1">
        <f>Master!AK155</f>
        <v>4327110</v>
      </c>
      <c r="AG21" s="1">
        <f>Master!AL155</f>
        <v>5000</v>
      </c>
      <c r="AH21" s="1">
        <f>Master!AM155</f>
        <v>5000</v>
      </c>
      <c r="AI21" s="1">
        <f>Master!AN155</f>
        <v>5000</v>
      </c>
      <c r="AJ21" s="1">
        <f>Master!AO155</f>
        <v>5000</v>
      </c>
      <c r="AK21" s="1">
        <f>Master!AP155</f>
        <v>5000</v>
      </c>
      <c r="AL21" s="1">
        <f>Master!AQ155</f>
        <v>0</v>
      </c>
      <c r="AM21" s="1">
        <f>Master!AR155</f>
        <v>0</v>
      </c>
      <c r="AN21" s="1">
        <f>Master!AS155</f>
        <v>0</v>
      </c>
      <c r="AO21" s="1">
        <f>Master!AT155</f>
        <v>0</v>
      </c>
      <c r="AP21" s="1">
        <f>Master!AU155</f>
        <v>0</v>
      </c>
      <c r="AQ21" s="1">
        <f>Master!AV155</f>
        <v>0</v>
      </c>
      <c r="AR21" s="1">
        <f>Master!AW155</f>
        <v>0</v>
      </c>
      <c r="AS21" s="1">
        <f>Master!AX155</f>
        <v>0</v>
      </c>
      <c r="AT21" s="1">
        <f>Master!AY155</f>
        <v>0</v>
      </c>
      <c r="AU21" s="1">
        <f>Master!AZ155</f>
        <v>0</v>
      </c>
      <c r="AV21" s="1">
        <f>Master!BA155</f>
        <v>0</v>
      </c>
      <c r="AW21" s="1">
        <f>Master!BB155</f>
        <v>0</v>
      </c>
      <c r="AX21" s="1">
        <f>Master!BC155</f>
        <v>0</v>
      </c>
      <c r="AY21" s="1">
        <f>Master!BD155</f>
        <v>0</v>
      </c>
      <c r="AZ21" s="1">
        <f>Master!BE155</f>
        <v>-565671</v>
      </c>
      <c r="BA21" s="1">
        <f>Master!BF155</f>
        <v>0</v>
      </c>
      <c r="BB21" s="1">
        <f>Master!BG155</f>
        <v>0</v>
      </c>
      <c r="BC21" s="1">
        <f>Master!BH155</f>
        <v>0</v>
      </c>
      <c r="BD21" s="1">
        <f>Master!BI155</f>
        <v>0</v>
      </c>
      <c r="BE21" s="1">
        <f>Master!BJ155</f>
        <v>0</v>
      </c>
      <c r="BF21" s="1">
        <f>Master!BK155</f>
        <v>0</v>
      </c>
      <c r="BG21" s="1">
        <f>Master!BL155</f>
        <v>0</v>
      </c>
      <c r="BH21" s="1">
        <f>Master!BM155</f>
        <v>0</v>
      </c>
      <c r="BI21" s="1">
        <f>Master!BN155</f>
        <v>0</v>
      </c>
      <c r="BJ21" s="1">
        <f>Master!BO155</f>
        <v>0</v>
      </c>
      <c r="BK21" s="1">
        <f>Master!BP155</f>
        <v>0</v>
      </c>
      <c r="BL21" s="1">
        <f>Master!BQ155</f>
        <v>0</v>
      </c>
      <c r="BM21" s="1">
        <f>Master!BR155</f>
        <v>0</v>
      </c>
      <c r="BN21" s="1">
        <f>Master!BS155</f>
        <v>0</v>
      </c>
      <c r="BO21" s="1">
        <f>Master!BT155</f>
        <v>0</v>
      </c>
      <c r="BP21" s="1">
        <f>Master!BU155</f>
        <v>0</v>
      </c>
      <c r="BQ21" s="1">
        <f>Master!BV155</f>
        <v>0</v>
      </c>
      <c r="BR21" s="1">
        <f>Master!BW155</f>
        <v>0</v>
      </c>
      <c r="BS21" s="1">
        <f>Master!BX155</f>
        <v>0</v>
      </c>
      <c r="BT21" s="1">
        <f>Master!BY155</f>
        <v>0</v>
      </c>
      <c r="BU21" s="1">
        <f>Master!BZ155</f>
        <v>0</v>
      </c>
      <c r="BV21" s="1">
        <f>Master!CA155</f>
        <v>0</v>
      </c>
      <c r="BW21" s="1">
        <f>Master!CB155</f>
        <v>0</v>
      </c>
      <c r="BX21" s="1">
        <f>Master!CC155</f>
        <v>0</v>
      </c>
      <c r="BY21" s="1">
        <f>Master!CD155</f>
        <v>0</v>
      </c>
      <c r="BZ21" s="1">
        <f>Master!CE155</f>
        <v>0</v>
      </c>
      <c r="CA21" s="1">
        <f>Master!CF155</f>
        <v>0</v>
      </c>
      <c r="CB21" s="1">
        <f>Master!CG155</f>
        <v>0</v>
      </c>
      <c r="CC21" s="1">
        <f>Master!CH155</f>
        <v>0</v>
      </c>
      <c r="CD21" s="1">
        <f>Master!CI155</f>
        <v>0</v>
      </c>
      <c r="CE21" s="1">
        <f>Master!CJ155</f>
        <v>0</v>
      </c>
      <c r="CF21" s="1">
        <f>Master!CK155</f>
        <v>0</v>
      </c>
      <c r="CG21" s="1">
        <f>Master!CL155</f>
        <v>0</v>
      </c>
      <c r="CH21" s="1">
        <f>Master!CM155</f>
        <v>0</v>
      </c>
      <c r="CI21" s="1">
        <f>Master!CN155</f>
        <v>0</v>
      </c>
      <c r="CJ21" s="1">
        <f>Master!CO155</f>
        <v>0</v>
      </c>
      <c r="CK21" s="1">
        <f>Master!CP155</f>
        <v>0</v>
      </c>
      <c r="CL21" s="1">
        <f>Master!CQ155</f>
        <v>0</v>
      </c>
      <c r="CM21" s="1">
        <f>Master!CR155</f>
        <v>0</v>
      </c>
      <c r="CN21" s="1">
        <f>Master!CS155</f>
        <v>0</v>
      </c>
      <c r="CO21" s="1">
        <f>Master!CT155</f>
        <v>0</v>
      </c>
      <c r="CP21" s="1">
        <f>Master!CU155</f>
        <v>0</v>
      </c>
      <c r="CQ21" s="1">
        <f>Master!CV155</f>
        <v>0</v>
      </c>
      <c r="CR21" s="1">
        <f>Master!CW155</f>
        <v>0</v>
      </c>
      <c r="CS21" s="1">
        <f>Master!CX155</f>
        <v>0</v>
      </c>
      <c r="CT21" s="1">
        <f>Master!CY155</f>
        <v>0</v>
      </c>
      <c r="CU21" s="1">
        <f>Master!CZ155</f>
        <v>0</v>
      </c>
      <c r="CV21" s="1">
        <f>Master!DA155</f>
        <v>0</v>
      </c>
      <c r="CW21" s="1">
        <f>Master!DB155</f>
        <v>0</v>
      </c>
      <c r="CX21" s="1">
        <f>Master!DC155</f>
        <v>0</v>
      </c>
    </row>
    <row r="22" spans="1:106" ht="18" x14ac:dyDescent="0.25">
      <c r="A22" s="46" t="s">
        <v>198</v>
      </c>
      <c r="B22" s="16">
        <f>Master!C170</f>
        <v>2233410.4675286273</v>
      </c>
      <c r="C22" s="6">
        <f>Master!H170</f>
        <v>31103.000000000004</v>
      </c>
      <c r="D22" s="6">
        <f>Master!I170</f>
        <v>2500</v>
      </c>
      <c r="E22" s="6">
        <f>Master!J170</f>
        <v>749.24</v>
      </c>
      <c r="F22" s="6">
        <f>Master!K170</f>
        <v>204731</v>
      </c>
      <c r="G22" s="6">
        <f>Master!L170</f>
        <v>58000</v>
      </c>
      <c r="H22" s="6">
        <f>Master!M170</f>
        <v>58000</v>
      </c>
      <c r="I22" s="6">
        <f>Master!N170</f>
        <v>8000</v>
      </c>
      <c r="J22" s="6">
        <f>Master!O170</f>
        <v>8000</v>
      </c>
      <c r="K22" s="6">
        <f>Master!P170</f>
        <v>8000</v>
      </c>
      <c r="L22" s="6">
        <f>Master!Q170</f>
        <v>8000</v>
      </c>
      <c r="M22" s="6">
        <f>Master!R170</f>
        <v>8000</v>
      </c>
      <c r="N22" s="6">
        <f>Master!S170</f>
        <v>8000</v>
      </c>
      <c r="O22" s="6">
        <f>Master!T170</f>
        <v>8000</v>
      </c>
      <c r="P22" s="6">
        <f>Master!U170</f>
        <v>3000</v>
      </c>
      <c r="Q22" s="6">
        <f>Master!V170</f>
        <v>3000</v>
      </c>
      <c r="R22" s="6">
        <f>Master!W170</f>
        <v>3000</v>
      </c>
      <c r="S22" s="6">
        <f>Master!X170</f>
        <v>3000</v>
      </c>
      <c r="T22" s="6">
        <f>Master!Y170</f>
        <v>3000</v>
      </c>
      <c r="U22" s="6">
        <f>Master!Z170</f>
        <v>74317</v>
      </c>
      <c r="V22" s="6">
        <f>Master!AA170</f>
        <v>12000</v>
      </c>
      <c r="W22" s="6">
        <f>Master!AB170</f>
        <v>2000</v>
      </c>
      <c r="X22" s="6">
        <f>Master!AC170</f>
        <v>2000</v>
      </c>
      <c r="Y22" s="6">
        <f>Master!AD170</f>
        <v>0</v>
      </c>
      <c r="Z22" s="6">
        <f>Master!AE170</f>
        <v>0</v>
      </c>
      <c r="AA22" s="6">
        <f>Master!AF170</f>
        <v>0</v>
      </c>
      <c r="AB22" s="6">
        <f>Master!AG170</f>
        <v>0</v>
      </c>
      <c r="AC22" s="6">
        <f>Master!AH170</f>
        <v>0</v>
      </c>
      <c r="AD22" s="6">
        <f>Master!AI170</f>
        <v>2500</v>
      </c>
      <c r="AE22" s="6">
        <f>Master!AJ170</f>
        <v>2500</v>
      </c>
      <c r="AF22" s="6">
        <f>Master!AK170</f>
        <v>2500</v>
      </c>
      <c r="AG22" s="6">
        <f>Master!AL170</f>
        <v>2500</v>
      </c>
      <c r="AH22" s="6">
        <f>Master!AM170</f>
        <v>2500</v>
      </c>
      <c r="AI22" s="6">
        <f>Master!AN170</f>
        <v>2500</v>
      </c>
      <c r="AJ22" s="6">
        <f>Master!AO170</f>
        <v>2500</v>
      </c>
      <c r="AK22" s="6">
        <f>Master!AP170</f>
        <v>2500</v>
      </c>
      <c r="AL22" s="6">
        <f>Master!AQ170</f>
        <v>2500</v>
      </c>
      <c r="AM22" s="6">
        <f>Master!AR170</f>
        <v>22500</v>
      </c>
      <c r="AN22" s="6">
        <f>Master!AS170</f>
        <v>22500</v>
      </c>
      <c r="AO22" s="6">
        <f>Master!AT170</f>
        <v>22500</v>
      </c>
      <c r="AP22" s="6">
        <f>Master!AU170</f>
        <v>22500</v>
      </c>
      <c r="AQ22" s="6">
        <f>Master!AV170</f>
        <v>22500</v>
      </c>
      <c r="AR22" s="6">
        <f>Master!AW170</f>
        <v>22500</v>
      </c>
      <c r="AS22" s="6">
        <f>Master!AX170</f>
        <v>22500</v>
      </c>
      <c r="AT22" s="6">
        <f>Master!AY170</f>
        <v>16600</v>
      </c>
      <c r="AU22" s="6">
        <f>Master!AZ170</f>
        <v>2500</v>
      </c>
      <c r="AV22" s="6">
        <f>Master!BA170</f>
        <v>2500</v>
      </c>
      <c r="AW22" s="6">
        <f>Master!BB170</f>
        <v>2500</v>
      </c>
      <c r="AX22" s="6">
        <f>Master!BC170</f>
        <v>5000</v>
      </c>
      <c r="AY22" s="6">
        <f>Master!BD170</f>
        <v>5000</v>
      </c>
      <c r="AZ22" s="6">
        <f>Master!BE170</f>
        <v>5000</v>
      </c>
      <c r="BA22" s="6">
        <f>Master!BF170</f>
        <v>5000</v>
      </c>
      <c r="BB22" s="6">
        <f>Master!BG170</f>
        <v>5000</v>
      </c>
      <c r="BC22" s="6">
        <f>Master!BH170</f>
        <v>0</v>
      </c>
      <c r="BD22" s="6">
        <f>Master!BI170</f>
        <v>0</v>
      </c>
      <c r="BE22" s="6">
        <f>Master!BJ170</f>
        <v>1487910.467528627</v>
      </c>
      <c r="BF22" s="6">
        <f>Master!BK170</f>
        <v>0</v>
      </c>
      <c r="BG22" s="6">
        <f>Master!BL170</f>
        <v>0</v>
      </c>
      <c r="BH22" s="6">
        <f>Master!BM170</f>
        <v>0</v>
      </c>
      <c r="BI22" s="6">
        <f>Master!BN170</f>
        <v>0</v>
      </c>
      <c r="BJ22" s="6">
        <f>Master!BO170</f>
        <v>0</v>
      </c>
      <c r="BK22" s="6">
        <f>Master!BP170</f>
        <v>0</v>
      </c>
      <c r="BL22" s="6">
        <f>Master!BQ170</f>
        <v>0</v>
      </c>
      <c r="BM22" s="6">
        <f>Master!BR170</f>
        <v>0</v>
      </c>
      <c r="BN22" s="6">
        <f>Master!BS170</f>
        <v>0</v>
      </c>
      <c r="BO22" s="6">
        <f>Master!BT170</f>
        <v>0</v>
      </c>
      <c r="BP22" s="6">
        <f>Master!BU170</f>
        <v>0</v>
      </c>
      <c r="BQ22" s="6">
        <f>Master!BV170</f>
        <v>0</v>
      </c>
      <c r="BR22" s="6">
        <f>Master!BW170</f>
        <v>0</v>
      </c>
      <c r="BS22" s="6">
        <f>Master!BX170</f>
        <v>0</v>
      </c>
      <c r="BT22" s="6">
        <f>Master!BY170</f>
        <v>0</v>
      </c>
      <c r="BU22" s="6">
        <f>Master!BZ170</f>
        <v>0</v>
      </c>
      <c r="BV22" s="6">
        <f>Master!CA170</f>
        <v>0</v>
      </c>
      <c r="BW22" s="6">
        <f>Master!CB170</f>
        <v>0</v>
      </c>
      <c r="BX22" s="6">
        <f>Master!CC170</f>
        <v>0</v>
      </c>
      <c r="BY22" s="6">
        <f>Master!CD170</f>
        <v>0</v>
      </c>
      <c r="BZ22" s="6">
        <f>Master!CE170</f>
        <v>0</v>
      </c>
      <c r="CA22" s="6">
        <f>Master!CF170</f>
        <v>0</v>
      </c>
      <c r="CB22" s="6">
        <f>Master!CG170</f>
        <v>0</v>
      </c>
      <c r="CC22" s="6">
        <f>Master!CH170</f>
        <v>0</v>
      </c>
      <c r="CD22" s="6">
        <f>Master!CI170</f>
        <v>0</v>
      </c>
      <c r="CE22" s="6">
        <f>Master!CJ170</f>
        <v>0</v>
      </c>
      <c r="CF22" s="6">
        <f>Master!CK170</f>
        <v>0</v>
      </c>
      <c r="CG22" s="6">
        <f>Master!CL170</f>
        <v>0</v>
      </c>
      <c r="CH22" s="6">
        <f>Master!CM170</f>
        <v>0</v>
      </c>
      <c r="CI22" s="6">
        <f>Master!CN170</f>
        <v>0</v>
      </c>
      <c r="CJ22" s="6">
        <f>Master!CO170</f>
        <v>0</v>
      </c>
      <c r="CK22" s="6">
        <f>Master!CP170</f>
        <v>0</v>
      </c>
      <c r="CL22" s="6">
        <f>Master!CQ170</f>
        <v>0</v>
      </c>
      <c r="CM22" s="6">
        <f>Master!CR170</f>
        <v>0</v>
      </c>
      <c r="CN22" s="6">
        <f>Master!CS170</f>
        <v>0</v>
      </c>
      <c r="CO22" s="6">
        <f>Master!CT170</f>
        <v>0</v>
      </c>
      <c r="CP22" s="6">
        <f>Master!CU170</f>
        <v>0</v>
      </c>
      <c r="CQ22" s="6">
        <f>Master!CV170</f>
        <v>0</v>
      </c>
      <c r="CR22" s="6">
        <f>Master!CW170</f>
        <v>0</v>
      </c>
      <c r="CS22" s="6">
        <f>Master!CX170</f>
        <v>0</v>
      </c>
      <c r="CT22" s="6">
        <f>Master!CY170</f>
        <v>0</v>
      </c>
      <c r="CU22" s="6">
        <f>Master!CZ170</f>
        <v>0</v>
      </c>
      <c r="CV22" s="6">
        <f>Master!DA170</f>
        <v>0</v>
      </c>
      <c r="CW22" s="6">
        <f>Master!DB170</f>
        <v>0</v>
      </c>
      <c r="CX22" s="6">
        <f>Master!DC170</f>
        <v>0</v>
      </c>
    </row>
    <row r="23" spans="1:106" ht="18" x14ac:dyDescent="0.25">
      <c r="A23" s="46" t="s">
        <v>201</v>
      </c>
      <c r="B23" s="16">
        <f>Master!C176</f>
        <v>808968.38445874734</v>
      </c>
      <c r="C23" s="6">
        <f>Master!H176</f>
        <v>0</v>
      </c>
      <c r="D23" s="6">
        <f>Master!I176</f>
        <v>0</v>
      </c>
      <c r="E23" s="6">
        <f>Master!J176</f>
        <v>0</v>
      </c>
      <c r="F23" s="6">
        <f>Master!K176</f>
        <v>0</v>
      </c>
      <c r="G23" s="6">
        <f>Master!L176</f>
        <v>0</v>
      </c>
      <c r="H23" s="6">
        <f>Master!M176</f>
        <v>0</v>
      </c>
      <c r="I23" s="6">
        <f>Master!N176</f>
        <v>0</v>
      </c>
      <c r="J23" s="6">
        <f>Master!O176</f>
        <v>0</v>
      </c>
      <c r="K23" s="6">
        <f>Master!P176</f>
        <v>0</v>
      </c>
      <c r="L23" s="6">
        <f>Master!Q176</f>
        <v>0</v>
      </c>
      <c r="M23" s="6">
        <f>Master!R176</f>
        <v>0</v>
      </c>
      <c r="N23" s="6">
        <f>Master!S176</f>
        <v>0</v>
      </c>
      <c r="O23" s="6">
        <f>Master!T176</f>
        <v>0</v>
      </c>
      <c r="P23" s="6">
        <f>Master!U176</f>
        <v>0</v>
      </c>
      <c r="Q23" s="6">
        <f>Master!V176</f>
        <v>0</v>
      </c>
      <c r="R23" s="6">
        <f>Master!W176</f>
        <v>0</v>
      </c>
      <c r="S23" s="6">
        <f>Master!X176</f>
        <v>0</v>
      </c>
      <c r="T23" s="6">
        <f>Master!Y176</f>
        <v>0</v>
      </c>
      <c r="U23" s="6">
        <f>Master!Z176</f>
        <v>0</v>
      </c>
      <c r="V23" s="6">
        <f>Master!AA176</f>
        <v>0</v>
      </c>
      <c r="W23" s="6">
        <f>Master!AB176</f>
        <v>0</v>
      </c>
      <c r="X23" s="6">
        <f>Master!AC176</f>
        <v>0</v>
      </c>
      <c r="Y23" s="6">
        <f>Master!AD176</f>
        <v>0</v>
      </c>
      <c r="Z23" s="6">
        <f>Master!AE176</f>
        <v>0</v>
      </c>
      <c r="AA23" s="6">
        <f>Master!AF176</f>
        <v>0</v>
      </c>
      <c r="AB23" s="6">
        <f>Master!AG176</f>
        <v>0</v>
      </c>
      <c r="AC23" s="6">
        <f>Master!AH176</f>
        <v>0</v>
      </c>
      <c r="AD23" s="6">
        <f>Master!AI176</f>
        <v>808968</v>
      </c>
      <c r="AE23" s="6">
        <f>Master!AJ176</f>
        <v>0</v>
      </c>
      <c r="AF23" s="6">
        <f>Master!AK176</f>
        <v>0</v>
      </c>
      <c r="AG23" s="6">
        <f>Master!AL176</f>
        <v>0</v>
      </c>
      <c r="AH23" s="6">
        <f>Master!AM176</f>
        <v>0</v>
      </c>
      <c r="AI23" s="6">
        <f>Master!AN176</f>
        <v>0</v>
      </c>
      <c r="AJ23" s="6">
        <f>Master!AO176</f>
        <v>0</v>
      </c>
      <c r="AK23" s="6">
        <f>Master!AP176</f>
        <v>0</v>
      </c>
      <c r="AL23" s="6">
        <f>Master!AQ176</f>
        <v>0</v>
      </c>
      <c r="AM23" s="6">
        <f>Master!AR176</f>
        <v>0</v>
      </c>
      <c r="AN23" s="6">
        <f>Master!AS176</f>
        <v>0</v>
      </c>
      <c r="AO23" s="6">
        <f>Master!AT176</f>
        <v>0</v>
      </c>
      <c r="AP23" s="6">
        <f>Master!AU176</f>
        <v>0</v>
      </c>
      <c r="AQ23" s="6">
        <f>Master!AV176</f>
        <v>0</v>
      </c>
      <c r="AR23" s="6">
        <f>Master!AW176</f>
        <v>0</v>
      </c>
      <c r="AS23" s="6">
        <f>Master!AX176</f>
        <v>0</v>
      </c>
      <c r="AT23" s="6">
        <f>Master!AY176</f>
        <v>0</v>
      </c>
      <c r="AU23" s="6">
        <f>Master!AZ176</f>
        <v>0</v>
      </c>
      <c r="AV23" s="6">
        <f>Master!BA176</f>
        <v>0</v>
      </c>
      <c r="AW23" s="6">
        <f>Master!BB176</f>
        <v>0</v>
      </c>
      <c r="AX23" s="6">
        <f>Master!BC176</f>
        <v>0</v>
      </c>
      <c r="AY23" s="6">
        <f>Master!BD176</f>
        <v>0</v>
      </c>
      <c r="AZ23" s="6">
        <f>Master!BE176</f>
        <v>0</v>
      </c>
      <c r="BA23" s="6">
        <f>Master!BF176</f>
        <v>0</v>
      </c>
      <c r="BB23" s="6">
        <f>Master!BG176</f>
        <v>0</v>
      </c>
      <c r="BC23" s="6">
        <f>Master!BH176</f>
        <v>0</v>
      </c>
      <c r="BD23" s="6">
        <f>Master!BI176</f>
        <v>0</v>
      </c>
      <c r="BE23" s="6">
        <f>Master!BJ176</f>
        <v>0</v>
      </c>
      <c r="BF23" s="6">
        <f>Master!BK176</f>
        <v>0</v>
      </c>
      <c r="BG23" s="6">
        <f>Master!BL176</f>
        <v>0</v>
      </c>
      <c r="BH23" s="6">
        <f>Master!BM176</f>
        <v>0</v>
      </c>
      <c r="BI23" s="6">
        <f>Master!BN176</f>
        <v>0</v>
      </c>
      <c r="BJ23" s="6">
        <f>Master!BO176</f>
        <v>0</v>
      </c>
      <c r="BK23" s="6">
        <f>Master!BP176</f>
        <v>0</v>
      </c>
      <c r="BL23" s="6">
        <f>Master!BQ176</f>
        <v>0</v>
      </c>
      <c r="BM23" s="6">
        <f>Master!BR176</f>
        <v>0</v>
      </c>
      <c r="BN23" s="6">
        <f>Master!BS176</f>
        <v>0</v>
      </c>
      <c r="BO23" s="6">
        <f>Master!BT176</f>
        <v>0</v>
      </c>
      <c r="BP23" s="6">
        <f>Master!BU176</f>
        <v>0</v>
      </c>
      <c r="BQ23" s="6">
        <f>Master!BV176</f>
        <v>0</v>
      </c>
      <c r="BR23" s="6">
        <f>Master!BW176</f>
        <v>0</v>
      </c>
      <c r="BS23" s="6">
        <f>Master!BX176</f>
        <v>0</v>
      </c>
      <c r="BT23" s="6">
        <f>Master!BY176</f>
        <v>0</v>
      </c>
      <c r="BU23" s="6">
        <f>Master!BZ176</f>
        <v>0</v>
      </c>
      <c r="BV23" s="6">
        <f>Master!CA176</f>
        <v>0</v>
      </c>
      <c r="BW23" s="6">
        <f>Master!CB176</f>
        <v>0</v>
      </c>
      <c r="BX23" s="6">
        <f>Master!CC176</f>
        <v>0</v>
      </c>
      <c r="BY23" s="6">
        <f>Master!CD176</f>
        <v>0</v>
      </c>
      <c r="BZ23" s="6">
        <f>Master!CE176</f>
        <v>0</v>
      </c>
      <c r="CA23" s="6">
        <f>Master!CF176</f>
        <v>0</v>
      </c>
      <c r="CB23" s="6">
        <f>Master!CG176</f>
        <v>0</v>
      </c>
      <c r="CC23" s="6">
        <f>Master!CH176</f>
        <v>0</v>
      </c>
      <c r="CD23" s="6">
        <f>Master!CI176</f>
        <v>0</v>
      </c>
      <c r="CE23" s="6">
        <f>Master!CJ176</f>
        <v>0</v>
      </c>
      <c r="CF23" s="6">
        <f>Master!CK176</f>
        <v>0</v>
      </c>
      <c r="CG23" s="6">
        <f>Master!CL176</f>
        <v>0</v>
      </c>
      <c r="CH23" s="6">
        <f>Master!CM176</f>
        <v>0</v>
      </c>
      <c r="CI23" s="6">
        <f>Master!CN176</f>
        <v>0</v>
      </c>
      <c r="CJ23" s="6">
        <f>Master!CO176</f>
        <v>0</v>
      </c>
      <c r="CK23" s="6">
        <f>Master!CP176</f>
        <v>0</v>
      </c>
      <c r="CL23" s="6">
        <f>Master!CQ176</f>
        <v>0</v>
      </c>
      <c r="CM23" s="6">
        <f>Master!CR176</f>
        <v>0</v>
      </c>
      <c r="CN23" s="6">
        <f>Master!CS176</f>
        <v>0</v>
      </c>
      <c r="CO23" s="6">
        <f>Master!CT176</f>
        <v>0</v>
      </c>
      <c r="CP23" s="6">
        <f>Master!CU176</f>
        <v>0</v>
      </c>
      <c r="CQ23" s="6">
        <f>Master!CV176</f>
        <v>0</v>
      </c>
      <c r="CR23" s="6">
        <f>Master!CW176</f>
        <v>0</v>
      </c>
      <c r="CS23" s="6">
        <f>Master!CX176</f>
        <v>0</v>
      </c>
      <c r="CT23" s="6">
        <f>Master!CY176</f>
        <v>0</v>
      </c>
      <c r="CU23" s="6">
        <f>Master!CZ176</f>
        <v>0</v>
      </c>
      <c r="CV23" s="6">
        <f>Master!DA176</f>
        <v>0</v>
      </c>
      <c r="CW23" s="6">
        <f>Master!DB176</f>
        <v>0</v>
      </c>
      <c r="CX23" s="6">
        <f>Master!DC176</f>
        <v>0</v>
      </c>
    </row>
    <row r="24" spans="1:106" ht="18" x14ac:dyDescent="0.25">
      <c r="A24" s="22" t="s">
        <v>203</v>
      </c>
      <c r="B24" s="16">
        <f>Master!C194</f>
        <v>8603586.0600000005</v>
      </c>
      <c r="C24" s="6">
        <f>Master!H194</f>
        <v>169543.14</v>
      </c>
      <c r="D24" s="6">
        <f>Master!I194</f>
        <v>19021.169999999998</v>
      </c>
      <c r="E24" s="6">
        <f>Master!J194</f>
        <v>48125</v>
      </c>
      <c r="F24" s="6">
        <f>Master!K194</f>
        <v>952367.12551724131</v>
      </c>
      <c r="G24" s="6">
        <f>Master!L194</f>
        <v>367183.12551724137</v>
      </c>
      <c r="H24" s="6">
        <f>Master!M194</f>
        <v>266883.12551724137</v>
      </c>
      <c r="I24" s="6">
        <f>Master!N194</f>
        <v>327908.12551724137</v>
      </c>
      <c r="J24" s="6">
        <f>Master!O194</f>
        <v>309758.12551724137</v>
      </c>
      <c r="K24" s="6">
        <f>Master!P194</f>
        <v>239758.12551724137</v>
      </c>
      <c r="L24" s="6">
        <f>Master!Q194</f>
        <v>236698.12551724137</v>
      </c>
      <c r="M24" s="6">
        <f>Master!R194</f>
        <v>232578.12551724137</v>
      </c>
      <c r="N24" s="6">
        <f>Master!S194</f>
        <v>229178.12551724137</v>
      </c>
      <c r="O24" s="6">
        <f>Master!T194</f>
        <v>169428.12551724137</v>
      </c>
      <c r="P24" s="6">
        <f>Master!U194</f>
        <v>169428.12551724137</v>
      </c>
      <c r="Q24" s="6">
        <f>Master!V194</f>
        <v>169428.12551724137</v>
      </c>
      <c r="R24" s="6">
        <f>Master!W194</f>
        <v>169428.12551724137</v>
      </c>
      <c r="S24" s="6">
        <f>Master!X194</f>
        <v>169428.12551724137</v>
      </c>
      <c r="T24" s="6">
        <f>Master!Y194</f>
        <v>169428.12551724137</v>
      </c>
      <c r="U24" s="6">
        <f>Master!Z194</f>
        <v>129428.12551724137</v>
      </c>
      <c r="V24" s="6">
        <f>Master!AA194</f>
        <v>129428.12551724137</v>
      </c>
      <c r="W24" s="6">
        <f>Master!AB194</f>
        <v>109778.12551724137</v>
      </c>
      <c r="X24" s="6">
        <f>Master!AC194</f>
        <v>103328.12551724137</v>
      </c>
      <c r="Y24" s="6">
        <f>Master!AD194</f>
        <v>103328.12551724137</v>
      </c>
      <c r="Z24" s="6">
        <f>Master!AE194</f>
        <v>102777.12551724137</v>
      </c>
      <c r="AA24" s="6">
        <f>Master!AF194</f>
        <v>97328.125517241366</v>
      </c>
      <c r="AB24" s="6">
        <f>Master!AG194</f>
        <v>97328.125517241366</v>
      </c>
      <c r="AC24" s="6">
        <f>Master!AH194</f>
        <v>99051.415517241374</v>
      </c>
      <c r="AD24" s="6">
        <f>Master!AI194</f>
        <v>170909.12551724137</v>
      </c>
      <c r="AE24" s="6">
        <f>Master!AJ194</f>
        <v>90328.125517241366</v>
      </c>
      <c r="AF24" s="6">
        <f>Master!AK194</f>
        <v>85328.125517241366</v>
      </c>
      <c r="AG24" s="6">
        <f>Master!AL194</f>
        <v>75328.125517241366</v>
      </c>
      <c r="AH24" s="6">
        <f>Master!AM194</f>
        <v>75328.125517241366</v>
      </c>
      <c r="AI24" s="6">
        <f>Master!AN194</f>
        <v>36121.770000000004</v>
      </c>
      <c r="AJ24" s="6">
        <f>Master!AO194</f>
        <v>46433.270000000004</v>
      </c>
      <c r="AK24" s="6">
        <f>Master!AP194</f>
        <v>35484.270000000004</v>
      </c>
      <c r="AL24" s="6">
        <f>Master!AQ194</f>
        <v>35484.270000000004</v>
      </c>
      <c r="AM24" s="6">
        <f>Master!AR194</f>
        <v>35484.270000000004</v>
      </c>
      <c r="AN24" s="6">
        <f>Master!AS194</f>
        <v>35484.270000000004</v>
      </c>
      <c r="AO24" s="6">
        <f>Master!AT194</f>
        <v>35484.270000000004</v>
      </c>
      <c r="AP24" s="6">
        <f>Master!AU194</f>
        <v>0</v>
      </c>
      <c r="AQ24" s="6">
        <f>Master!AV194</f>
        <v>0</v>
      </c>
      <c r="AR24" s="6">
        <f>Master!AW194</f>
        <v>0</v>
      </c>
      <c r="AS24" s="6">
        <f>Master!AX194</f>
        <v>0</v>
      </c>
      <c r="AT24" s="6">
        <f>Master!AY194</f>
        <v>0</v>
      </c>
      <c r="AU24" s="6">
        <f>Master!AZ194</f>
        <v>0</v>
      </c>
      <c r="AV24" s="6">
        <f>Master!BA194</f>
        <v>0</v>
      </c>
      <c r="AW24" s="6">
        <f>Master!BB194</f>
        <v>0</v>
      </c>
      <c r="AX24" s="6">
        <f>Master!BC194</f>
        <v>0</v>
      </c>
      <c r="AY24" s="6">
        <f>Master!BD194</f>
        <v>0</v>
      </c>
      <c r="AZ24" s="6">
        <f>Master!BE194</f>
        <v>0</v>
      </c>
      <c r="BA24" s="6">
        <f>Master!BF194</f>
        <v>0</v>
      </c>
      <c r="BB24" s="6">
        <f>Master!BG194</f>
        <v>0</v>
      </c>
      <c r="BC24" s="6">
        <f>Master!BH194</f>
        <v>0</v>
      </c>
      <c r="BD24" s="6">
        <f>Master!BI194</f>
        <v>0</v>
      </c>
      <c r="BE24" s="6">
        <f>Master!BJ194</f>
        <v>2459043.0300000003</v>
      </c>
      <c r="BF24" s="6">
        <f>Master!BK194</f>
        <v>0</v>
      </c>
      <c r="BG24" s="6">
        <f>Master!BL194</f>
        <v>0</v>
      </c>
      <c r="BH24" s="6">
        <f>Master!BM194</f>
        <v>0</v>
      </c>
      <c r="BI24" s="6">
        <f>Master!BN194</f>
        <v>0</v>
      </c>
      <c r="BJ24" s="6">
        <f>Master!BO194</f>
        <v>0</v>
      </c>
      <c r="BK24" s="6">
        <f>Master!BP194</f>
        <v>0</v>
      </c>
      <c r="BL24" s="6">
        <f>Master!BQ194</f>
        <v>0</v>
      </c>
      <c r="BM24" s="6">
        <f>Master!BR194</f>
        <v>0</v>
      </c>
      <c r="BN24" s="6">
        <f>Master!BS194</f>
        <v>0</v>
      </c>
      <c r="BO24" s="6">
        <f>Master!BT194</f>
        <v>0</v>
      </c>
      <c r="BP24" s="6">
        <f>Master!BU194</f>
        <v>0</v>
      </c>
      <c r="BQ24" s="6">
        <f>Master!BV194</f>
        <v>0</v>
      </c>
      <c r="BR24" s="6">
        <f>Master!BW194</f>
        <v>0</v>
      </c>
      <c r="BS24" s="6">
        <f>Master!BX194</f>
        <v>0</v>
      </c>
      <c r="BT24" s="6">
        <f>Master!BY194</f>
        <v>0</v>
      </c>
      <c r="BU24" s="6">
        <f>Master!BZ194</f>
        <v>0</v>
      </c>
      <c r="BV24" s="6">
        <f>Master!CA194</f>
        <v>0</v>
      </c>
      <c r="BW24" s="6">
        <f>Master!CB194</f>
        <v>0</v>
      </c>
      <c r="BX24" s="6">
        <f>Master!CC194</f>
        <v>0</v>
      </c>
      <c r="BY24" s="6">
        <f>Master!CD194</f>
        <v>0</v>
      </c>
      <c r="BZ24" s="6">
        <f>Master!CE194</f>
        <v>0</v>
      </c>
      <c r="CA24" s="6">
        <f>Master!CF194</f>
        <v>0</v>
      </c>
      <c r="CB24" s="6">
        <f>Master!CG194</f>
        <v>0</v>
      </c>
      <c r="CC24" s="6">
        <f>Master!CH194</f>
        <v>0</v>
      </c>
      <c r="CD24" s="6">
        <f>Master!CI194</f>
        <v>0</v>
      </c>
      <c r="CE24" s="6">
        <f>Master!CJ194</f>
        <v>0</v>
      </c>
      <c r="CF24" s="6">
        <f>Master!CK194</f>
        <v>0</v>
      </c>
      <c r="CG24" s="6">
        <f>Master!CL194</f>
        <v>0</v>
      </c>
      <c r="CH24" s="6">
        <f>Master!CM194</f>
        <v>0</v>
      </c>
      <c r="CI24" s="6">
        <f>Master!CN194</f>
        <v>0</v>
      </c>
      <c r="CJ24" s="6">
        <f>Master!CO194</f>
        <v>0</v>
      </c>
      <c r="CK24" s="6">
        <f>Master!CP194</f>
        <v>0</v>
      </c>
      <c r="CL24" s="6">
        <f>Master!CQ194</f>
        <v>0</v>
      </c>
      <c r="CM24" s="6">
        <f>Master!CR194</f>
        <v>0</v>
      </c>
      <c r="CN24" s="6">
        <f>Master!CS194</f>
        <v>0</v>
      </c>
      <c r="CO24" s="6">
        <f>Master!CT194</f>
        <v>0</v>
      </c>
      <c r="CP24" s="6">
        <f>Master!CU194</f>
        <v>0</v>
      </c>
      <c r="CQ24" s="6">
        <f>Master!CV194</f>
        <v>0</v>
      </c>
      <c r="CR24" s="6">
        <f>Master!CW194</f>
        <v>0</v>
      </c>
      <c r="CS24" s="6">
        <f>Master!CX194</f>
        <v>0</v>
      </c>
      <c r="CT24" s="6">
        <f>Master!CY194</f>
        <v>0</v>
      </c>
      <c r="CU24" s="6">
        <f>Master!CZ194</f>
        <v>0</v>
      </c>
      <c r="CV24" s="6">
        <f>Master!DA194</f>
        <v>0</v>
      </c>
      <c r="CW24" s="6">
        <f>Master!DB194</f>
        <v>0</v>
      </c>
      <c r="CX24" s="6">
        <f>Master!DC194</f>
        <v>0</v>
      </c>
    </row>
    <row r="25" spans="1:106" ht="18" x14ac:dyDescent="0.25">
      <c r="A25" s="22" t="s">
        <v>238</v>
      </c>
      <c r="B25" s="16">
        <f>Master!C214</f>
        <v>665830.58000000007</v>
      </c>
      <c r="C25" s="6">
        <f>Master!H214</f>
        <v>0</v>
      </c>
      <c r="D25" s="6">
        <f>Master!I214</f>
        <v>18984.400000000001</v>
      </c>
      <c r="E25" s="6">
        <f>Master!J214</f>
        <v>15.4</v>
      </c>
      <c r="F25" s="6">
        <f>Master!K214</f>
        <v>15.4</v>
      </c>
      <c r="G25" s="6">
        <f>Master!L214</f>
        <v>5015.3999999999996</v>
      </c>
      <c r="H25" s="6">
        <f>Master!M214</f>
        <v>5000</v>
      </c>
      <c r="I25" s="6">
        <f>Master!N214</f>
        <v>10000</v>
      </c>
      <c r="J25" s="6">
        <f>Master!O214</f>
        <v>120000</v>
      </c>
      <c r="K25" s="6">
        <f>Master!P214</f>
        <v>70000</v>
      </c>
      <c r="L25" s="6">
        <f>Master!Q214</f>
        <v>41031</v>
      </c>
      <c r="M25" s="6">
        <f>Master!R214</f>
        <v>13000</v>
      </c>
      <c r="N25" s="6">
        <f>Master!S214</f>
        <v>13000</v>
      </c>
      <c r="O25" s="6">
        <f>Master!T214</f>
        <v>13000</v>
      </c>
      <c r="P25" s="6">
        <f>Master!U214</f>
        <v>0</v>
      </c>
      <c r="Q25" s="6">
        <f>Master!V214</f>
        <v>0</v>
      </c>
      <c r="R25" s="6">
        <f>Master!W214</f>
        <v>0</v>
      </c>
      <c r="S25" s="6">
        <f>Master!X214</f>
        <v>0</v>
      </c>
      <c r="T25" s="6">
        <f>Master!Y214</f>
        <v>0</v>
      </c>
      <c r="U25" s="6">
        <f>Master!Z214</f>
        <v>0</v>
      </c>
      <c r="V25" s="6">
        <f>Master!AA214</f>
        <v>0</v>
      </c>
      <c r="W25" s="6">
        <f>Master!AB214</f>
        <v>0</v>
      </c>
      <c r="X25" s="6">
        <f>Master!AC214</f>
        <v>0</v>
      </c>
      <c r="Y25" s="6">
        <f>Master!AD214</f>
        <v>0</v>
      </c>
      <c r="Z25" s="6">
        <f>Master!AE214</f>
        <v>0</v>
      </c>
      <c r="AA25" s="6">
        <f>Master!AF214</f>
        <v>0</v>
      </c>
      <c r="AB25" s="6">
        <f>Master!AG214</f>
        <v>0</v>
      </c>
      <c r="AC25" s="6">
        <f>Master!AH214</f>
        <v>0</v>
      </c>
      <c r="AD25" s="6">
        <f>Master!AI214</f>
        <v>-41527</v>
      </c>
      <c r="AE25" s="6">
        <f>Master!AJ214</f>
        <v>0</v>
      </c>
      <c r="AF25" s="6">
        <f>Master!AK214</f>
        <v>0</v>
      </c>
      <c r="AG25" s="6">
        <f>Master!AL214</f>
        <v>0</v>
      </c>
      <c r="AH25" s="6">
        <f>Master!AM214</f>
        <v>0</v>
      </c>
      <c r="AI25" s="6">
        <f>Master!AN214</f>
        <v>0</v>
      </c>
      <c r="AJ25" s="6">
        <f>Master!AO214</f>
        <v>0</v>
      </c>
      <c r="AK25" s="6">
        <f>Master!AP214</f>
        <v>0</v>
      </c>
      <c r="AL25" s="6">
        <f>Master!AQ214</f>
        <v>0</v>
      </c>
      <c r="AM25" s="6">
        <f>Master!AR214</f>
        <v>0</v>
      </c>
      <c r="AN25" s="6">
        <f>Master!AS214</f>
        <v>0</v>
      </c>
      <c r="AO25" s="6">
        <f>Master!AT214</f>
        <v>0</v>
      </c>
      <c r="AP25" s="6">
        <f>Master!AU214</f>
        <v>0</v>
      </c>
      <c r="AQ25" s="6">
        <f>Master!AV214</f>
        <v>0</v>
      </c>
      <c r="AR25" s="6">
        <f>Master!AW214</f>
        <v>0</v>
      </c>
      <c r="AS25" s="6">
        <f>Master!AX214</f>
        <v>0</v>
      </c>
      <c r="AT25" s="6">
        <f>Master!AY214</f>
        <v>0</v>
      </c>
      <c r="AU25" s="6">
        <f>Master!AZ214</f>
        <v>0</v>
      </c>
      <c r="AV25" s="6">
        <f>Master!BA214</f>
        <v>0</v>
      </c>
      <c r="AW25" s="6">
        <f>Master!BB214</f>
        <v>0</v>
      </c>
      <c r="AX25" s="6">
        <f>Master!BC214</f>
        <v>0</v>
      </c>
      <c r="AY25" s="6">
        <f>Master!BD214</f>
        <v>0</v>
      </c>
      <c r="AZ25" s="6">
        <f>Master!BE214</f>
        <v>398295</v>
      </c>
      <c r="BA25" s="6">
        <f>Master!BF214</f>
        <v>0</v>
      </c>
      <c r="BB25" s="6">
        <f>Master!BG214</f>
        <v>0</v>
      </c>
      <c r="BC25" s="6">
        <f>Master!BH214</f>
        <v>0</v>
      </c>
      <c r="BD25" s="6">
        <f>Master!BI214</f>
        <v>0</v>
      </c>
      <c r="BE25" s="6">
        <f>Master!BJ214</f>
        <v>0</v>
      </c>
      <c r="BF25" s="6">
        <f>Master!BK214</f>
        <v>0</v>
      </c>
      <c r="BG25" s="6">
        <f>Master!BL214</f>
        <v>0</v>
      </c>
      <c r="BH25" s="6">
        <f>Master!BM214</f>
        <v>0</v>
      </c>
      <c r="BI25" s="6">
        <f>Master!BN214</f>
        <v>0</v>
      </c>
      <c r="BJ25" s="6">
        <f>Master!BO214</f>
        <v>0</v>
      </c>
      <c r="BK25" s="6">
        <f>Master!BP214</f>
        <v>0</v>
      </c>
      <c r="BL25" s="6">
        <f>Master!BQ214</f>
        <v>0</v>
      </c>
      <c r="BM25" s="6">
        <f>Master!BR214</f>
        <v>0</v>
      </c>
      <c r="BN25" s="6">
        <f>Master!BS214</f>
        <v>0</v>
      </c>
      <c r="BO25" s="6">
        <f>Master!BT214</f>
        <v>0</v>
      </c>
      <c r="BP25" s="6">
        <f>Master!BU214</f>
        <v>0</v>
      </c>
      <c r="BQ25" s="6">
        <f>Master!BV214</f>
        <v>0</v>
      </c>
      <c r="BR25" s="6">
        <f>Master!BW214</f>
        <v>0</v>
      </c>
      <c r="BS25" s="6">
        <f>Master!BX214</f>
        <v>0</v>
      </c>
      <c r="BT25" s="6">
        <f>Master!BY214</f>
        <v>0</v>
      </c>
      <c r="BU25" s="6">
        <f>Master!BZ214</f>
        <v>0</v>
      </c>
      <c r="BV25" s="6">
        <f>Master!CA214</f>
        <v>0</v>
      </c>
      <c r="BW25" s="6">
        <f>Master!CB214</f>
        <v>0</v>
      </c>
      <c r="BX25" s="6">
        <f>Master!CC214</f>
        <v>0</v>
      </c>
      <c r="BY25" s="6">
        <f>Master!CD214</f>
        <v>0</v>
      </c>
      <c r="BZ25" s="6">
        <f>Master!CE214</f>
        <v>0</v>
      </c>
      <c r="CA25" s="6">
        <f>Master!CF214</f>
        <v>0</v>
      </c>
      <c r="CB25" s="6">
        <f>Master!CG214</f>
        <v>0</v>
      </c>
      <c r="CC25" s="6">
        <f>Master!CH214</f>
        <v>0</v>
      </c>
      <c r="CD25" s="6">
        <f>Master!CI214</f>
        <v>0</v>
      </c>
      <c r="CE25" s="6">
        <f>Master!CJ214</f>
        <v>0</v>
      </c>
      <c r="CF25" s="6">
        <f>Master!CK214</f>
        <v>0</v>
      </c>
      <c r="CG25" s="6">
        <f>Master!CL214</f>
        <v>0</v>
      </c>
      <c r="CH25" s="6">
        <f>Master!CM214</f>
        <v>0</v>
      </c>
      <c r="CI25" s="6">
        <f>Master!CN214</f>
        <v>0</v>
      </c>
      <c r="CJ25" s="6">
        <f>Master!CO214</f>
        <v>0</v>
      </c>
      <c r="CK25" s="6">
        <f>Master!CP214</f>
        <v>0</v>
      </c>
      <c r="CL25" s="6">
        <f>Master!CQ214</f>
        <v>0</v>
      </c>
      <c r="CM25" s="6">
        <f>Master!CR214</f>
        <v>0</v>
      </c>
      <c r="CN25" s="6">
        <f>Master!CS214</f>
        <v>0</v>
      </c>
      <c r="CO25" s="6">
        <f>Master!CT214</f>
        <v>0</v>
      </c>
      <c r="CP25" s="6">
        <f>Master!CU214</f>
        <v>0</v>
      </c>
      <c r="CQ25" s="6">
        <f>Master!CV214</f>
        <v>0</v>
      </c>
      <c r="CR25" s="6">
        <f>Master!CW214</f>
        <v>0</v>
      </c>
      <c r="CS25" s="6">
        <f>Master!CX214</f>
        <v>0</v>
      </c>
      <c r="CT25" s="6">
        <f>Master!CY214</f>
        <v>0</v>
      </c>
      <c r="CU25" s="6">
        <f>Master!CZ214</f>
        <v>0</v>
      </c>
      <c r="CV25" s="6">
        <f>Master!DA214</f>
        <v>0</v>
      </c>
      <c r="CW25" s="6">
        <f>Master!DB214</f>
        <v>0</v>
      </c>
      <c r="CX25" s="6">
        <f>Master!DC214</f>
        <v>0</v>
      </c>
      <c r="CY25" s="8"/>
      <c r="CZ25" s="8"/>
      <c r="DA25" s="8"/>
      <c r="DB25" s="8"/>
    </row>
    <row r="26" spans="1:106" ht="18" x14ac:dyDescent="0.25">
      <c r="A26" s="22" t="s">
        <v>275</v>
      </c>
      <c r="B26" s="16">
        <f>Master!C226</f>
        <v>49597014.030864745</v>
      </c>
      <c r="C26" s="6">
        <f>Master!H226</f>
        <v>0</v>
      </c>
      <c r="D26" s="1">
        <f>Master!I226</f>
        <v>10000</v>
      </c>
      <c r="E26" s="1">
        <f>Master!J226</f>
        <v>0</v>
      </c>
      <c r="F26" s="1">
        <f>Master!K226</f>
        <v>5000</v>
      </c>
      <c r="G26" s="1">
        <f>Master!L226</f>
        <v>5000</v>
      </c>
      <c r="H26" s="1">
        <f>Master!M226</f>
        <v>5000</v>
      </c>
      <c r="I26" s="1">
        <f>Master!N226</f>
        <v>5000</v>
      </c>
      <c r="J26" s="1">
        <f>Master!O226</f>
        <v>5000</v>
      </c>
      <c r="K26" s="1">
        <f>Master!P226</f>
        <v>5000</v>
      </c>
      <c r="L26" s="1">
        <f>Master!Q226</f>
        <v>5000</v>
      </c>
      <c r="M26" s="1">
        <f>Master!R226</f>
        <v>5000</v>
      </c>
      <c r="N26" s="1">
        <f>Master!S226</f>
        <v>5000</v>
      </c>
      <c r="O26" s="1">
        <f>Master!T226</f>
        <v>5000</v>
      </c>
      <c r="P26" s="1">
        <f>Master!U226</f>
        <v>5000</v>
      </c>
      <c r="Q26" s="1">
        <f>Master!V226</f>
        <v>5000</v>
      </c>
      <c r="R26" s="1">
        <f>Master!W226</f>
        <v>5000</v>
      </c>
      <c r="S26" s="1">
        <f>Master!X226</f>
        <v>5000</v>
      </c>
      <c r="T26" s="1">
        <f>Master!Y226</f>
        <v>5000</v>
      </c>
      <c r="U26" s="1">
        <f>Master!Z226</f>
        <v>5000</v>
      </c>
      <c r="V26" s="1">
        <f>Master!AA226</f>
        <v>20000</v>
      </c>
      <c r="W26" s="1">
        <f>Master!AB226</f>
        <v>20000</v>
      </c>
      <c r="X26" s="1">
        <f>Master!AC226</f>
        <v>20000</v>
      </c>
      <c r="Y26" s="1">
        <f>Master!AD226</f>
        <v>20000</v>
      </c>
      <c r="Z26" s="1">
        <f>Master!AE226</f>
        <v>20000</v>
      </c>
      <c r="AA26" s="1">
        <f>Master!AF226</f>
        <v>10000</v>
      </c>
      <c r="AB26" s="1">
        <f>Master!AG226</f>
        <v>10000</v>
      </c>
      <c r="AC26" s="1">
        <f>Master!AH226</f>
        <v>10000</v>
      </c>
      <c r="AD26" s="1">
        <f>Master!AI226</f>
        <v>2411789.3823529417</v>
      </c>
      <c r="AE26" s="1">
        <f>Master!AJ226</f>
        <v>2411789.3823529417</v>
      </c>
      <c r="AF26" s="1">
        <f>Master!AK226</f>
        <v>2411789.3823529417</v>
      </c>
      <c r="AG26" s="1">
        <f>Master!AL226</f>
        <v>2411789.3823529417</v>
      </c>
      <c r="AH26" s="1">
        <f>Master!AM226</f>
        <v>1961431.5058823531</v>
      </c>
      <c r="AI26" s="1">
        <f>Master!AN226</f>
        <v>1961431.5058823531</v>
      </c>
      <c r="AJ26" s="1">
        <f>Master!AO226</f>
        <v>1971431.5058823531</v>
      </c>
      <c r="AK26" s="1">
        <f>Master!AP226</f>
        <v>1971431.5058823531</v>
      </c>
      <c r="AL26" s="1">
        <f>Master!AQ226</f>
        <v>1971431.5058823531</v>
      </c>
      <c r="AM26" s="1">
        <f>Master!AR226</f>
        <v>1971431.5058823531</v>
      </c>
      <c r="AN26" s="1">
        <f>Master!AS226</f>
        <v>1971431.5058823531</v>
      </c>
      <c r="AO26" s="1">
        <f>Master!AT226</f>
        <v>1971431.5058823531</v>
      </c>
      <c r="AP26" s="1">
        <f>Master!AU226</f>
        <v>1971431.5058823531</v>
      </c>
      <c r="AQ26" s="1">
        <f>Master!AV226</f>
        <v>1971431.5058823531</v>
      </c>
      <c r="AR26" s="1">
        <f>Master!AW226</f>
        <v>1961431.5058823531</v>
      </c>
      <c r="AS26" s="1">
        <f>Master!AX226</f>
        <v>1961431.5058823531</v>
      </c>
      <c r="AT26" s="1">
        <f>Master!AY226</f>
        <v>1961431.5058823531</v>
      </c>
      <c r="AU26" s="1">
        <f>Master!AZ226</f>
        <v>1961431.5058823531</v>
      </c>
      <c r="AV26" s="1">
        <f>Master!BA226</f>
        <v>1961431.5058823531</v>
      </c>
      <c r="AW26" s="1">
        <f>Master!BB226</f>
        <v>1961431.5058823531</v>
      </c>
      <c r="AX26" s="1">
        <f>Master!BC226</f>
        <v>1961431.5058823531</v>
      </c>
      <c r="AY26" s="1">
        <f>Master!BD226</f>
        <v>1951431.5058823531</v>
      </c>
      <c r="AZ26" s="1">
        <f>Master!BE226</f>
        <v>2332115.5058823531</v>
      </c>
      <c r="BA26" s="1">
        <f>Master!BF226</f>
        <v>2021975.8858823529</v>
      </c>
      <c r="BB26" s="1">
        <f>Master!BG226</f>
        <v>0</v>
      </c>
      <c r="BC26" s="1">
        <f>Master!BH226</f>
        <v>0</v>
      </c>
      <c r="BD26" s="1">
        <f>Master!BI226</f>
        <v>0</v>
      </c>
      <c r="BE26" s="1">
        <f>Master!BJ226</f>
        <v>0</v>
      </c>
      <c r="BF26" s="1">
        <f>Master!BK226</f>
        <v>0</v>
      </c>
      <c r="BG26" s="1">
        <f>Master!BL226</f>
        <v>0</v>
      </c>
      <c r="BH26" s="1">
        <f>Master!BM226</f>
        <v>0</v>
      </c>
      <c r="BI26" s="1">
        <f>Master!BN226</f>
        <v>0</v>
      </c>
      <c r="BJ26" s="1">
        <f>Master!BO226</f>
        <v>0</v>
      </c>
      <c r="BK26" s="1">
        <f>Master!BP226</f>
        <v>0</v>
      </c>
      <c r="BL26" s="1">
        <f>Master!BQ226</f>
        <v>0</v>
      </c>
      <c r="BM26" s="1">
        <f>Master!BR226</f>
        <v>0</v>
      </c>
      <c r="BN26" s="1">
        <f>Master!BS226</f>
        <v>0</v>
      </c>
      <c r="BO26" s="1">
        <f>Master!BT226</f>
        <v>0</v>
      </c>
      <c r="BP26" s="1">
        <f>Master!BU226</f>
        <v>0</v>
      </c>
      <c r="BQ26" s="1">
        <f>Master!BV226</f>
        <v>0</v>
      </c>
      <c r="BR26" s="1">
        <f>Master!BW226</f>
        <v>0</v>
      </c>
      <c r="BS26" s="1">
        <f>Master!BX226</f>
        <v>0</v>
      </c>
      <c r="BT26" s="1">
        <f>Master!BY226</f>
        <v>0</v>
      </c>
      <c r="BU26" s="1">
        <f>Master!BZ226</f>
        <v>0</v>
      </c>
      <c r="BV26" s="1">
        <f>Master!CA226</f>
        <v>0</v>
      </c>
      <c r="BW26" s="1">
        <f>Master!CB226</f>
        <v>0</v>
      </c>
      <c r="BX26" s="1">
        <f>Master!CC226</f>
        <v>0</v>
      </c>
      <c r="BY26" s="1">
        <f>Master!CD226</f>
        <v>0</v>
      </c>
      <c r="BZ26" s="1">
        <f>Master!CE226</f>
        <v>0</v>
      </c>
      <c r="CA26" s="1">
        <f>Master!CF226</f>
        <v>0</v>
      </c>
      <c r="CB26" s="1">
        <f>Master!CG226</f>
        <v>0</v>
      </c>
      <c r="CC26" s="1">
        <f>Master!CH226</f>
        <v>0</v>
      </c>
      <c r="CD26" s="1">
        <f>Master!CI226</f>
        <v>0</v>
      </c>
      <c r="CE26" s="1">
        <f>Master!CJ226</f>
        <v>0</v>
      </c>
      <c r="CF26" s="1">
        <f>Master!CK226</f>
        <v>0</v>
      </c>
      <c r="CG26" s="1">
        <f>Master!CL226</f>
        <v>0</v>
      </c>
      <c r="CH26" s="1">
        <f>Master!CM226</f>
        <v>0</v>
      </c>
      <c r="CI26" s="1">
        <f>Master!CN226</f>
        <v>0</v>
      </c>
      <c r="CJ26" s="1">
        <f>Master!CO226</f>
        <v>0</v>
      </c>
      <c r="CK26" s="1">
        <f>Master!CP226</f>
        <v>0</v>
      </c>
      <c r="CL26" s="1">
        <f>Master!CQ226</f>
        <v>0</v>
      </c>
      <c r="CM26" s="1">
        <f>Master!CR226</f>
        <v>0</v>
      </c>
      <c r="CN26" s="1">
        <f>Master!CS226</f>
        <v>0</v>
      </c>
      <c r="CO26" s="1">
        <f>Master!CT226</f>
        <v>0</v>
      </c>
      <c r="CP26" s="1">
        <f>Master!CU226</f>
        <v>0</v>
      </c>
      <c r="CQ26" s="1">
        <f>Master!CV226</f>
        <v>0</v>
      </c>
      <c r="CR26" s="1">
        <f>Master!CW226</f>
        <v>0</v>
      </c>
      <c r="CS26" s="1">
        <f>Master!CX226</f>
        <v>0</v>
      </c>
      <c r="CT26" s="1">
        <f>Master!CY226</f>
        <v>0</v>
      </c>
      <c r="CU26" s="1">
        <f>Master!CZ226</f>
        <v>0</v>
      </c>
      <c r="CV26" s="1">
        <f>Master!DA226</f>
        <v>0</v>
      </c>
      <c r="CW26" s="1">
        <f>Master!DB226</f>
        <v>0</v>
      </c>
      <c r="CX26" s="1">
        <f>Master!DC226</f>
        <v>0</v>
      </c>
    </row>
    <row r="27" spans="1:106" ht="18" x14ac:dyDescent="0.25">
      <c r="A27" s="22" t="s">
        <v>206</v>
      </c>
      <c r="B27" s="16">
        <f>Master!C229</f>
        <v>6367476.5863854643</v>
      </c>
      <c r="C27" s="6">
        <f>Master!H229</f>
        <v>0</v>
      </c>
      <c r="D27" s="1">
        <f>Master!I229</f>
        <v>0</v>
      </c>
      <c r="E27" s="1">
        <f>Master!J229</f>
        <v>0</v>
      </c>
      <c r="F27" s="1">
        <f>Master!K229</f>
        <v>0</v>
      </c>
      <c r="G27" s="1">
        <f>Master!L229</f>
        <v>0</v>
      </c>
      <c r="H27" s="1">
        <f>Master!M229</f>
        <v>0</v>
      </c>
      <c r="I27" s="1">
        <f>Master!N229</f>
        <v>0</v>
      </c>
      <c r="J27" s="1">
        <f>Master!O229</f>
        <v>0</v>
      </c>
      <c r="K27" s="1">
        <f>Master!P229</f>
        <v>0</v>
      </c>
      <c r="L27" s="1">
        <f>Master!Q229</f>
        <v>0</v>
      </c>
      <c r="M27" s="1">
        <f>Master!R229</f>
        <v>0</v>
      </c>
      <c r="N27" s="1">
        <f>Master!S229</f>
        <v>0</v>
      </c>
      <c r="O27" s="1">
        <f>Master!T229</f>
        <v>0</v>
      </c>
      <c r="P27" s="1">
        <f>Master!U229</f>
        <v>0</v>
      </c>
      <c r="Q27" s="1">
        <f>Master!V229</f>
        <v>0</v>
      </c>
      <c r="R27" s="1">
        <f>Master!W229</f>
        <v>0</v>
      </c>
      <c r="S27" s="1">
        <f>Master!X229</f>
        <v>0</v>
      </c>
      <c r="T27" s="1">
        <f>Master!Y229</f>
        <v>0</v>
      </c>
      <c r="U27" s="1">
        <f>Master!Z229</f>
        <v>0</v>
      </c>
      <c r="V27" s="1">
        <f>Master!AA229</f>
        <v>0</v>
      </c>
      <c r="W27" s="1">
        <f>Master!AB229</f>
        <v>0</v>
      </c>
      <c r="X27" s="1">
        <f>Master!AC229</f>
        <v>0</v>
      </c>
      <c r="Y27" s="1">
        <f>Master!AD229</f>
        <v>0</v>
      </c>
      <c r="Z27" s="1">
        <f>Master!AE229</f>
        <v>0</v>
      </c>
      <c r="AA27" s="1">
        <f>Master!AF229</f>
        <v>0</v>
      </c>
      <c r="AB27" s="1">
        <f>Master!AG229</f>
        <v>0</v>
      </c>
      <c r="AC27" s="1">
        <f>Master!AH229</f>
        <v>0</v>
      </c>
      <c r="AD27" s="1">
        <f>Master!AI229</f>
        <v>0</v>
      </c>
      <c r="AE27" s="1">
        <f>Master!AJ229</f>
        <v>0</v>
      </c>
      <c r="AF27" s="1">
        <f>Master!AK229</f>
        <v>0</v>
      </c>
      <c r="AG27" s="1">
        <f>Master!AL229</f>
        <v>0</v>
      </c>
      <c r="AH27" s="1">
        <f>Master!AM229</f>
        <v>0</v>
      </c>
      <c r="AI27" s="1">
        <f>Master!AN229</f>
        <v>0</v>
      </c>
      <c r="AJ27" s="1">
        <f>Master!AO229</f>
        <v>0</v>
      </c>
      <c r="AK27" s="1">
        <f>Master!AP229</f>
        <v>0</v>
      </c>
      <c r="AL27" s="1">
        <f>Master!AQ229</f>
        <v>0</v>
      </c>
      <c r="AM27" s="1">
        <f>Master!AR229</f>
        <v>0</v>
      </c>
      <c r="AN27" s="1">
        <f>Master!AS229</f>
        <v>0</v>
      </c>
      <c r="AO27" s="1">
        <f>Master!AT229</f>
        <v>0</v>
      </c>
      <c r="AP27" s="1">
        <f>Master!AU229</f>
        <v>0</v>
      </c>
      <c r="AQ27" s="1">
        <f>Master!AV229</f>
        <v>0</v>
      </c>
      <c r="AR27" s="1">
        <f>Master!AW229</f>
        <v>0</v>
      </c>
      <c r="AS27" s="1">
        <f>Master!AX229</f>
        <v>0</v>
      </c>
      <c r="AT27" s="1">
        <f>Master!AY229</f>
        <v>0</v>
      </c>
      <c r="AU27" s="1">
        <f>Master!AZ229</f>
        <v>0</v>
      </c>
      <c r="AV27" s="1">
        <f>Master!BA229</f>
        <v>0</v>
      </c>
      <c r="AW27" s="1">
        <f>Master!BB229</f>
        <v>0</v>
      </c>
      <c r="AX27" s="1">
        <f>Master!BC229</f>
        <v>0</v>
      </c>
      <c r="AY27" s="1">
        <f>Master!BD229</f>
        <v>0</v>
      </c>
      <c r="AZ27" s="1">
        <f>Master!BE229</f>
        <v>0</v>
      </c>
      <c r="BA27" s="1">
        <f>Master!BF229</f>
        <v>0</v>
      </c>
      <c r="BB27" s="1">
        <f>Master!BG229</f>
        <v>0</v>
      </c>
      <c r="BC27" s="1">
        <f>Master!BH229</f>
        <v>0</v>
      </c>
      <c r="BD27" s="1">
        <f>Master!BI229</f>
        <v>0</v>
      </c>
      <c r="BE27" s="1">
        <f>Master!BJ229</f>
        <v>6367476.5863854643</v>
      </c>
      <c r="BF27" s="1">
        <f>Master!BK229</f>
        <v>0</v>
      </c>
      <c r="BG27" s="1">
        <f>Master!BL229</f>
        <v>0</v>
      </c>
      <c r="BH27" s="1">
        <f>Master!BM229</f>
        <v>0</v>
      </c>
      <c r="BI27" s="1">
        <f>Master!BN229</f>
        <v>0</v>
      </c>
      <c r="BJ27" s="1">
        <f>Master!BO229</f>
        <v>0</v>
      </c>
      <c r="BK27" s="1">
        <f>Master!BP229</f>
        <v>0</v>
      </c>
      <c r="BL27" s="1">
        <f>Master!BQ229</f>
        <v>0</v>
      </c>
      <c r="BM27" s="1">
        <f>Master!BR229</f>
        <v>0</v>
      </c>
      <c r="BN27" s="1">
        <f>Master!BS229</f>
        <v>0</v>
      </c>
      <c r="BO27" s="1">
        <f>Master!BT229</f>
        <v>0</v>
      </c>
      <c r="BP27" s="1">
        <f>Master!BU229</f>
        <v>0</v>
      </c>
      <c r="BQ27" s="1">
        <f>Master!BV229</f>
        <v>0</v>
      </c>
      <c r="BR27" s="1">
        <f>Master!BW229</f>
        <v>0</v>
      </c>
      <c r="BS27" s="1">
        <f>Master!BX229</f>
        <v>0</v>
      </c>
      <c r="BT27" s="1">
        <f>Master!BY229</f>
        <v>0</v>
      </c>
      <c r="BU27" s="1">
        <f>Master!BZ229</f>
        <v>0</v>
      </c>
      <c r="BV27" s="1">
        <f>Master!CA229</f>
        <v>0</v>
      </c>
      <c r="BW27" s="1">
        <f>Master!CB229</f>
        <v>0</v>
      </c>
      <c r="BX27" s="1">
        <f>Master!CC229</f>
        <v>0</v>
      </c>
      <c r="BY27" s="1">
        <f>Master!CD229</f>
        <v>0</v>
      </c>
      <c r="BZ27" s="1">
        <f>Master!CE229</f>
        <v>0</v>
      </c>
      <c r="CA27" s="1">
        <f>Master!CF229</f>
        <v>0</v>
      </c>
      <c r="CB27" s="1">
        <f>Master!CG229</f>
        <v>0</v>
      </c>
      <c r="CC27" s="1">
        <f>Master!CH229</f>
        <v>0</v>
      </c>
      <c r="CD27" s="1">
        <f>Master!CI229</f>
        <v>0</v>
      </c>
      <c r="CE27" s="1">
        <f>Master!CJ229</f>
        <v>0</v>
      </c>
      <c r="CF27" s="1">
        <f>Master!CK229</f>
        <v>0</v>
      </c>
      <c r="CG27" s="1">
        <f>Master!CL229</f>
        <v>0</v>
      </c>
      <c r="CH27" s="1">
        <f>Master!CM229</f>
        <v>0</v>
      </c>
      <c r="CI27" s="1">
        <f>Master!CN229</f>
        <v>0</v>
      </c>
      <c r="CJ27" s="1">
        <f>Master!CO229</f>
        <v>0</v>
      </c>
      <c r="CK27" s="1">
        <f>Master!CP229</f>
        <v>0</v>
      </c>
      <c r="CL27" s="1">
        <f>Master!CQ229</f>
        <v>0</v>
      </c>
      <c r="CM27" s="1">
        <f>Master!CR229</f>
        <v>0</v>
      </c>
      <c r="CN27" s="1">
        <f>Master!CS229</f>
        <v>0</v>
      </c>
      <c r="CO27" s="1">
        <f>Master!CT229</f>
        <v>0</v>
      </c>
      <c r="CP27" s="1">
        <f>Master!CU229</f>
        <v>0</v>
      </c>
      <c r="CQ27" s="1">
        <f>Master!CV229</f>
        <v>0</v>
      </c>
      <c r="CR27" s="1">
        <f>Master!CW229</f>
        <v>0</v>
      </c>
      <c r="CS27" s="1">
        <f>Master!CX229</f>
        <v>0</v>
      </c>
      <c r="CT27" s="1">
        <f>Master!CY229</f>
        <v>0</v>
      </c>
      <c r="CU27" s="1">
        <f>Master!CZ229</f>
        <v>0</v>
      </c>
      <c r="CV27" s="1">
        <f>Master!DA229</f>
        <v>0</v>
      </c>
      <c r="CW27" s="1">
        <f>Master!DB229</f>
        <v>0</v>
      </c>
      <c r="CX27" s="1">
        <f>Master!DC229</f>
        <v>0</v>
      </c>
    </row>
    <row r="28" spans="1:106" ht="18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</row>
    <row r="29" spans="1:106" s="8" customFormat="1" ht="18" x14ac:dyDescent="0.25">
      <c r="A29" s="16" t="s">
        <v>221</v>
      </c>
      <c r="B29" s="16">
        <f>SUM(B17:B27)</f>
        <v>91283794.050105616</v>
      </c>
      <c r="C29" s="6">
        <f>SUM(C17:C27)</f>
        <v>10392269.835051546</v>
      </c>
      <c r="D29" s="6">
        <f t="shared" ref="D29:BO29" si="6">SUM(D17:D27)</f>
        <v>153161.71134020618</v>
      </c>
      <c r="E29" s="6">
        <f t="shared" si="6"/>
        <v>347729.95876288658</v>
      </c>
      <c r="F29" s="6">
        <f t="shared" si="6"/>
        <v>1536919.4386775682</v>
      </c>
      <c r="G29" s="6">
        <f t="shared" si="6"/>
        <v>885925.62424457876</v>
      </c>
      <c r="H29" s="6">
        <f t="shared" si="6"/>
        <v>756583.97476004262</v>
      </c>
      <c r="I29" s="6">
        <f t="shared" si="6"/>
        <v>716595.00568787777</v>
      </c>
      <c r="J29" s="6">
        <f t="shared" si="6"/>
        <v>683411.50053323852</v>
      </c>
      <c r="K29" s="6">
        <f t="shared" si="6"/>
        <v>463459.95414148597</v>
      </c>
      <c r="L29" s="6">
        <f t="shared" si="6"/>
        <v>385217.30628931505</v>
      </c>
      <c r="M29" s="6">
        <f t="shared" si="6"/>
        <v>331194.70551724138</v>
      </c>
      <c r="N29" s="6">
        <f t="shared" si="6"/>
        <v>527794.70551724138</v>
      </c>
      <c r="O29" s="6">
        <f t="shared" si="6"/>
        <v>291632.40551724134</v>
      </c>
      <c r="P29" s="6">
        <f t="shared" si="6"/>
        <v>298632.40551724134</v>
      </c>
      <c r="Q29" s="6">
        <f t="shared" si="6"/>
        <v>273632.40551724134</v>
      </c>
      <c r="R29" s="6">
        <f t="shared" si="6"/>
        <v>250044.70551724138</v>
      </c>
      <c r="S29" s="6">
        <f t="shared" si="6"/>
        <v>465969.70551724138</v>
      </c>
      <c r="T29" s="6">
        <f t="shared" si="6"/>
        <v>249779.12551724137</v>
      </c>
      <c r="U29" s="6">
        <f t="shared" si="6"/>
        <v>464332.82551724138</v>
      </c>
      <c r="V29" s="6">
        <f t="shared" si="6"/>
        <v>257015.82551724138</v>
      </c>
      <c r="W29" s="6">
        <f t="shared" si="6"/>
        <v>552365.82551724138</v>
      </c>
      <c r="X29" s="6">
        <f t="shared" si="6"/>
        <v>197328.12551724137</v>
      </c>
      <c r="Y29" s="6">
        <f t="shared" si="6"/>
        <v>200328.12551724137</v>
      </c>
      <c r="Z29" s="6">
        <f t="shared" si="6"/>
        <v>199777.12551724137</v>
      </c>
      <c r="AA29" s="6">
        <f t="shared" si="6"/>
        <v>195027.82551724138</v>
      </c>
      <c r="AB29" s="6">
        <f t="shared" si="6"/>
        <v>167915.82551724138</v>
      </c>
      <c r="AC29" s="6">
        <f t="shared" si="6"/>
        <v>169639.11551724136</v>
      </c>
      <c r="AD29" s="6">
        <f t="shared" si="6"/>
        <v>6568778.5078701833</v>
      </c>
      <c r="AE29" s="6">
        <f t="shared" si="6"/>
        <v>2541617.5078701829</v>
      </c>
      <c r="AF29" s="6">
        <f t="shared" si="6"/>
        <v>6858727.5078701833</v>
      </c>
      <c r="AG29" s="6">
        <f t="shared" si="6"/>
        <v>2550205.207870183</v>
      </c>
      <c r="AH29" s="6">
        <f t="shared" si="6"/>
        <v>2099847.3313995944</v>
      </c>
      <c r="AI29" s="6">
        <f t="shared" si="6"/>
        <v>2060640.975882353</v>
      </c>
      <c r="AJ29" s="6">
        <f t="shared" si="6"/>
        <v>2057364.7758823531</v>
      </c>
      <c r="AK29" s="6">
        <f t="shared" si="6"/>
        <v>2046415.7758823531</v>
      </c>
      <c r="AL29" s="6">
        <f t="shared" si="6"/>
        <v>2041415.7758823531</v>
      </c>
      <c r="AM29" s="6">
        <f t="shared" si="6"/>
        <v>2085003.475882353</v>
      </c>
      <c r="AN29" s="6">
        <f t="shared" si="6"/>
        <v>2085003.475882353</v>
      </c>
      <c r="AO29" s="6">
        <f t="shared" si="6"/>
        <v>2085003.475882353</v>
      </c>
      <c r="AP29" s="6">
        <f t="shared" si="6"/>
        <v>2025931.5058823531</v>
      </c>
      <c r="AQ29" s="6">
        <f t="shared" si="6"/>
        <v>2025931.5058823531</v>
      </c>
      <c r="AR29" s="6">
        <f t="shared" si="6"/>
        <v>2015931.5058823531</v>
      </c>
      <c r="AS29" s="6">
        <f t="shared" si="6"/>
        <v>2039519.205882353</v>
      </c>
      <c r="AT29" s="6">
        <f t="shared" si="6"/>
        <v>2033619.205882353</v>
      </c>
      <c r="AU29" s="6">
        <f t="shared" si="6"/>
        <v>2019519.205882353</v>
      </c>
      <c r="AV29" s="6">
        <f t="shared" si="6"/>
        <v>1995931.5058823531</v>
      </c>
      <c r="AW29" s="6">
        <f t="shared" si="6"/>
        <v>1995931.5058823531</v>
      </c>
      <c r="AX29" s="6">
        <f t="shared" si="6"/>
        <v>1998431.5058823531</v>
      </c>
      <c r="AY29" s="6">
        <f t="shared" si="6"/>
        <v>2012019.205882353</v>
      </c>
      <c r="AZ29" s="6">
        <f t="shared" si="6"/>
        <v>2225327.2058823532</v>
      </c>
      <c r="BA29" s="6">
        <f t="shared" si="6"/>
        <v>2082563.5858823529</v>
      </c>
      <c r="BB29" s="6">
        <f t="shared" si="6"/>
        <v>5000</v>
      </c>
      <c r="BC29" s="6">
        <f t="shared" si="6"/>
        <v>0</v>
      </c>
      <c r="BD29" s="6">
        <f t="shared" si="6"/>
        <v>0</v>
      </c>
      <c r="BE29" s="6">
        <f t="shared" si="6"/>
        <v>10314430.083914092</v>
      </c>
      <c r="BF29" s="6">
        <f t="shared" si="6"/>
        <v>0</v>
      </c>
      <c r="BG29" s="6">
        <f t="shared" si="6"/>
        <v>0</v>
      </c>
      <c r="BH29" s="6">
        <f t="shared" si="6"/>
        <v>0</v>
      </c>
      <c r="BI29" s="6">
        <f t="shared" si="6"/>
        <v>0</v>
      </c>
      <c r="BJ29" s="6">
        <f t="shared" si="6"/>
        <v>0</v>
      </c>
      <c r="BK29" s="6">
        <f t="shared" si="6"/>
        <v>0</v>
      </c>
      <c r="BL29" s="6">
        <f t="shared" si="6"/>
        <v>0</v>
      </c>
      <c r="BM29" s="6">
        <f t="shared" si="6"/>
        <v>0</v>
      </c>
      <c r="BN29" s="6">
        <f t="shared" si="6"/>
        <v>0</v>
      </c>
      <c r="BO29" s="6">
        <f t="shared" si="6"/>
        <v>0</v>
      </c>
      <c r="BP29" s="6">
        <f t="shared" ref="BP29:CX29" si="7">SUM(BP17:BP27)</f>
        <v>0</v>
      </c>
      <c r="BQ29" s="6">
        <f t="shared" si="7"/>
        <v>0</v>
      </c>
      <c r="BR29" s="6">
        <f t="shared" si="7"/>
        <v>0</v>
      </c>
      <c r="BS29" s="6">
        <f t="shared" si="7"/>
        <v>0</v>
      </c>
      <c r="BT29" s="6">
        <f t="shared" si="7"/>
        <v>0</v>
      </c>
      <c r="BU29" s="6">
        <f t="shared" si="7"/>
        <v>0</v>
      </c>
      <c r="BV29" s="6">
        <f t="shared" si="7"/>
        <v>0</v>
      </c>
      <c r="BW29" s="6">
        <f t="shared" si="7"/>
        <v>0</v>
      </c>
      <c r="BX29" s="6">
        <f t="shared" si="7"/>
        <v>0</v>
      </c>
      <c r="BY29" s="6">
        <f t="shared" si="7"/>
        <v>0</v>
      </c>
      <c r="BZ29" s="6">
        <f t="shared" si="7"/>
        <v>0</v>
      </c>
      <c r="CA29" s="6">
        <f t="shared" si="7"/>
        <v>0</v>
      </c>
      <c r="CB29" s="6">
        <f t="shared" si="7"/>
        <v>0</v>
      </c>
      <c r="CC29" s="6">
        <f t="shared" si="7"/>
        <v>0</v>
      </c>
      <c r="CD29" s="6">
        <f t="shared" si="7"/>
        <v>0</v>
      </c>
      <c r="CE29" s="6">
        <f t="shared" si="7"/>
        <v>0</v>
      </c>
      <c r="CF29" s="6">
        <f t="shared" si="7"/>
        <v>0</v>
      </c>
      <c r="CG29" s="6">
        <f t="shared" si="7"/>
        <v>0</v>
      </c>
      <c r="CH29" s="6">
        <f t="shared" si="7"/>
        <v>0</v>
      </c>
      <c r="CI29" s="6">
        <f t="shared" si="7"/>
        <v>0</v>
      </c>
      <c r="CJ29" s="6">
        <f t="shared" si="7"/>
        <v>0</v>
      </c>
      <c r="CK29" s="6">
        <f t="shared" si="7"/>
        <v>0</v>
      </c>
      <c r="CL29" s="6">
        <f t="shared" si="7"/>
        <v>0</v>
      </c>
      <c r="CM29" s="6">
        <f t="shared" si="7"/>
        <v>0</v>
      </c>
      <c r="CN29" s="6">
        <f t="shared" si="7"/>
        <v>0</v>
      </c>
      <c r="CO29" s="6">
        <f t="shared" si="7"/>
        <v>0</v>
      </c>
      <c r="CP29" s="6">
        <f t="shared" si="7"/>
        <v>0</v>
      </c>
      <c r="CQ29" s="6">
        <f t="shared" si="7"/>
        <v>0</v>
      </c>
      <c r="CR29" s="6">
        <f t="shared" si="7"/>
        <v>0</v>
      </c>
      <c r="CS29" s="6">
        <f t="shared" si="7"/>
        <v>0</v>
      </c>
      <c r="CT29" s="6">
        <f t="shared" si="7"/>
        <v>0</v>
      </c>
      <c r="CU29" s="6">
        <f t="shared" si="7"/>
        <v>0</v>
      </c>
      <c r="CV29" s="6">
        <f t="shared" si="7"/>
        <v>0</v>
      </c>
      <c r="CW29" s="6">
        <f t="shared" si="7"/>
        <v>0</v>
      </c>
      <c r="CX29" s="6">
        <f t="shared" si="7"/>
        <v>0</v>
      </c>
    </row>
    <row r="30" spans="1:106" s="8" customFormat="1" ht="18" x14ac:dyDescent="0.25">
      <c r="A30" s="16"/>
      <c r="B30" s="1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</row>
    <row r="32" spans="1:106" ht="18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</row>
    <row r="33" spans="1:102" s="8" customFormat="1" ht="18" x14ac:dyDescent="0.25">
      <c r="A33" s="16" t="s">
        <v>0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</row>
    <row r="34" spans="1:102" s="8" customFormat="1" ht="18" x14ac:dyDescent="0.25">
      <c r="A34" s="6" t="s">
        <v>225</v>
      </c>
      <c r="B34" s="6"/>
      <c r="C34" s="6">
        <f>Master!C7</f>
        <v>5000000</v>
      </c>
      <c r="D34" s="6">
        <f>Master!D7</f>
        <v>0</v>
      </c>
      <c r="E34" s="6">
        <f>Master!E7</f>
        <v>0</v>
      </c>
      <c r="F34" s="6">
        <f>Master!F7</f>
        <v>0</v>
      </c>
      <c r="G34" s="6">
        <f>Master!G7</f>
        <v>0</v>
      </c>
      <c r="H34" s="6">
        <f>Master!H7</f>
        <v>0</v>
      </c>
      <c r="I34" s="6">
        <f>Master!I7</f>
        <v>0</v>
      </c>
      <c r="J34" s="6">
        <f>Master!J7</f>
        <v>0</v>
      </c>
      <c r="K34" s="6">
        <f>Master!K7</f>
        <v>0</v>
      </c>
      <c r="L34" s="6">
        <f>Master!L7</f>
        <v>0</v>
      </c>
      <c r="M34" s="6">
        <f>Master!M7</f>
        <v>0</v>
      </c>
      <c r="N34" s="6">
        <f>Master!N7</f>
        <v>0</v>
      </c>
      <c r="O34" s="6">
        <f>Master!O7</f>
        <v>0</v>
      </c>
      <c r="P34" s="6">
        <f>Master!P7</f>
        <v>0</v>
      </c>
      <c r="Q34" s="6">
        <f>Master!Q7</f>
        <v>0</v>
      </c>
      <c r="R34" s="6">
        <f>Master!R7</f>
        <v>0</v>
      </c>
      <c r="S34" s="6">
        <f>Master!S7</f>
        <v>0</v>
      </c>
      <c r="T34" s="6">
        <f>Master!T7</f>
        <v>0</v>
      </c>
      <c r="U34" s="6">
        <f>Master!U7</f>
        <v>0</v>
      </c>
      <c r="V34" s="6">
        <f>Master!V7</f>
        <v>0</v>
      </c>
      <c r="W34" s="6">
        <f>Master!W7</f>
        <v>0</v>
      </c>
      <c r="X34" s="6">
        <f>Master!X7</f>
        <v>0</v>
      </c>
      <c r="Y34" s="6">
        <f>Master!Y7</f>
        <v>0</v>
      </c>
      <c r="Z34" s="6">
        <f>Master!Z7</f>
        <v>0</v>
      </c>
      <c r="AA34" s="6">
        <f>Master!AA7</f>
        <v>0</v>
      </c>
      <c r="AB34" s="6">
        <f>Master!AB7</f>
        <v>0</v>
      </c>
      <c r="AC34" s="6">
        <f>Master!AC7</f>
        <v>0</v>
      </c>
      <c r="AD34" s="6">
        <f>Master!AD7</f>
        <v>0</v>
      </c>
      <c r="AE34" s="6">
        <f>Master!AE7</f>
        <v>0</v>
      </c>
      <c r="AF34" s="6">
        <f>Master!AF7</f>
        <v>0</v>
      </c>
      <c r="AG34" s="6">
        <f>Master!AG7</f>
        <v>0</v>
      </c>
      <c r="AH34" s="6">
        <f>Master!AH7</f>
        <v>0</v>
      </c>
      <c r="AI34" s="6">
        <f>Master!AI7</f>
        <v>0</v>
      </c>
      <c r="AJ34" s="6">
        <f>Master!AJ7</f>
        <v>0</v>
      </c>
      <c r="AK34" s="6">
        <f>Master!AK7</f>
        <v>0</v>
      </c>
      <c r="AL34" s="6">
        <f>Master!AL7</f>
        <v>0</v>
      </c>
      <c r="AM34" s="6">
        <f>Master!AM7</f>
        <v>0</v>
      </c>
      <c r="AN34" s="6">
        <f>Master!AN7</f>
        <v>0</v>
      </c>
      <c r="AO34" s="6">
        <f>Master!AO7</f>
        <v>0</v>
      </c>
      <c r="AP34" s="6">
        <f>Master!AP7</f>
        <v>0</v>
      </c>
      <c r="AQ34" s="6">
        <f>Master!AQ7</f>
        <v>0</v>
      </c>
      <c r="AR34" s="6">
        <f>Master!AR7</f>
        <v>0</v>
      </c>
      <c r="AS34" s="6">
        <f>Master!AS7</f>
        <v>0</v>
      </c>
      <c r="AT34" s="6">
        <f>Master!AT7</f>
        <v>0</v>
      </c>
      <c r="AU34" s="6">
        <f>Master!AU7</f>
        <v>0</v>
      </c>
      <c r="AV34" s="6">
        <f>Master!AV7</f>
        <v>0</v>
      </c>
      <c r="AW34" s="6">
        <f>Master!AW7</f>
        <v>0</v>
      </c>
      <c r="AX34" s="6">
        <f>Master!AX7</f>
        <v>0</v>
      </c>
      <c r="AY34" s="6">
        <f>Master!AY7</f>
        <v>0</v>
      </c>
      <c r="AZ34" s="6">
        <f>Master!AZ7</f>
        <v>0</v>
      </c>
      <c r="BA34" s="6">
        <f>Master!BA7</f>
        <v>0</v>
      </c>
      <c r="BB34" s="6">
        <f>Master!BB7</f>
        <v>0</v>
      </c>
      <c r="BC34" s="6">
        <f>Master!BC7</f>
        <v>0</v>
      </c>
      <c r="BD34" s="6">
        <f>Master!BD7</f>
        <v>0</v>
      </c>
      <c r="BE34" s="6">
        <f>Master!BE7</f>
        <v>0</v>
      </c>
      <c r="BF34" s="6">
        <f>Master!BF7</f>
        <v>0</v>
      </c>
      <c r="BG34" s="6">
        <f>Master!BG7</f>
        <v>0</v>
      </c>
      <c r="BH34" s="6">
        <f>Master!BH7</f>
        <v>0</v>
      </c>
      <c r="BI34" s="6">
        <f>Master!BI7</f>
        <v>0</v>
      </c>
      <c r="BJ34" s="6">
        <f>Master!BJ7</f>
        <v>0</v>
      </c>
      <c r="BK34" s="6">
        <f>Master!BK7</f>
        <v>0</v>
      </c>
      <c r="BL34" s="6">
        <f>Master!BL7</f>
        <v>0</v>
      </c>
      <c r="BM34" s="6">
        <f>Master!BM7</f>
        <v>0</v>
      </c>
      <c r="BN34" s="6">
        <f>Master!BN7</f>
        <v>0</v>
      </c>
      <c r="BO34" s="6">
        <f>Master!BO7</f>
        <v>0</v>
      </c>
      <c r="BP34" s="6">
        <f>Master!BP7</f>
        <v>0</v>
      </c>
      <c r="BQ34" s="6">
        <f>Master!BQ7</f>
        <v>0</v>
      </c>
      <c r="BR34" s="6">
        <f>Master!BR7</f>
        <v>0</v>
      </c>
      <c r="BS34" s="6">
        <f>Master!BS7</f>
        <v>0</v>
      </c>
      <c r="BT34" s="6">
        <f>Master!BT7</f>
        <v>0</v>
      </c>
      <c r="BU34" s="6">
        <f>Master!BU7</f>
        <v>0</v>
      </c>
      <c r="BV34" s="6">
        <f>Master!BV7</f>
        <v>0</v>
      </c>
      <c r="BW34" s="6">
        <f>Master!BW7</f>
        <v>0</v>
      </c>
      <c r="BX34" s="6">
        <f>Master!BX7</f>
        <v>0</v>
      </c>
      <c r="BY34" s="6">
        <f>Master!BY7</f>
        <v>0</v>
      </c>
      <c r="BZ34" s="6">
        <f>Master!BZ7</f>
        <v>0</v>
      </c>
      <c r="CA34" s="6">
        <f>Master!CA7</f>
        <v>0</v>
      </c>
      <c r="CB34" s="6">
        <f>Master!CB7</f>
        <v>0</v>
      </c>
      <c r="CC34" s="6">
        <f>Master!CC7</f>
        <v>0</v>
      </c>
      <c r="CD34" s="6">
        <f>Master!CD7</f>
        <v>0</v>
      </c>
      <c r="CE34" s="6">
        <f>Master!CE7</f>
        <v>0</v>
      </c>
      <c r="CF34" s="6">
        <f>Master!CF7</f>
        <v>0</v>
      </c>
      <c r="CG34" s="6">
        <f>Master!CG7</f>
        <v>0</v>
      </c>
      <c r="CH34" s="6">
        <f>Master!CH7</f>
        <v>0</v>
      </c>
      <c r="CI34" s="6">
        <f>Master!CI7</f>
        <v>0</v>
      </c>
      <c r="CJ34" s="6">
        <f>Master!CJ7</f>
        <v>0</v>
      </c>
      <c r="CK34" s="6">
        <f>Master!CK7</f>
        <v>0</v>
      </c>
      <c r="CL34" s="6">
        <f>Master!CL7</f>
        <v>0</v>
      </c>
      <c r="CM34" s="6">
        <f>Master!CM7</f>
        <v>0</v>
      </c>
      <c r="CN34" s="6">
        <f>Master!CN7</f>
        <v>0</v>
      </c>
      <c r="CO34" s="6">
        <f>Master!CO7</f>
        <v>0</v>
      </c>
      <c r="CP34" s="6">
        <f>Master!CP7</f>
        <v>0</v>
      </c>
      <c r="CQ34" s="6">
        <f>Master!CQ7</f>
        <v>0</v>
      </c>
      <c r="CR34" s="6">
        <f>Master!CR7</f>
        <v>0</v>
      </c>
      <c r="CS34" s="6">
        <f>Master!CS7</f>
        <v>0</v>
      </c>
      <c r="CT34" s="6">
        <f>Master!CT7</f>
        <v>0</v>
      </c>
      <c r="CU34" s="6">
        <f>Master!CU7</f>
        <v>0</v>
      </c>
      <c r="CV34" s="6">
        <f>Master!CV7</f>
        <v>0</v>
      </c>
      <c r="CW34" s="6">
        <f>Master!CW7</f>
        <v>0</v>
      </c>
      <c r="CX34" s="6">
        <f>Master!CX7</f>
        <v>0</v>
      </c>
    </row>
    <row r="35" spans="1:102" s="8" customFormat="1" ht="18" x14ac:dyDescent="0.25">
      <c r="A35" s="6" t="s">
        <v>226</v>
      </c>
      <c r="B35" s="6"/>
      <c r="C35" s="6">
        <f>Master!C8</f>
        <v>0</v>
      </c>
      <c r="D35" s="6">
        <f>Master!D8</f>
        <v>0</v>
      </c>
      <c r="E35" s="6">
        <f>Master!E8</f>
        <v>0</v>
      </c>
      <c r="F35" s="6">
        <f>Master!F8</f>
        <v>0</v>
      </c>
      <c r="G35" s="6">
        <f>Master!G8</f>
        <v>0</v>
      </c>
      <c r="H35" s="6">
        <f>Master!H8</f>
        <v>0</v>
      </c>
      <c r="I35" s="6">
        <f>Master!I8</f>
        <v>0</v>
      </c>
      <c r="J35" s="6">
        <f>Master!J8</f>
        <v>0</v>
      </c>
      <c r="K35" s="6">
        <f>Master!K8</f>
        <v>0</v>
      </c>
      <c r="L35" s="6">
        <f>Master!L8</f>
        <v>0</v>
      </c>
      <c r="M35" s="6">
        <f>Master!M8</f>
        <v>0</v>
      </c>
      <c r="N35" s="6">
        <f>Master!N8</f>
        <v>0</v>
      </c>
      <c r="O35" s="6">
        <f>Master!O8</f>
        <v>0</v>
      </c>
      <c r="P35" s="6">
        <f>Master!P8</f>
        <v>0</v>
      </c>
      <c r="Q35" s="6">
        <f>Master!Q8</f>
        <v>0</v>
      </c>
      <c r="R35" s="6">
        <f>Master!R8</f>
        <v>0</v>
      </c>
      <c r="S35" s="6">
        <f>Master!S8</f>
        <v>0</v>
      </c>
      <c r="T35" s="6">
        <f>Master!T8</f>
        <v>0</v>
      </c>
      <c r="U35" s="6">
        <f>Master!U8</f>
        <v>0</v>
      </c>
      <c r="V35" s="6">
        <f>Master!V8</f>
        <v>0</v>
      </c>
      <c r="W35" s="6">
        <f>Master!W8</f>
        <v>0</v>
      </c>
      <c r="X35" s="6">
        <f>Master!X8</f>
        <v>0</v>
      </c>
      <c r="Y35" s="6">
        <f>Master!Y8</f>
        <v>0</v>
      </c>
      <c r="Z35" s="6">
        <f>Master!Z8</f>
        <v>0</v>
      </c>
      <c r="AA35" s="6">
        <f>Master!AA8</f>
        <v>0</v>
      </c>
      <c r="AB35" s="6">
        <f>Master!AB8</f>
        <v>0</v>
      </c>
      <c r="AC35" s="6">
        <f>Master!AC8</f>
        <v>0</v>
      </c>
      <c r="AD35" s="6">
        <f>Master!AD8</f>
        <v>0</v>
      </c>
      <c r="AE35" s="6">
        <f>Master!AE8</f>
        <v>0</v>
      </c>
      <c r="AF35" s="6">
        <f>Master!AF8</f>
        <v>0</v>
      </c>
      <c r="AG35" s="6">
        <f>Master!AG8</f>
        <v>0</v>
      </c>
      <c r="AH35" s="6">
        <f>Master!AH8</f>
        <v>0</v>
      </c>
      <c r="AI35" s="6">
        <f>Master!AI8</f>
        <v>0</v>
      </c>
      <c r="AJ35" s="6">
        <f>Master!AJ8</f>
        <v>0</v>
      </c>
      <c r="AK35" s="6">
        <f>Master!AK8</f>
        <v>0</v>
      </c>
      <c r="AL35" s="6">
        <f>Master!AL8</f>
        <v>0</v>
      </c>
      <c r="AM35" s="6">
        <f>Master!AM8</f>
        <v>0</v>
      </c>
      <c r="AN35" s="6">
        <f>Master!AN8</f>
        <v>0</v>
      </c>
      <c r="AO35" s="6">
        <f>Master!AO8</f>
        <v>0</v>
      </c>
      <c r="AP35" s="6">
        <f>Master!AP8</f>
        <v>0</v>
      </c>
      <c r="AQ35" s="6">
        <f>Master!AQ8</f>
        <v>0</v>
      </c>
      <c r="AR35" s="6">
        <f>Master!AR8</f>
        <v>0</v>
      </c>
      <c r="AS35" s="6">
        <f>Master!AS8</f>
        <v>0</v>
      </c>
      <c r="AT35" s="6">
        <f>Master!AT8</f>
        <v>0</v>
      </c>
      <c r="AU35" s="6">
        <f>Master!AU8</f>
        <v>0</v>
      </c>
      <c r="AV35" s="6">
        <f>Master!AV8</f>
        <v>0</v>
      </c>
      <c r="AW35" s="6">
        <f>Master!AW8</f>
        <v>0</v>
      </c>
      <c r="AX35" s="6">
        <f>Master!AX8</f>
        <v>0</v>
      </c>
      <c r="AY35" s="6">
        <f>Master!AY8</f>
        <v>0</v>
      </c>
      <c r="AZ35" s="6">
        <f>Master!AZ8</f>
        <v>0</v>
      </c>
      <c r="BA35" s="6">
        <f>Master!BA8</f>
        <v>0</v>
      </c>
      <c r="BB35" s="6">
        <f>Master!BB8</f>
        <v>0</v>
      </c>
      <c r="BC35" s="6">
        <f>Master!BC8</f>
        <v>0</v>
      </c>
      <c r="BD35" s="6">
        <f>Master!BD8</f>
        <v>0</v>
      </c>
      <c r="BE35" s="6">
        <f>Master!BE8</f>
        <v>0</v>
      </c>
      <c r="BF35" s="6">
        <f>Master!BF8</f>
        <v>0</v>
      </c>
      <c r="BG35" s="6">
        <f>Master!BG8</f>
        <v>0</v>
      </c>
      <c r="BH35" s="6">
        <f>Master!BH8</f>
        <v>0</v>
      </c>
      <c r="BI35" s="6">
        <f>Master!BI8</f>
        <v>0</v>
      </c>
      <c r="BJ35" s="6">
        <f>Master!BJ8</f>
        <v>0</v>
      </c>
      <c r="BK35" s="6">
        <f>Master!BK8</f>
        <v>0</v>
      </c>
      <c r="BL35" s="6">
        <f>Master!BL8</f>
        <v>0</v>
      </c>
      <c r="BM35" s="6">
        <f>Master!BM8</f>
        <v>0</v>
      </c>
      <c r="BN35" s="6">
        <f>Master!BN8</f>
        <v>0</v>
      </c>
      <c r="BO35" s="6">
        <f>Master!BO8</f>
        <v>0</v>
      </c>
      <c r="BP35" s="6">
        <f>Master!BP8</f>
        <v>0</v>
      </c>
      <c r="BQ35" s="6">
        <f>Master!BQ8</f>
        <v>0</v>
      </c>
      <c r="BR35" s="6">
        <f>Master!BR8</f>
        <v>0</v>
      </c>
      <c r="BS35" s="6">
        <f>Master!BS8</f>
        <v>0</v>
      </c>
      <c r="BT35" s="6">
        <f>Master!BT8</f>
        <v>0</v>
      </c>
      <c r="BU35" s="6">
        <f>Master!BU8</f>
        <v>0</v>
      </c>
      <c r="BV35" s="6">
        <f>Master!BV8</f>
        <v>0</v>
      </c>
      <c r="BW35" s="6">
        <f>Master!BW8</f>
        <v>0</v>
      </c>
      <c r="BX35" s="6">
        <f>Master!BX8</f>
        <v>0</v>
      </c>
      <c r="BY35" s="6">
        <f>Master!BY8</f>
        <v>0</v>
      </c>
      <c r="BZ35" s="6">
        <f>Master!BZ8</f>
        <v>0</v>
      </c>
      <c r="CA35" s="6">
        <f>Master!CA8</f>
        <v>0</v>
      </c>
      <c r="CB35" s="6">
        <f>Master!CB8</f>
        <v>0</v>
      </c>
      <c r="CC35" s="6">
        <f>Master!CC8</f>
        <v>0</v>
      </c>
      <c r="CD35" s="6">
        <f>Master!CD8</f>
        <v>0</v>
      </c>
      <c r="CE35" s="6">
        <f>Master!CE8</f>
        <v>0</v>
      </c>
      <c r="CF35" s="6">
        <f>Master!CF8</f>
        <v>0</v>
      </c>
      <c r="CG35" s="6">
        <f>Master!CG8</f>
        <v>0</v>
      </c>
      <c r="CH35" s="6">
        <f>Master!CH8</f>
        <v>0</v>
      </c>
      <c r="CI35" s="6">
        <f>Master!CI8</f>
        <v>0</v>
      </c>
      <c r="CJ35" s="6">
        <f>Master!CJ8</f>
        <v>0</v>
      </c>
      <c r="CK35" s="6">
        <f>Master!CK8</f>
        <v>0</v>
      </c>
      <c r="CL35" s="6">
        <f>Master!CL8</f>
        <v>0</v>
      </c>
      <c r="CM35" s="6">
        <f>Master!CM8</f>
        <v>0</v>
      </c>
      <c r="CN35" s="6">
        <f>Master!CN8</f>
        <v>0</v>
      </c>
      <c r="CO35" s="6">
        <f>Master!CO8</f>
        <v>0</v>
      </c>
      <c r="CP35" s="6">
        <f>Master!CP8</f>
        <v>0</v>
      </c>
      <c r="CQ35" s="6">
        <f>Master!CQ8</f>
        <v>0</v>
      </c>
      <c r="CR35" s="6">
        <f>Master!CR8</f>
        <v>0</v>
      </c>
      <c r="CS35" s="6">
        <f>Master!CS8</f>
        <v>0</v>
      </c>
      <c r="CT35" s="6">
        <f>Master!CT8</f>
        <v>0</v>
      </c>
      <c r="CU35" s="6">
        <f>Master!CU8</f>
        <v>0</v>
      </c>
      <c r="CV35" s="6">
        <f>Master!CV8</f>
        <v>0</v>
      </c>
      <c r="CW35" s="6">
        <f>Master!CW8</f>
        <v>0</v>
      </c>
      <c r="CX35" s="6">
        <f>Master!CX8</f>
        <v>0</v>
      </c>
    </row>
    <row r="36" spans="1:102" s="8" customFormat="1" ht="18" x14ac:dyDescent="0.25">
      <c r="A36" s="6" t="s">
        <v>231</v>
      </c>
      <c r="B36" s="8">
        <v>0</v>
      </c>
      <c r="C36" s="6">
        <f>IF(C$15&lt;=Master!$D$67,B37*Master!$B$6/12, )</f>
        <v>0</v>
      </c>
      <c r="D36" s="6">
        <f>IF(D$15&lt;=Master!$D$67,C37*Master!$B$6/12, )</f>
        <v>19791.666666666668</v>
      </c>
      <c r="E36" s="6">
        <f>IF(E$15&lt;=Master!$D$67,D37*Master!$B$6/12, )</f>
        <v>19791.666666666668</v>
      </c>
      <c r="F36" s="6">
        <f>IF(F$15&lt;=Master!$D$67,E37*Master!$B$6/12, )</f>
        <v>19791.666666666668</v>
      </c>
      <c r="G36" s="6">
        <f>IF(G$15&lt;=Master!$D$67,F37*Master!$B$6/12, )</f>
        <v>19791.666666666668</v>
      </c>
      <c r="H36" s="6">
        <f>IF(H$15&lt;=Master!$D$67,G37*Master!$B$6/12, )</f>
        <v>19791.666666666668</v>
      </c>
      <c r="I36" s="6">
        <f>IF(I$15&lt;=Master!$D$67,H37*Master!$B$6/12, )</f>
        <v>19791.666666666668</v>
      </c>
      <c r="J36" s="6">
        <f>IF(J$15&lt;=Master!$D$67,I37*Master!$B$6/12, )</f>
        <v>19791.666666666668</v>
      </c>
      <c r="K36" s="6">
        <f>IF(K$15&lt;=Master!$D$67,J37*Master!$B$6/12, )</f>
        <v>19791.666666666668</v>
      </c>
      <c r="L36" s="6">
        <f>IF(L$15&lt;=Master!$D$67,K37*Master!$B$6/12, )</f>
        <v>19791.666666666668</v>
      </c>
      <c r="M36" s="6">
        <f>IF(M$15&lt;=Master!$D$67,L37*Master!$B$6/12, )</f>
        <v>19791.666666666668</v>
      </c>
      <c r="N36" s="6">
        <f>IF(N$15&lt;=Master!$D$67,M37*Master!$B$6/12, )</f>
        <v>19791.666666666668</v>
      </c>
      <c r="O36" s="6">
        <f>IF(O$15&lt;=Master!$D$67,N37*Master!$B$6/12, )</f>
        <v>19791.666666666668</v>
      </c>
      <c r="P36" s="6">
        <f>IF(P$15&lt;=Master!$D$67,O37*Master!$B$6/12, )</f>
        <v>19791.666666666668</v>
      </c>
      <c r="Q36" s="6">
        <f>IF(Q$15&lt;=Master!$D$67,P37*Master!$B$6/12, )</f>
        <v>19791.666666666668</v>
      </c>
      <c r="R36" s="6">
        <f>IF(R$15&lt;=Master!$D$67,Q37*Master!$B$6/12, )</f>
        <v>19791.666666666668</v>
      </c>
      <c r="S36" s="6">
        <f>IF(S$15&lt;=Master!$D$67,R37*Master!$B$6/12, )</f>
        <v>19791.666666666668</v>
      </c>
      <c r="T36" s="6">
        <f>IF(T$15&lt;=Master!$D$67,S37*Master!$B$6/12, )</f>
        <v>19791.666666666668</v>
      </c>
      <c r="U36" s="6">
        <f>IF(U$15&lt;=Master!$D$67,T37*Master!$B$6/12, )</f>
        <v>19791.666666666668</v>
      </c>
      <c r="V36" s="6">
        <f>IF(V$15&lt;=Master!$D$67,U37*Master!$B$6/12, )</f>
        <v>19791.666666666668</v>
      </c>
      <c r="W36" s="6">
        <f>IF(W$15&lt;=Master!$D$67,V37*Master!$B$6/12, )</f>
        <v>19791.666666666668</v>
      </c>
      <c r="X36" s="6">
        <f>IF(X$15&lt;=Master!$D$67,W37*Master!$B$6/12, )</f>
        <v>19791.666666666668</v>
      </c>
      <c r="Y36" s="6">
        <f>IF(Y$15&lt;=Master!$D$67,X37*Master!$B$6/12, )</f>
        <v>19791.666666666668</v>
      </c>
      <c r="Z36" s="6">
        <f>IF(Z$15&lt;=Master!$D$67,Y37*Master!$B$6/12, )</f>
        <v>19791.666666666668</v>
      </c>
      <c r="AA36" s="6">
        <f>IF(AA$15&lt;=Master!$D$67,Z37*Master!$B$6/12, )</f>
        <v>19791.666666666668</v>
      </c>
      <c r="AB36" s="6">
        <f>IF(AB$15&lt;=Master!$D$67,AA37*Master!$B$6/12, )</f>
        <v>19791.666666666668</v>
      </c>
      <c r="AC36" s="6">
        <f>IF(AC$15&lt;=Master!$D$67,AB37*Master!$B$6/12, )</f>
        <v>19791.666666666668</v>
      </c>
      <c r="AD36" s="6">
        <f>IF(AD$15&lt;=Master!$D$67,AC37*Master!$B$6/12, )</f>
        <v>19791.666666666668</v>
      </c>
      <c r="AE36" s="6">
        <f>IF(AE$15&lt;=Master!$D$67,AD37*Master!$B$6/12, )</f>
        <v>19791.666666666668</v>
      </c>
      <c r="AF36" s="6">
        <f>IF(AF$15&lt;=Master!$D$67,AE37*Master!$B$6/12, )</f>
        <v>19791.666666666668</v>
      </c>
      <c r="AG36" s="6">
        <f>IF(AG$15&lt;=Master!$D$67,AF37*Master!$B$6/12, )</f>
        <v>19791.666666666668</v>
      </c>
      <c r="AH36" s="6">
        <f>IF(AH$15&lt;=Master!$D$67,AG37*Master!$B$6/12, )</f>
        <v>19791.666666666668</v>
      </c>
      <c r="AI36" s="6">
        <f>IF(AI$15&lt;=Master!$D$67,AH37*Master!$B$6/12, )</f>
        <v>19791.666666666668</v>
      </c>
      <c r="AJ36" s="6">
        <f>IF(AJ$15&lt;=Master!$D$67,AI37*Master!$B$6/12, )</f>
        <v>19791.666666666668</v>
      </c>
      <c r="AK36" s="6">
        <f>IF(AK$15&lt;=Master!$D$67,AJ37*Master!$B$6/12, )</f>
        <v>19791.666666666668</v>
      </c>
      <c r="AL36" s="6">
        <f>IF(AL$15&lt;=Master!$D$67,AK37*Master!$B$6/12, )</f>
        <v>19791.666666666668</v>
      </c>
      <c r="AM36" s="6">
        <f>IF(AM$15&lt;=Master!$D$67,AL37*Master!$B$6/12, )</f>
        <v>19791.666666666668</v>
      </c>
      <c r="AN36" s="6">
        <f>IF(AN$15&lt;=Master!$D$67,AM37*Master!$B$6/12, )</f>
        <v>19791.666666666668</v>
      </c>
      <c r="AO36" s="6">
        <f>IF(AO$15&lt;=Master!$D$67,AN37*Master!$B$6/12, )</f>
        <v>19791.666666666668</v>
      </c>
      <c r="AP36" s="6">
        <f>IF(AP$15&lt;=Master!$D$67,AO37*Master!$B$6/12, )</f>
        <v>19791.666666666668</v>
      </c>
      <c r="AQ36" s="6">
        <f>IF(AQ$15&lt;=Master!$D$67,AP37*Master!$B$6/12, )</f>
        <v>19791.666666666668</v>
      </c>
      <c r="AR36" s="6">
        <f>IF(AR$15&lt;=Master!$D$67,AQ37*Master!$B$6/12, )</f>
        <v>19791.666666666668</v>
      </c>
      <c r="AS36" s="6">
        <f>IF(AS$15&lt;=Master!$D$67,AR37*Master!$B$6/12, )</f>
        <v>19791.666666666668</v>
      </c>
      <c r="AT36" s="6">
        <f>IF(AT$15&lt;=Master!$D$67,AS37*Master!$B$6/12, )</f>
        <v>19791.666666666668</v>
      </c>
      <c r="AU36" s="6">
        <f>IF(AU$15&lt;=Master!$D$67,AT37*Master!$B$6/12, )</f>
        <v>19791.666666666668</v>
      </c>
      <c r="AV36" s="6">
        <f>IF(AV$15&lt;=Master!$D$67,AU37*Master!$B$6/12, )</f>
        <v>19791.666666666668</v>
      </c>
      <c r="AW36" s="6">
        <f>IF(AW$15&lt;=Master!$D$67,AV37*Master!$B$6/12, )</f>
        <v>19791.666666666668</v>
      </c>
      <c r="AX36" s="6">
        <f>IF(AX$15&lt;=Master!$D$67,AW37*Master!$B$6/12, )</f>
        <v>19791.666666666668</v>
      </c>
      <c r="AY36" s="6">
        <f>IF(AY$15&lt;=Master!$D$67,AX37*Master!$B$6/12, )</f>
        <v>19791.666666666668</v>
      </c>
      <c r="AZ36" s="6">
        <f>IF(AZ$15&lt;=Master!$D$67,AY37*Master!$B$6/12, )</f>
        <v>19791.666666666668</v>
      </c>
      <c r="BA36" s="6">
        <f>IF(BA$15&lt;=Master!$D$67,AZ37*Master!$B$6/12, )</f>
        <v>19791.666666666668</v>
      </c>
      <c r="BB36" s="6">
        <f>IF(BB$15&lt;=Master!$D$67,BA37*Master!$B$6/12, )</f>
        <v>19791.666666666668</v>
      </c>
      <c r="BC36" s="6">
        <f>IF(BC$15&lt;=Master!$D$67,BB37*Master!$B$6/12, )</f>
        <v>19791.666666666668</v>
      </c>
      <c r="BD36" s="6">
        <f>IF(BD$15&lt;=Master!$D$67,BC37*Master!$B$6/12, )</f>
        <v>19791.666666666668</v>
      </c>
      <c r="BE36" s="6">
        <f>IF(BE$15&lt;=Master!$D$67,BD37*Master!$B$6/12, )</f>
        <v>19791.666666666668</v>
      </c>
      <c r="BF36" s="6">
        <f>IF(BF$15&lt;=Master!$D$67,BE37*Master!$B$6/12, )</f>
        <v>0</v>
      </c>
      <c r="BG36" s="6">
        <f>IF(BG$15&lt;=Master!$D$67,BF37*Master!$B$6/12, )</f>
        <v>0</v>
      </c>
      <c r="BH36" s="6">
        <f>IF(BH$15&lt;=Master!$D$67,BG37*Master!$B$6/12, )</f>
        <v>0</v>
      </c>
      <c r="BI36" s="6">
        <f>IF(BI$15&lt;=Master!$D$67,BH37*Master!$B$6/12, )</f>
        <v>0</v>
      </c>
      <c r="BJ36" s="6">
        <f>IF(BJ$15&lt;=Master!$D$67,BI37*Master!$B$6/12, )</f>
        <v>0</v>
      </c>
      <c r="BK36" s="6">
        <f>IF(BK$15&lt;=Master!$D$67,BJ37*Master!$B$6/12, )</f>
        <v>0</v>
      </c>
      <c r="BL36" s="6">
        <f>IF(BL$15&lt;=Master!$D$67,BK37*Master!$B$6/12, )</f>
        <v>0</v>
      </c>
      <c r="BM36" s="6">
        <f>IF(BM$15&lt;=Master!$D$67,BL37*Master!$B$6/12, )</f>
        <v>0</v>
      </c>
      <c r="BN36" s="6">
        <f>IF(BN$15&lt;=Master!$D$67,BM37*Master!$B$6/12, )</f>
        <v>0</v>
      </c>
      <c r="BO36" s="6">
        <f>IF(BO$15&lt;=Master!$D$67,BN37*Master!$B$6/12, )</f>
        <v>0</v>
      </c>
      <c r="BP36" s="6">
        <f>IF(BP$15&lt;=Master!$D$67,BO37*Master!$B$6/12, )</f>
        <v>0</v>
      </c>
      <c r="BQ36" s="6">
        <f>IF(BQ$15&lt;=Master!$D$67,BP37*Master!$B$6/12, )</f>
        <v>0</v>
      </c>
      <c r="BR36" s="6">
        <f>IF(BR$15&lt;=Master!$D$67,BQ37*Master!$B$6/12, )</f>
        <v>0</v>
      </c>
      <c r="BS36" s="6">
        <f>IF(BS$15&lt;=Master!$D$67,BR37*Master!$B$6/12, )</f>
        <v>0</v>
      </c>
      <c r="BT36" s="6">
        <f>IF(BT$15&lt;=Master!$D$67,BS37*Master!$B$6/12, )</f>
        <v>0</v>
      </c>
      <c r="BU36" s="6">
        <f>IF(BU$15&lt;=Master!$D$67,BT37*Master!$B$6/12, )</f>
        <v>0</v>
      </c>
      <c r="BV36" s="6">
        <f>IF(BV$15&lt;=Master!$D$67,BU37*Master!$B$6/12, )</f>
        <v>0</v>
      </c>
      <c r="BW36" s="6">
        <f>IF(BW$15&lt;=Master!$D$67,BV37*Master!$B$6/12, )</f>
        <v>0</v>
      </c>
      <c r="BX36" s="6">
        <f>IF(BX$15&lt;=Master!$D$67,BW37*Master!$B$6/12, )</f>
        <v>0</v>
      </c>
      <c r="BY36" s="6">
        <f>IF(BY$15&lt;=Master!$D$67,BX37*Master!$B$6/12, )</f>
        <v>0</v>
      </c>
      <c r="BZ36" s="6">
        <f>IF(BZ$15&lt;=Master!$D$67,BY37*Master!$B$6/12, )</f>
        <v>0</v>
      </c>
      <c r="CA36" s="6">
        <f>IF(CA$15&lt;=Master!$D$67,BZ37*Master!$B$6/12, )</f>
        <v>0</v>
      </c>
      <c r="CB36" s="6">
        <f>IF(CB$15&lt;=Master!$D$67,CA37*Master!$B$6/12, )</f>
        <v>0</v>
      </c>
      <c r="CC36" s="6">
        <f>IF(CC$15&lt;=Master!$D$67,CB37*Master!$B$6/12, )</f>
        <v>0</v>
      </c>
      <c r="CD36" s="6">
        <f>IF(CD$15&lt;=Master!$D$67,CC37*Master!$B$6/12, )</f>
        <v>0</v>
      </c>
      <c r="CE36" s="6">
        <f>IF(CE$15&lt;=Master!$D$67,CD37*Master!$B$6/12, )</f>
        <v>0</v>
      </c>
      <c r="CF36" s="6">
        <f>IF(CF$15&lt;=Master!$D$67,CE37*Master!$B$6/12, )</f>
        <v>0</v>
      </c>
      <c r="CG36" s="6">
        <f>IF(CG$15&lt;=Master!$D$67,CF37*Master!$B$6/12, )</f>
        <v>0</v>
      </c>
      <c r="CH36" s="6">
        <f>IF(CH$15&lt;=Master!$D$67,CG37*Master!$B$6/12, )</f>
        <v>0</v>
      </c>
      <c r="CI36" s="6">
        <f>IF(CI$15&lt;=Master!$D$67,CH37*Master!$B$6/12, )</f>
        <v>0</v>
      </c>
      <c r="CJ36" s="6">
        <f>IF(CJ$15&lt;=Master!$D$67,CI37*Master!$B$6/12, )</f>
        <v>0</v>
      </c>
      <c r="CK36" s="6">
        <f>IF(CK$15&lt;=Master!$D$67,CJ37*Master!$B$6/12, )</f>
        <v>0</v>
      </c>
      <c r="CL36" s="6">
        <f>IF(CL$15&lt;=Master!$D$67,CK37*Master!$B$6/12, )</f>
        <v>0</v>
      </c>
      <c r="CM36" s="6">
        <f>IF(CM$15&lt;=Master!$D$67,CL37*Master!$B$6/12, )</f>
        <v>0</v>
      </c>
      <c r="CN36" s="6">
        <f>IF(CN$15&lt;=Master!$D$67,CM37*Master!$B$6/12, )</f>
        <v>0</v>
      </c>
      <c r="CO36" s="6">
        <f>IF(CO$15&lt;=Master!$D$67,CN37*Master!$B$6/12, )</f>
        <v>0</v>
      </c>
      <c r="CP36" s="6">
        <f>IF(CP$15&lt;=Master!$D$67,CO37*Master!$B$6/12, )</f>
        <v>0</v>
      </c>
      <c r="CQ36" s="6">
        <f>IF(CQ$15&lt;=Master!$D$67,CP37*Master!$B$6/12, )</f>
        <v>0</v>
      </c>
      <c r="CR36" s="6">
        <f>IF(CR$15&lt;=Master!$D$67,CQ37*Master!$B$6/12, )</f>
        <v>0</v>
      </c>
      <c r="CS36" s="6">
        <f>IF(CS$15&lt;=Master!$D$67,CR37*Master!$B$6/12, )</f>
        <v>0</v>
      </c>
      <c r="CT36" s="6">
        <f>IF(CT$15&lt;=Master!$D$67,CS37*Master!$B$6/12, )</f>
        <v>0</v>
      </c>
      <c r="CU36" s="6">
        <f>IF(CU$15&lt;=Master!$D$67,CT37*Master!$B$6/12, )</f>
        <v>0</v>
      </c>
      <c r="CV36" s="6">
        <f>IF(CV$15&lt;=Master!$D$67,CU37*Master!$B$6/12, )</f>
        <v>0</v>
      </c>
      <c r="CW36" s="6">
        <f>IF(CW$15&lt;=Master!$D$67,CV37*Master!$B$6/12, )</f>
        <v>0</v>
      </c>
      <c r="CX36" s="6">
        <f>IF(CX$15&lt;=Master!$D$67,CW37*Master!$B$6/12, )</f>
        <v>0</v>
      </c>
    </row>
    <row r="37" spans="1:102" s="8" customFormat="1" ht="18" x14ac:dyDescent="0.25">
      <c r="A37" s="6" t="s">
        <v>232</v>
      </c>
      <c r="B37" s="6">
        <v>0</v>
      </c>
      <c r="C37" s="6">
        <f>IF(C$15&lt;=Master!$D$67,Master!C9, )</f>
        <v>5000000</v>
      </c>
      <c r="D37" s="6">
        <f>IF(D$15&lt;=Master!$D$67,Master!D9, )</f>
        <v>5000000</v>
      </c>
      <c r="E37" s="6">
        <f>IF(E$15&lt;=Master!$D$67,Master!E9, )</f>
        <v>5000000</v>
      </c>
      <c r="F37" s="6">
        <f>IF(F$15&lt;=Master!$D$67,Master!F9, )</f>
        <v>5000000</v>
      </c>
      <c r="G37" s="6">
        <f>IF(G$15&lt;=Master!$D$67,Master!G9, )</f>
        <v>5000000</v>
      </c>
      <c r="H37" s="6">
        <f>IF(H$15&lt;=Master!$D$67,Master!H9, )</f>
        <v>5000000</v>
      </c>
      <c r="I37" s="6">
        <f>IF(I$15&lt;=Master!$D$67,Master!I9, )</f>
        <v>5000000</v>
      </c>
      <c r="J37" s="6">
        <f>IF(J$15&lt;=Master!$D$67,Master!J9, )</f>
        <v>5000000</v>
      </c>
      <c r="K37" s="6">
        <f>IF(K$15&lt;=Master!$D$67,Master!K9, )</f>
        <v>5000000</v>
      </c>
      <c r="L37" s="6">
        <f>IF(L$15&lt;=Master!$D$67,Master!L9, )</f>
        <v>5000000</v>
      </c>
      <c r="M37" s="6">
        <f>IF(M$15&lt;=Master!$D$67,Master!M9, )</f>
        <v>5000000</v>
      </c>
      <c r="N37" s="6">
        <f>IF(N$15&lt;=Master!$D$67,Master!N9, )</f>
        <v>5000000</v>
      </c>
      <c r="O37" s="6">
        <f>IF(O$15&lt;=Master!$D$67,Master!O9, )</f>
        <v>5000000</v>
      </c>
      <c r="P37" s="6">
        <f>IF(P$15&lt;=Master!$D$67,Master!P9, )</f>
        <v>5000000</v>
      </c>
      <c r="Q37" s="6">
        <f>IF(Q$15&lt;=Master!$D$67,Master!Q9, )</f>
        <v>5000000</v>
      </c>
      <c r="R37" s="6">
        <f>IF(R$15&lt;=Master!$D$67,Master!R9, )</f>
        <v>5000000</v>
      </c>
      <c r="S37" s="6">
        <f>IF(S$15&lt;=Master!$D$67,Master!S9, )</f>
        <v>5000000</v>
      </c>
      <c r="T37" s="6">
        <f>IF(T$15&lt;=Master!$D$67,Master!T9, )</f>
        <v>5000000</v>
      </c>
      <c r="U37" s="6">
        <f>IF(U$15&lt;=Master!$D$67,Master!U9, )</f>
        <v>5000000</v>
      </c>
      <c r="V37" s="6">
        <f>IF(V$15&lt;=Master!$D$67,Master!V9, )</f>
        <v>5000000</v>
      </c>
      <c r="W37" s="6">
        <f>IF(W$15&lt;=Master!$D$67,Master!W9, )</f>
        <v>5000000</v>
      </c>
      <c r="X37" s="6">
        <f>IF(X$15&lt;=Master!$D$67,Master!X9, )</f>
        <v>5000000</v>
      </c>
      <c r="Y37" s="6">
        <f>IF(Y$15&lt;=Master!$D$67,Master!Y9, )</f>
        <v>5000000</v>
      </c>
      <c r="Z37" s="6">
        <f>IF(Z$15&lt;=Master!$D$67,Master!Z9, )</f>
        <v>5000000</v>
      </c>
      <c r="AA37" s="6">
        <f>IF(AA$15&lt;=Master!$D$67,Master!AA9, )</f>
        <v>5000000</v>
      </c>
      <c r="AB37" s="6">
        <f>IF(AB$15&lt;=Master!$D$67,Master!AB9, )</f>
        <v>5000000</v>
      </c>
      <c r="AC37" s="6">
        <f>IF(AC$15&lt;=Master!$D$67,Master!AC9, )</f>
        <v>5000000</v>
      </c>
      <c r="AD37" s="6">
        <f>IF(AD$15&lt;=Master!$D$67,Master!AD9, )</f>
        <v>5000000</v>
      </c>
      <c r="AE37" s="6">
        <f>IF(AE$15&lt;=Master!$D$67,Master!AE9, )</f>
        <v>5000000</v>
      </c>
      <c r="AF37" s="6">
        <f>IF(AF$15&lt;=Master!$D$67,Master!AF9, )</f>
        <v>5000000</v>
      </c>
      <c r="AG37" s="6">
        <f>IF(AG$15&lt;=Master!$D$67,Master!AG9, )</f>
        <v>5000000</v>
      </c>
      <c r="AH37" s="6">
        <f>IF(AH$15&lt;=Master!$D$67,Master!AH9, )</f>
        <v>5000000</v>
      </c>
      <c r="AI37" s="6">
        <f>IF(AI$15&lt;=Master!$D$67,Master!AI9, )</f>
        <v>5000000</v>
      </c>
      <c r="AJ37" s="6">
        <f>IF(AJ$15&lt;=Master!$D$67,Master!AJ9, )</f>
        <v>5000000</v>
      </c>
      <c r="AK37" s="6">
        <f>IF(AK$15&lt;=Master!$D$67,Master!AK9, )</f>
        <v>5000000</v>
      </c>
      <c r="AL37" s="6">
        <f>IF(AL$15&lt;=Master!$D$67,Master!AL9, )</f>
        <v>5000000</v>
      </c>
      <c r="AM37" s="6">
        <f>IF(AM$15&lt;=Master!$D$67,Master!AM9, )</f>
        <v>5000000</v>
      </c>
      <c r="AN37" s="6">
        <f>IF(AN$15&lt;=Master!$D$67,Master!AN9, )</f>
        <v>5000000</v>
      </c>
      <c r="AO37" s="6">
        <f>IF(AO$15&lt;=Master!$D$67,Master!AO9, )</f>
        <v>5000000</v>
      </c>
      <c r="AP37" s="6">
        <f>IF(AP$15&lt;=Master!$D$67,Master!AP9, )</f>
        <v>5000000</v>
      </c>
      <c r="AQ37" s="6">
        <f>IF(AQ$15&lt;=Master!$D$67,Master!AQ9, )</f>
        <v>5000000</v>
      </c>
      <c r="AR37" s="6">
        <f>IF(AR$15&lt;=Master!$D$67,Master!AR9, )</f>
        <v>5000000</v>
      </c>
      <c r="AS37" s="6">
        <f>IF(AS$15&lt;=Master!$D$67,Master!AS9, )</f>
        <v>5000000</v>
      </c>
      <c r="AT37" s="6">
        <f>IF(AT$15&lt;=Master!$D$67,Master!AT9, )</f>
        <v>5000000</v>
      </c>
      <c r="AU37" s="6">
        <f>IF(AU$15&lt;=Master!$D$67,Master!AU9, )</f>
        <v>5000000</v>
      </c>
      <c r="AV37" s="6">
        <f>IF(AV$15&lt;=Master!$D$67,Master!AV9, )</f>
        <v>5000000</v>
      </c>
      <c r="AW37" s="6">
        <f>IF(AW$15&lt;=Master!$D$67,Master!AW9, )</f>
        <v>5000000</v>
      </c>
      <c r="AX37" s="6">
        <f>IF(AX$15&lt;=Master!$D$67,Master!AX9, )</f>
        <v>5000000</v>
      </c>
      <c r="AY37" s="6">
        <f>IF(AY$15&lt;=Master!$D$67,Master!AY9, )</f>
        <v>5000000</v>
      </c>
      <c r="AZ37" s="6">
        <f>IF(AZ$15&lt;=Master!$D$67,Master!AZ9, )</f>
        <v>5000000</v>
      </c>
      <c r="BA37" s="6">
        <f>IF(BA$15&lt;=Master!$D$67,Master!BA9, )</f>
        <v>5000000</v>
      </c>
      <c r="BB37" s="6">
        <f>IF(BB$15&lt;=Master!$D$67,Master!BB9, )</f>
        <v>5000000</v>
      </c>
      <c r="BC37" s="6">
        <f>IF(BC$15&lt;=Master!$D$67,Master!BC9, )</f>
        <v>5000000</v>
      </c>
      <c r="BD37" s="6">
        <f>IF(BD$15&lt;=Master!$D$67,Master!BD9, )</f>
        <v>5000000</v>
      </c>
      <c r="BE37" s="6">
        <f>IF(BE$15&lt;=Master!$D$67,Master!BE9, )</f>
        <v>5000000</v>
      </c>
      <c r="BF37" s="6">
        <f>IF(BF$15&lt;=Master!$D$67,Master!BF9, )</f>
        <v>0</v>
      </c>
      <c r="BG37" s="6">
        <f>IF(BG$15&lt;=Master!$D$67,Master!BG9, )</f>
        <v>0</v>
      </c>
      <c r="BH37" s="6">
        <f>IF(BH$15&lt;=Master!$D$67,Master!BH9, )</f>
        <v>0</v>
      </c>
      <c r="BI37" s="6">
        <f>IF(BI$15&lt;=Master!$D$67,Master!BI9, )</f>
        <v>0</v>
      </c>
      <c r="BJ37" s="6">
        <f>IF(BJ$15&lt;=Master!$D$67,Master!BJ9, )</f>
        <v>0</v>
      </c>
      <c r="BK37" s="6">
        <f>IF(BK$15&lt;=Master!$D$67,Master!BK9, )</f>
        <v>0</v>
      </c>
      <c r="BL37" s="6">
        <f>IF(BL$15&lt;=Master!$D$67,Master!BL9, )</f>
        <v>0</v>
      </c>
      <c r="BM37" s="6">
        <f>IF(BM$15&lt;=Master!$D$67,Master!BM9, )</f>
        <v>0</v>
      </c>
      <c r="BN37" s="6">
        <f>IF(BN$15&lt;=Master!$D$67,Master!BN9, )</f>
        <v>0</v>
      </c>
      <c r="BO37" s="6">
        <f>IF(BO$15&lt;=Master!$D$67,Master!BO9, )</f>
        <v>0</v>
      </c>
      <c r="BP37" s="6">
        <f>IF(BP$15&lt;=Master!$D$67,Master!BP9, )</f>
        <v>0</v>
      </c>
      <c r="BQ37" s="6">
        <f>IF(BQ$15&lt;=Master!$D$67,Master!BQ9, )</f>
        <v>0</v>
      </c>
      <c r="BR37" s="6">
        <f>IF(BR$15&lt;=Master!$D$67,Master!BR9, )</f>
        <v>0</v>
      </c>
      <c r="BS37" s="6">
        <f>IF(BS$15&lt;=Master!$D$67,Master!BS9, )</f>
        <v>0</v>
      </c>
      <c r="BT37" s="6">
        <f>IF(BT$15&lt;=Master!$D$67,Master!BT9, )</f>
        <v>0</v>
      </c>
      <c r="BU37" s="6">
        <f>IF(BU$15&lt;=Master!$D$67,Master!BU9, )</f>
        <v>0</v>
      </c>
      <c r="BV37" s="6">
        <f>IF(BV$15&lt;=Master!$D$67,Master!BV9, )</f>
        <v>0</v>
      </c>
      <c r="BW37" s="6">
        <f>IF(BW$15&lt;=Master!$D$67,Master!BW9, )</f>
        <v>0</v>
      </c>
      <c r="BX37" s="6">
        <f>IF(BX$15&lt;=Master!$D$67,Master!BX9, )</f>
        <v>0</v>
      </c>
      <c r="BY37" s="6">
        <f>IF(BY$15&lt;=Master!$D$67,Master!BY9, )</f>
        <v>0</v>
      </c>
      <c r="BZ37" s="6">
        <f>IF(BZ$15&lt;=Master!$D$67,Master!BZ9, )</f>
        <v>0</v>
      </c>
      <c r="CA37" s="6">
        <f>IF(CA$15&lt;=Master!$D$67,Master!CA9, )</f>
        <v>0</v>
      </c>
      <c r="CB37" s="6">
        <f>IF(CB$15&lt;=Master!$D$67,Master!CB9, )</f>
        <v>0</v>
      </c>
      <c r="CC37" s="6">
        <f>IF(CC$15&lt;=Master!$D$67,Master!CC9, )</f>
        <v>0</v>
      </c>
      <c r="CD37" s="6">
        <f>IF(CD$15&lt;=Master!$D$67,Master!CD9, )</f>
        <v>0</v>
      </c>
      <c r="CE37" s="6">
        <f>IF(CE$15&lt;=Master!$D$67,Master!CE9, )</f>
        <v>0</v>
      </c>
      <c r="CF37" s="6">
        <f>IF(CF$15&lt;=Master!$D$67,Master!CF9, )</f>
        <v>0</v>
      </c>
      <c r="CG37" s="6">
        <f>IF(CG$15&lt;=Master!$D$67,Master!CG9, )</f>
        <v>0</v>
      </c>
      <c r="CH37" s="6">
        <f>IF(CH$15&lt;=Master!$D$67,Master!CH9, )</f>
        <v>0</v>
      </c>
      <c r="CI37" s="6">
        <f>IF(CI$15&lt;=Master!$D$67,Master!CI9, )</f>
        <v>0</v>
      </c>
      <c r="CJ37" s="6">
        <f>IF(CJ$15&lt;=Master!$D$67,Master!CJ9, )</f>
        <v>0</v>
      </c>
      <c r="CK37" s="6">
        <f>IF(CK$15&lt;=Master!$D$67,Master!CK9, )</f>
        <v>0</v>
      </c>
      <c r="CL37" s="6">
        <f>IF(CL$15&lt;=Master!$D$67,Master!CL9, )</f>
        <v>0</v>
      </c>
      <c r="CM37" s="6">
        <f>IF(CM$15&lt;=Master!$D$67,Master!CM9, )</f>
        <v>0</v>
      </c>
      <c r="CN37" s="6">
        <f>IF(CN$15&lt;=Master!$D$67,Master!CN9, )</f>
        <v>0</v>
      </c>
      <c r="CO37" s="6">
        <f>IF(CO$15&lt;=Master!$D$67,Master!CO9, )</f>
        <v>0</v>
      </c>
      <c r="CP37" s="6">
        <f>IF(CP$15&lt;=Master!$D$67,Master!CP9, )</f>
        <v>0</v>
      </c>
      <c r="CQ37" s="6">
        <f>IF(CQ$15&lt;=Master!$D$67,Master!CQ9, )</f>
        <v>0</v>
      </c>
      <c r="CR37" s="6">
        <f>IF(CR$15&lt;=Master!$D$67,Master!CR9, )</f>
        <v>0</v>
      </c>
      <c r="CS37" s="6">
        <f>IF(CS$15&lt;=Master!$D$67,Master!CS9, )</f>
        <v>0</v>
      </c>
      <c r="CT37" s="6">
        <f>IF(CT$15&lt;=Master!$D$67,Master!CT9, )</f>
        <v>0</v>
      </c>
      <c r="CU37" s="6">
        <f>IF(CU$15&lt;=Master!$D$67,Master!CU9, )</f>
        <v>0</v>
      </c>
      <c r="CV37" s="6">
        <f>IF(CV$15&lt;=Master!$D$67,Master!CV9, )</f>
        <v>0</v>
      </c>
      <c r="CW37" s="6">
        <f>IF(CW$15&lt;=Master!$D$67,Master!CW9, )</f>
        <v>0</v>
      </c>
      <c r="CX37" s="6">
        <f>IF(CX$15&lt;=Master!$D$67,Master!CX9, )</f>
        <v>0</v>
      </c>
    </row>
    <row r="38" spans="1:102" s="8" customFormat="1" ht="18" x14ac:dyDescent="0.25">
      <c r="A38" s="6"/>
      <c r="B38" s="6">
        <f>SUM(C38:CX38)</f>
        <v>5000000</v>
      </c>
      <c r="C38" s="6">
        <f>IF(C15=Master!$D$67,C37,0)</f>
        <v>0</v>
      </c>
      <c r="D38" s="6">
        <f>IF(D15=Master!$D$67,D37,0)</f>
        <v>0</v>
      </c>
      <c r="E38" s="6">
        <f>IF(E15=Master!$D$67,E37,0)</f>
        <v>0</v>
      </c>
      <c r="F38" s="6">
        <f>IF(F15=Master!$D$67,F37,0)</f>
        <v>0</v>
      </c>
      <c r="G38" s="6">
        <f>IF(G15=Master!$D$67,G37,0)</f>
        <v>0</v>
      </c>
      <c r="H38" s="6">
        <f>IF(H15=Master!$D$67,H37,0)</f>
        <v>0</v>
      </c>
      <c r="I38" s="6">
        <f>IF(I15=Master!$D$67,I37,0)</f>
        <v>0</v>
      </c>
      <c r="J38" s="6">
        <f>IF(J15=Master!$D$67,J37,0)</f>
        <v>0</v>
      </c>
      <c r="K38" s="6">
        <f>IF(K15=Master!$D$67,K37,0)</f>
        <v>0</v>
      </c>
      <c r="L38" s="6">
        <f>IF(L15=Master!$D$67,L37,0)</f>
        <v>0</v>
      </c>
      <c r="M38" s="6">
        <f>IF(M15=Master!$D$67,M37,0)</f>
        <v>0</v>
      </c>
      <c r="N38" s="6">
        <f>IF(N15=Master!$D$67,N37,0)</f>
        <v>0</v>
      </c>
      <c r="O38" s="6">
        <f>IF(O15=Master!$D$67,O37,0)</f>
        <v>0</v>
      </c>
      <c r="P38" s="6">
        <f>IF(P15=Master!$D$67,P37,0)</f>
        <v>0</v>
      </c>
      <c r="Q38" s="6">
        <f>IF(Q15=Master!$D$67,Q37,0)</f>
        <v>0</v>
      </c>
      <c r="R38" s="6">
        <f>IF(R15=Master!$D$67,R37,0)</f>
        <v>0</v>
      </c>
      <c r="S38" s="6">
        <f>IF(S15=Master!$D$67,S37,0)</f>
        <v>0</v>
      </c>
      <c r="T38" s="6">
        <f>IF(T15=Master!$D$67,T37,0)</f>
        <v>0</v>
      </c>
      <c r="U38" s="6">
        <f>IF(U15=Master!$D$67,U37,0)</f>
        <v>0</v>
      </c>
      <c r="V38" s="6">
        <f>IF(V15=Master!$D$67,V37,0)</f>
        <v>0</v>
      </c>
      <c r="W38" s="6">
        <f>IF(W15=Master!$D$67,W37,0)</f>
        <v>0</v>
      </c>
      <c r="X38" s="6">
        <f>IF(X15=Master!$D$67,X37,0)</f>
        <v>0</v>
      </c>
      <c r="Y38" s="6">
        <f>IF(Y15=Master!$D$67,Y37,0)</f>
        <v>0</v>
      </c>
      <c r="Z38" s="6">
        <f>IF(Z15=Master!$D$67,Z37,0)</f>
        <v>0</v>
      </c>
      <c r="AA38" s="6">
        <f>IF(AA15=Master!$D$67,AA37,0)</f>
        <v>0</v>
      </c>
      <c r="AB38" s="6">
        <f>IF(AB15=Master!$D$67,AB37,0)</f>
        <v>0</v>
      </c>
      <c r="AC38" s="6">
        <f>IF(AC15=Master!$D$67,AC37,0)</f>
        <v>0</v>
      </c>
      <c r="AD38" s="6">
        <f>IF(AD15=Master!$D$67,AD37,0)</f>
        <v>0</v>
      </c>
      <c r="AE38" s="6">
        <f>IF(AE15=Master!$D$67,AE37,0)</f>
        <v>0</v>
      </c>
      <c r="AF38" s="6">
        <f>IF(AF15=Master!$D$67,AF37,0)</f>
        <v>0</v>
      </c>
      <c r="AG38" s="6">
        <f>IF(AG15=Master!$D$67,AG37,0)</f>
        <v>0</v>
      </c>
      <c r="AH38" s="6">
        <f>IF(AH15=Master!$D$67,AH37,0)</f>
        <v>0</v>
      </c>
      <c r="AI38" s="6">
        <f>IF(AI15=Master!$D$67,AI37,0)</f>
        <v>0</v>
      </c>
      <c r="AJ38" s="6">
        <f>IF(AJ15=Master!$D$67,AJ37,0)</f>
        <v>0</v>
      </c>
      <c r="AK38" s="6">
        <f>IF(AK15=Master!$D$67,AK37,0)</f>
        <v>0</v>
      </c>
      <c r="AL38" s="6">
        <f>IF(AL15=Master!$D$67,AL37,0)</f>
        <v>0</v>
      </c>
      <c r="AM38" s="6">
        <f>IF(AM15=Master!$D$67,AM37,0)</f>
        <v>0</v>
      </c>
      <c r="AN38" s="6">
        <f>IF(AN15=Master!$D$67,AN37,0)</f>
        <v>0</v>
      </c>
      <c r="AO38" s="6">
        <f>IF(AO15=Master!$D$67,AO37,0)</f>
        <v>0</v>
      </c>
      <c r="AP38" s="6">
        <f>IF(AP15=Master!$D$67,AP37,0)</f>
        <v>0</v>
      </c>
      <c r="AQ38" s="6">
        <f>IF(AQ15=Master!$D$67,AQ37,0)</f>
        <v>0</v>
      </c>
      <c r="AR38" s="6">
        <f>IF(AR15=Master!$D$67,AR37,0)</f>
        <v>0</v>
      </c>
      <c r="AS38" s="6">
        <f>IF(AS15=Master!$D$67,AS37,0)</f>
        <v>0</v>
      </c>
      <c r="AT38" s="6">
        <f>IF(AT15=Master!$D$67,AT37,0)</f>
        <v>0</v>
      </c>
      <c r="AU38" s="6">
        <f>IF(AU15=Master!$D$67,AU37,0)</f>
        <v>0</v>
      </c>
      <c r="AV38" s="6">
        <f>IF(AV15=Master!$D$67,AV37,0)</f>
        <v>0</v>
      </c>
      <c r="AW38" s="6">
        <f>IF(AW15=Master!$D$67,AW37,0)</f>
        <v>0</v>
      </c>
      <c r="AX38" s="6">
        <f>IF(AX15=Master!$D$67,AX37,0)</f>
        <v>0</v>
      </c>
      <c r="AY38" s="6">
        <f>IF(AY15=Master!$D$67,AY37,0)</f>
        <v>0</v>
      </c>
      <c r="AZ38" s="6">
        <f>IF(AZ15=Master!$D$67,AZ37,0)</f>
        <v>0</v>
      </c>
      <c r="BA38" s="6">
        <f>IF(BA15=Master!$D$67,BA37,0)</f>
        <v>0</v>
      </c>
      <c r="BB38" s="6">
        <f>IF(BB15=Master!$D$67,BB37,0)</f>
        <v>0</v>
      </c>
      <c r="BC38" s="6">
        <f>IF(BC15=Master!$D$67,BC37,0)</f>
        <v>0</v>
      </c>
      <c r="BD38" s="6">
        <f>IF(BD15=Master!$D$67,BD37,0)</f>
        <v>0</v>
      </c>
      <c r="BE38" s="6">
        <f>IF(BE15=Master!$D$67,BE37,0)</f>
        <v>5000000</v>
      </c>
      <c r="BF38" s="6">
        <f>IF(BF15=Master!$D$67,BF37,0)</f>
        <v>0</v>
      </c>
      <c r="BG38" s="6">
        <f>IF(BG15=Master!$D$67,BG37,0)</f>
        <v>0</v>
      </c>
      <c r="BH38" s="6">
        <f>IF(BH15=Master!$D$67,BH37,0)</f>
        <v>0</v>
      </c>
      <c r="BI38" s="6">
        <f>IF(BI15=Master!$D$67,BI37,0)</f>
        <v>0</v>
      </c>
      <c r="BJ38" s="6">
        <f>IF(BJ15=Master!$D$67,BJ37,0)</f>
        <v>0</v>
      </c>
      <c r="BK38" s="6">
        <f>IF(BK15=Master!$D$67,BK37,0)</f>
        <v>0</v>
      </c>
      <c r="BL38" s="6">
        <f>IF(BL15=Master!$D$67,BL37,0)</f>
        <v>0</v>
      </c>
      <c r="BM38" s="6">
        <f>IF(BM15=Master!$D$67,BM37,0)</f>
        <v>0</v>
      </c>
      <c r="BN38" s="6">
        <f>IF(BN15=Master!$D$67,BN37,0)</f>
        <v>0</v>
      </c>
      <c r="BO38" s="6">
        <f>IF(BO15=Master!$D$67,BO37,0)</f>
        <v>0</v>
      </c>
      <c r="BP38" s="6">
        <f>IF(BP15=Master!$D$67,BP37,0)</f>
        <v>0</v>
      </c>
      <c r="BQ38" s="6">
        <f>IF(BQ15=Master!$D$67,BQ37,0)</f>
        <v>0</v>
      </c>
      <c r="BR38" s="6">
        <f>IF(BR15=Master!$D$67,BR37,0)</f>
        <v>0</v>
      </c>
      <c r="BS38" s="6">
        <f>IF(BS15=Master!$D$67,BS37,0)</f>
        <v>0</v>
      </c>
      <c r="BT38" s="6">
        <f>IF(BT15=Master!$D$67,BT37,0)</f>
        <v>0</v>
      </c>
      <c r="BU38" s="6">
        <f>IF(BU15=Master!$D$67,BU37,0)</f>
        <v>0</v>
      </c>
      <c r="BV38" s="6">
        <f>IF(BV15=Master!$D$67,BV37,0)</f>
        <v>0</v>
      </c>
      <c r="BW38" s="6">
        <f>IF(BW15=Master!$D$67,BW37,0)</f>
        <v>0</v>
      </c>
      <c r="BX38" s="6">
        <f>IF(BX15=Master!$D$67,BX37,0)</f>
        <v>0</v>
      </c>
      <c r="BY38" s="6">
        <f>IF(BY15=Master!$D$67,BY37,0)</f>
        <v>0</v>
      </c>
      <c r="BZ38" s="6">
        <f>IF(BZ15=Master!$D$67,BZ37,0)</f>
        <v>0</v>
      </c>
      <c r="CA38" s="6">
        <f>IF(CA15=Master!$D$67,CA37,0)</f>
        <v>0</v>
      </c>
      <c r="CB38" s="6">
        <f>IF(CB15=Master!$D$67,CB37,0)</f>
        <v>0</v>
      </c>
      <c r="CC38" s="6">
        <f>IF(CC15=Master!$D$67,CC37,0)</f>
        <v>0</v>
      </c>
      <c r="CD38" s="6">
        <f>IF(CD15=Master!$D$67,CD37,0)</f>
        <v>0</v>
      </c>
      <c r="CE38" s="6">
        <f>IF(CE15=Master!$D$67,CE37,0)</f>
        <v>0</v>
      </c>
      <c r="CF38" s="6">
        <f>IF(CF15=Master!$D$67,CF37,0)</f>
        <v>0</v>
      </c>
      <c r="CG38" s="6">
        <f>IF(CG15=Master!$D$67,CG37,0)</f>
        <v>0</v>
      </c>
      <c r="CH38" s="6">
        <f>IF(CH15=Master!$D$67,CH37,0)</f>
        <v>0</v>
      </c>
      <c r="CI38" s="6">
        <f>IF(CI15=Master!$D$67,CI37,0)</f>
        <v>0</v>
      </c>
      <c r="CJ38" s="6">
        <f>IF(CJ15=Master!$D$67,CJ37,0)</f>
        <v>0</v>
      </c>
      <c r="CK38" s="6">
        <f>IF(CK15=Master!$D$67,CK37,0)</f>
        <v>0</v>
      </c>
      <c r="CL38" s="6">
        <f>IF(CL15=Master!$D$67,CL37,0)</f>
        <v>0</v>
      </c>
      <c r="CM38" s="6">
        <f>IF(CM15=Master!$D$67,CM37,0)</f>
        <v>0</v>
      </c>
      <c r="CN38" s="6">
        <f>IF(CN15=Master!$D$67,CN37,0)</f>
        <v>0</v>
      </c>
      <c r="CO38" s="6">
        <f>IF(CO15=Master!$D$67,CO37,0)</f>
        <v>0</v>
      </c>
      <c r="CP38" s="6">
        <f>IF(CP15=Master!$D$67,CP37,0)</f>
        <v>0</v>
      </c>
      <c r="CQ38" s="6">
        <f>IF(CQ15=Master!$D$67,CQ37,0)</f>
        <v>0</v>
      </c>
      <c r="CR38" s="6">
        <f>IF(CR15=Master!$D$67,CR37,0)</f>
        <v>0</v>
      </c>
      <c r="CS38" s="6">
        <f>IF(CS15=Master!$D$67,CS37,0)</f>
        <v>0</v>
      </c>
      <c r="CT38" s="6">
        <f>IF(CT15=Master!$D$67,CT37,0)</f>
        <v>0</v>
      </c>
      <c r="CU38" s="6">
        <f>IF(CU15=Master!$D$67,CU37,0)</f>
        <v>0</v>
      </c>
      <c r="CV38" s="6">
        <f>IF(CV15=Master!$D$67,CV37,0)</f>
        <v>0</v>
      </c>
      <c r="CW38" s="6">
        <f>IF(CW15=Master!$D$67,CW37,0)</f>
        <v>0</v>
      </c>
      <c r="CX38" s="6">
        <f>IF(CX15=Master!$D$67,CX37,0)</f>
        <v>0</v>
      </c>
    </row>
    <row r="39" spans="1:102" s="8" customFormat="1" ht="18" x14ac:dyDescent="0.25">
      <c r="A39" s="16" t="s">
        <v>228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</row>
    <row r="40" spans="1:102" s="8" customFormat="1" ht="18" x14ac:dyDescent="0.25">
      <c r="A40" s="6" t="s">
        <v>225</v>
      </c>
      <c r="B40" s="6"/>
      <c r="C40" s="6">
        <f>IF(C15&lt;=Master!$D$67,Master!C11, )</f>
        <v>5000000</v>
      </c>
      <c r="D40" s="6">
        <f>IF(D15&lt;=Master!$D$67,Master!D11, )</f>
        <v>0</v>
      </c>
      <c r="E40" s="6">
        <f>IF(E15&lt;=Master!$D$67,Master!E11, )</f>
        <v>0</v>
      </c>
      <c r="F40" s="6">
        <f>IF(F15&lt;=Master!$D$67,Master!F11, )</f>
        <v>0</v>
      </c>
      <c r="G40" s="6">
        <f>IF(G15&lt;=Master!$D$67,Master!G11, )</f>
        <v>0</v>
      </c>
      <c r="H40" s="6">
        <f>IF(H15&lt;=Master!$D$67,Master!H11, )</f>
        <v>0</v>
      </c>
      <c r="I40" s="6">
        <f>IF(I15&lt;=Master!$D$67,Master!I11, )</f>
        <v>0</v>
      </c>
      <c r="J40" s="6">
        <f>IF(J15&lt;=Master!$D$67,Master!J11, )</f>
        <v>0</v>
      </c>
      <c r="K40" s="6">
        <f>IF(K15&lt;=Master!$D$67,Master!K11, )</f>
        <v>0</v>
      </c>
      <c r="L40" s="6">
        <f>IF(L15&lt;=Master!$D$67,Master!L11, )</f>
        <v>0</v>
      </c>
      <c r="M40" s="6">
        <f>IF(M15&lt;=Master!$D$67,Master!M11, )</f>
        <v>0</v>
      </c>
      <c r="N40" s="6">
        <f>IF(N15&lt;=Master!$D$67,Master!N11, )</f>
        <v>0</v>
      </c>
      <c r="O40" s="6">
        <f>IF(O15&lt;=Master!$D$67,Master!O11, )</f>
        <v>0</v>
      </c>
      <c r="P40" s="6">
        <f>IF(P15&lt;=Master!$D$67,Master!P11, )</f>
        <v>0</v>
      </c>
      <c r="Q40" s="6">
        <f>IF(Q15&lt;=Master!$D$67,Master!Q11, )</f>
        <v>0</v>
      </c>
      <c r="R40" s="6">
        <f>IF(R15&lt;=Master!$D$67,Master!R11, )</f>
        <v>0</v>
      </c>
      <c r="S40" s="6">
        <f>IF(S15&lt;=Master!$D$67,Master!S11, )</f>
        <v>0</v>
      </c>
      <c r="T40" s="6">
        <f>IF(T15&lt;=Master!$D$67,Master!T11, )</f>
        <v>0</v>
      </c>
      <c r="U40" s="6">
        <f>IF(U15&lt;=Master!$D$67,Master!U11, )</f>
        <v>0</v>
      </c>
      <c r="V40" s="6">
        <f>IF(V15&lt;=Master!$D$67,Master!V11, )</f>
        <v>0</v>
      </c>
      <c r="W40" s="6">
        <f>IF(W15&lt;=Master!$D$67,Master!W11, )</f>
        <v>0</v>
      </c>
      <c r="X40" s="6">
        <f>IF(X15&lt;=Master!$D$67,Master!X11, )</f>
        <v>0</v>
      </c>
      <c r="Y40" s="6">
        <f>IF(Y15&lt;=Master!$D$67,Master!Y11, )</f>
        <v>0</v>
      </c>
      <c r="Z40" s="6">
        <f>IF(Z15&lt;=Master!$D$67,Master!Z11, )</f>
        <v>0</v>
      </c>
      <c r="AA40" s="6">
        <f>IF(AA15&lt;=Master!$D$67,Master!AA11, )</f>
        <v>0</v>
      </c>
      <c r="AB40" s="6">
        <f>IF(AB15&lt;=Master!$D$67,Master!AB11, )</f>
        <v>0</v>
      </c>
      <c r="AC40" s="6">
        <f>IF(AC15&lt;=Master!$D$67,Master!AC11, )</f>
        <v>0</v>
      </c>
      <c r="AD40" s="6">
        <f>IF(AD15&lt;=Master!$D$67,Master!AD11, )</f>
        <v>0</v>
      </c>
      <c r="AE40" s="6">
        <f>IF(AE15&lt;=Master!$D$67,Master!AE11, )</f>
        <v>0</v>
      </c>
      <c r="AF40" s="6">
        <f>IF(AF15&lt;=Master!$D$67,Master!AF11, )</f>
        <v>0</v>
      </c>
      <c r="AG40" s="6">
        <f>IF(AG15&lt;=Master!$D$67,Master!AG11, )</f>
        <v>0</v>
      </c>
      <c r="AH40" s="6">
        <f>IF(AH15&lt;=Master!$D$67,Master!AH11, )</f>
        <v>0</v>
      </c>
      <c r="AI40" s="6">
        <f>IF(AI15&lt;=Master!$D$67,Master!AI11, )</f>
        <v>0</v>
      </c>
      <c r="AJ40" s="6">
        <f>IF(AJ15&lt;=Master!$D$67,Master!AJ11, )</f>
        <v>0</v>
      </c>
      <c r="AK40" s="6">
        <f>IF(AK15&lt;=Master!$D$67,Master!AK11, )</f>
        <v>0</v>
      </c>
      <c r="AL40" s="6">
        <f>IF(AL15&lt;=Master!$D$67,Master!AL11, )</f>
        <v>0</v>
      </c>
      <c r="AM40" s="6">
        <f>IF(AM15&lt;=Master!$D$67,Master!AM11, )</f>
        <v>0</v>
      </c>
      <c r="AN40" s="6">
        <f>IF(AN15&lt;=Master!$D$67,Master!AN11, )</f>
        <v>0</v>
      </c>
      <c r="AO40" s="6">
        <f>IF(AO15&lt;=Master!$D$67,Master!AO11, )</f>
        <v>0</v>
      </c>
      <c r="AP40" s="6">
        <f>IF(AP15&lt;=Master!$D$67,Master!AP11, )</f>
        <v>0</v>
      </c>
      <c r="AQ40" s="6">
        <f>IF(AQ15&lt;=Master!$D$67,Master!AQ11, )</f>
        <v>0</v>
      </c>
      <c r="AR40" s="6">
        <f>IF(AR15&lt;=Master!$D$67,Master!AR11, )</f>
        <v>0</v>
      </c>
      <c r="AS40" s="6">
        <f>IF(AS15&lt;=Master!$D$67,Master!AS11, )</f>
        <v>0</v>
      </c>
      <c r="AT40" s="6">
        <f>IF(AT15&lt;=Master!$D$67,Master!AT11, )</f>
        <v>0</v>
      </c>
      <c r="AU40" s="6">
        <f>IF(AU15&lt;=Master!$D$67,Master!AU11, )</f>
        <v>0</v>
      </c>
      <c r="AV40" s="6">
        <f>IF(AV15&lt;=Master!$D$67,Master!AV11, )</f>
        <v>0</v>
      </c>
      <c r="AW40" s="6">
        <f>IF(AW15&lt;=Master!$D$67,Master!AW11, )</f>
        <v>0</v>
      </c>
      <c r="AX40" s="6">
        <f>IF(AX15&lt;=Master!$D$67,Master!AX11, )</f>
        <v>0</v>
      </c>
      <c r="AY40" s="6">
        <f>IF(AY15&lt;=Master!$D$67,Master!AY11, )</f>
        <v>0</v>
      </c>
      <c r="AZ40" s="6">
        <f>IF(AZ15&lt;=Master!$D$67,Master!AZ11, )</f>
        <v>0</v>
      </c>
      <c r="BA40" s="6">
        <f>IF(BA15&lt;=Master!$D$67,Master!BA11, )</f>
        <v>0</v>
      </c>
      <c r="BB40" s="6">
        <f>IF(BB15&lt;=Master!$D$67,Master!BB11, )</f>
        <v>0</v>
      </c>
      <c r="BC40" s="6">
        <f>IF(BC15&lt;=Master!$D$67,Master!BC11, )</f>
        <v>0</v>
      </c>
      <c r="BD40" s="6">
        <f>IF(BD15&lt;=Master!$D$67,Master!BD11, )</f>
        <v>0</v>
      </c>
      <c r="BE40" s="6">
        <f>IF(BE15&lt;=Master!$D$67,Master!BE11, )</f>
        <v>0</v>
      </c>
      <c r="BF40" s="6">
        <f>IF(BF15&lt;=Master!$D$67,Master!BF11, )</f>
        <v>0</v>
      </c>
      <c r="BG40" s="6">
        <f>IF(BG15&lt;=Master!$D$67,Master!BG11, )</f>
        <v>0</v>
      </c>
      <c r="BH40" s="6">
        <f>IF(BH15&lt;=Master!$D$67,Master!BH11, )</f>
        <v>0</v>
      </c>
      <c r="BI40" s="6">
        <f>IF(BI15&lt;=Master!$D$67,Master!BI11, )</f>
        <v>0</v>
      </c>
      <c r="BJ40" s="6">
        <f>IF(BJ15&lt;=Master!$D$67,Master!BJ11, )</f>
        <v>0</v>
      </c>
      <c r="BK40" s="6">
        <f>IF(BK15&lt;=Master!$D$67,Master!BK11, )</f>
        <v>0</v>
      </c>
      <c r="BL40" s="6">
        <f>IF(BL15&lt;=Master!$D$67,Master!BL11, )</f>
        <v>0</v>
      </c>
      <c r="BM40" s="6">
        <f>IF(BM15&lt;=Master!$D$67,Master!BM11, )</f>
        <v>0</v>
      </c>
      <c r="BN40" s="6">
        <f>IF(BN15&lt;=Master!$D$67,Master!BN11, )</f>
        <v>0</v>
      </c>
      <c r="BO40" s="6">
        <f>IF(BO15&lt;=Master!$D$67,Master!BO11, )</f>
        <v>0</v>
      </c>
      <c r="BP40" s="6">
        <f>IF(BP15&lt;=Master!$D$67,Master!BP11, )</f>
        <v>0</v>
      </c>
      <c r="BQ40" s="6">
        <f>IF(BQ15&lt;=Master!$D$67,Master!BQ11, )</f>
        <v>0</v>
      </c>
      <c r="BR40" s="6">
        <f>IF(BR15&lt;=Master!$D$67,Master!BR11, )</f>
        <v>0</v>
      </c>
      <c r="BS40" s="6">
        <f>IF(BS15&lt;=Master!$D$67,Master!BS11, )</f>
        <v>0</v>
      </c>
      <c r="BT40" s="6">
        <f>IF(BT15&lt;=Master!$D$67,Master!BT11, )</f>
        <v>0</v>
      </c>
      <c r="BU40" s="6">
        <f>IF(BU15&lt;=Master!$D$67,Master!BU11, )</f>
        <v>0</v>
      </c>
      <c r="BV40" s="6">
        <f>IF(BV15&lt;=Master!$D$67,Master!BV11, )</f>
        <v>0</v>
      </c>
      <c r="BW40" s="6">
        <f>IF(BW15&lt;=Master!$D$67,Master!BW11, )</f>
        <v>0</v>
      </c>
      <c r="BX40" s="6">
        <f>IF(BX15&lt;=Master!$D$67,Master!BX11, )</f>
        <v>0</v>
      </c>
      <c r="BY40" s="6">
        <f>IF(BY15&lt;=Master!$D$67,Master!BY11, )</f>
        <v>0</v>
      </c>
      <c r="BZ40" s="6">
        <f>IF(BZ15&lt;=Master!$D$67,Master!BZ11, )</f>
        <v>0</v>
      </c>
      <c r="CA40" s="6">
        <f>IF(CA15&lt;=Master!$D$67,Master!CA11, )</f>
        <v>0</v>
      </c>
      <c r="CB40" s="6">
        <f>IF(CB15&lt;=Master!$D$67,Master!CB11, )</f>
        <v>0</v>
      </c>
      <c r="CC40" s="6">
        <f>IF(CC15&lt;=Master!$D$67,Master!CC11, )</f>
        <v>0</v>
      </c>
      <c r="CD40" s="6">
        <f>IF(CD15&lt;=Master!$D$67,Master!CD11, )</f>
        <v>0</v>
      </c>
      <c r="CE40" s="6">
        <f>IF(CE15&lt;=Master!$D$67,Master!CE11, )</f>
        <v>0</v>
      </c>
      <c r="CF40" s="6">
        <f>IF(CF15&lt;=Master!$D$67,Master!CF11, )</f>
        <v>0</v>
      </c>
      <c r="CG40" s="6">
        <f>IF(CG15&lt;=Master!$D$67,Master!CG11, )</f>
        <v>0</v>
      </c>
      <c r="CH40" s="6">
        <f>IF(CH15&lt;=Master!$D$67,Master!CH11, )</f>
        <v>0</v>
      </c>
      <c r="CI40" s="6">
        <f>IF(CI15&lt;=Master!$D$67,Master!CI11, )</f>
        <v>0</v>
      </c>
      <c r="CJ40" s="6">
        <f>IF(CJ15&lt;=Master!$D$67,Master!CJ11, )</f>
        <v>0</v>
      </c>
      <c r="CK40" s="6">
        <f>IF(CK15&lt;=Master!$D$67,Master!CK11, )</f>
        <v>0</v>
      </c>
      <c r="CL40" s="6">
        <f>IF(CL15&lt;=Master!$D$67,Master!CL11, )</f>
        <v>0</v>
      </c>
      <c r="CM40" s="6">
        <f>IF(CM15&lt;=Master!$D$67,Master!CM11, )</f>
        <v>0</v>
      </c>
      <c r="CN40" s="6">
        <f>IF(CN15&lt;=Master!$D$67,Master!CN11, )</f>
        <v>0</v>
      </c>
      <c r="CO40" s="6">
        <f>IF(CO15&lt;=Master!$D$67,Master!CO11, )</f>
        <v>0</v>
      </c>
      <c r="CP40" s="6">
        <f>IF(CP15&lt;=Master!$D$67,Master!CP11, )</f>
        <v>0</v>
      </c>
      <c r="CQ40" s="6">
        <f>IF(CQ15&lt;=Master!$D$67,Master!CQ11, )</f>
        <v>0</v>
      </c>
      <c r="CR40" s="6">
        <f>IF(CR15&lt;=Master!$D$67,Master!CR11, )</f>
        <v>0</v>
      </c>
      <c r="CS40" s="6">
        <f>IF(CS15&lt;=Master!$D$67,Master!CS11, )</f>
        <v>0</v>
      </c>
      <c r="CT40" s="6">
        <f>IF(CT15&lt;=Master!$D$67,Master!CT11, )</f>
        <v>0</v>
      </c>
      <c r="CU40" s="6">
        <f>IF(CU15&lt;=Master!$D$67,Master!CU11, )</f>
        <v>0</v>
      </c>
      <c r="CV40" s="6">
        <f>IF(CV15&lt;=Master!$D$67,Master!CV11, )</f>
        <v>0</v>
      </c>
      <c r="CW40" s="6">
        <f>IF(CW15&lt;=Master!$D$67,Master!CW11, )</f>
        <v>0</v>
      </c>
      <c r="CX40" s="6">
        <f>IF(CX15&lt;=Master!$D$67,Master!CX11, )</f>
        <v>0</v>
      </c>
    </row>
    <row r="41" spans="1:102" s="8" customFormat="1" ht="18" x14ac:dyDescent="0.25">
      <c r="A41" s="6" t="s">
        <v>226</v>
      </c>
      <c r="B41" s="6"/>
      <c r="C41" s="6">
        <f>IF(C15&lt;=Master!$D$67,Master!C12, )</f>
        <v>0</v>
      </c>
      <c r="D41" s="6">
        <f>IF(D15&lt;=Master!$D$67,Master!D12, )</f>
        <v>0</v>
      </c>
      <c r="E41" s="6">
        <f>IF(E15&lt;=Master!$D$67,Master!E12, )</f>
        <v>0</v>
      </c>
      <c r="F41" s="6">
        <f>IF(F15&lt;=Master!$D$67,Master!F12, )</f>
        <v>0</v>
      </c>
      <c r="G41" s="6">
        <f>IF(G15&lt;=Master!$D$67,Master!G12, )</f>
        <v>0</v>
      </c>
      <c r="H41" s="6">
        <f>IF(H15&lt;=Master!$D$67,Master!H12, )</f>
        <v>0</v>
      </c>
      <c r="I41" s="6">
        <f>IF(I15&lt;=Master!$D$67,Master!I12, )</f>
        <v>0</v>
      </c>
      <c r="J41" s="6">
        <f>IF(J15&lt;=Master!$D$67,Master!J12, )</f>
        <v>0</v>
      </c>
      <c r="K41" s="6">
        <f>IF(K15&lt;=Master!$D$67,Master!K12, )</f>
        <v>0</v>
      </c>
      <c r="L41" s="6">
        <f>IF(L15&lt;=Master!$D$67,Master!L12, )</f>
        <v>0</v>
      </c>
      <c r="M41" s="6">
        <f>IF(M15&lt;=Master!$D$67,Master!M12, )</f>
        <v>0</v>
      </c>
      <c r="N41" s="6">
        <f>IF(N15&lt;=Master!$D$67,Master!N12, )</f>
        <v>0</v>
      </c>
      <c r="O41" s="6">
        <f>IF(O15&lt;=Master!$D$67,Master!O12, )</f>
        <v>0</v>
      </c>
      <c r="P41" s="6">
        <f>IF(P15&lt;=Master!$D$67,Master!P12, )</f>
        <v>0</v>
      </c>
      <c r="Q41" s="6">
        <f>IF(Q15&lt;=Master!$D$67,Master!Q12, )</f>
        <v>0</v>
      </c>
      <c r="R41" s="6">
        <f>IF(R15&lt;=Master!$D$67,Master!R12, )</f>
        <v>0</v>
      </c>
      <c r="S41" s="6">
        <f>IF(S15&lt;=Master!$D$67,Master!S12, )</f>
        <v>0</v>
      </c>
      <c r="T41" s="6">
        <f>IF(T15&lt;=Master!$D$67,Master!T12, )</f>
        <v>0</v>
      </c>
      <c r="U41" s="6">
        <f>IF(U15&lt;=Master!$D$67,Master!U12, )</f>
        <v>0</v>
      </c>
      <c r="V41" s="6">
        <f>IF(V15&lt;=Master!$D$67,Master!V12, )</f>
        <v>0</v>
      </c>
      <c r="W41" s="6">
        <f>IF(W15&lt;=Master!$D$67,Master!W12, )</f>
        <v>0</v>
      </c>
      <c r="X41" s="6">
        <f>IF(X15&lt;=Master!$D$67,Master!X12, )</f>
        <v>0</v>
      </c>
      <c r="Y41" s="6">
        <f>IF(Y15&lt;=Master!$D$67,Master!Y12, )</f>
        <v>0</v>
      </c>
      <c r="Z41" s="6">
        <f>IF(Z15&lt;=Master!$D$67,Master!Z12, )</f>
        <v>0</v>
      </c>
      <c r="AA41" s="6">
        <f>IF(AA15&lt;=Master!$D$67,Master!AA12, )</f>
        <v>0</v>
      </c>
      <c r="AB41" s="6">
        <f>IF(AB15&lt;=Master!$D$67,Master!AB12, )</f>
        <v>0</v>
      </c>
      <c r="AC41" s="6">
        <f>IF(AC15&lt;=Master!$D$67,Master!AC12, )</f>
        <v>0</v>
      </c>
      <c r="AD41" s="6">
        <f>IF(AD15&lt;=Master!$D$67,Master!AD12, )</f>
        <v>0</v>
      </c>
      <c r="AE41" s="6">
        <f>IF(AE15&lt;=Master!$D$67,Master!AE12, )</f>
        <v>0</v>
      </c>
      <c r="AF41" s="6">
        <f>IF(AF15&lt;=Master!$D$67,Master!AF12, )</f>
        <v>0</v>
      </c>
      <c r="AG41" s="6">
        <f>IF(AG15&lt;=Master!$D$67,Master!AG12, )</f>
        <v>0</v>
      </c>
      <c r="AH41" s="6">
        <f>IF(AH15&lt;=Master!$D$67,Master!AH12, )</f>
        <v>0</v>
      </c>
      <c r="AI41" s="6">
        <f>IF(AI15&lt;=Master!$D$67,Master!AI12, )</f>
        <v>0</v>
      </c>
      <c r="AJ41" s="6">
        <f>IF(AJ15&lt;=Master!$D$67,Master!AJ12, )</f>
        <v>0</v>
      </c>
      <c r="AK41" s="6">
        <f>IF(AK15&lt;=Master!$D$67,Master!AK12, )</f>
        <v>0</v>
      </c>
      <c r="AL41" s="6">
        <f>IF(AL15&lt;=Master!$D$67,Master!AL12, )</f>
        <v>0</v>
      </c>
      <c r="AM41" s="6">
        <f>IF(AM15&lt;=Master!$D$67,Master!AM12, )</f>
        <v>0</v>
      </c>
      <c r="AN41" s="6">
        <f>IF(AN15&lt;=Master!$D$67,Master!AN12, )</f>
        <v>0</v>
      </c>
      <c r="AO41" s="6">
        <f>IF(AO15&lt;=Master!$D$67,Master!AO12, )</f>
        <v>0</v>
      </c>
      <c r="AP41" s="6">
        <f>IF(AP15&lt;=Master!$D$67,Master!AP12, )</f>
        <v>0</v>
      </c>
      <c r="AQ41" s="6">
        <f>IF(AQ15&lt;=Master!$D$67,Master!AQ12, )</f>
        <v>0</v>
      </c>
      <c r="AR41" s="6">
        <f>IF(AR15&lt;=Master!$D$67,Master!AR12, )</f>
        <v>0</v>
      </c>
      <c r="AS41" s="6">
        <f>IF(AS15&lt;=Master!$D$67,Master!AS12, )</f>
        <v>0</v>
      </c>
      <c r="AT41" s="6">
        <f>IF(AT15&lt;=Master!$D$67,Master!AT12, )</f>
        <v>0</v>
      </c>
      <c r="AU41" s="6">
        <f>IF(AU15&lt;=Master!$D$67,Master!AU12, )</f>
        <v>0</v>
      </c>
      <c r="AV41" s="6">
        <f>IF(AV15&lt;=Master!$D$67,Master!AV12, )</f>
        <v>0</v>
      </c>
      <c r="AW41" s="6">
        <f>IF(AW15&lt;=Master!$D$67,Master!AW12, )</f>
        <v>0</v>
      </c>
      <c r="AX41" s="6">
        <f>IF(AX15&lt;=Master!$D$67,Master!AX12, )</f>
        <v>0</v>
      </c>
      <c r="AY41" s="6">
        <f>IF(AY15&lt;=Master!$D$67,Master!AY12, )</f>
        <v>0</v>
      </c>
      <c r="AZ41" s="6">
        <f>IF(AZ15&lt;=Master!$D$67,Master!AZ12, )</f>
        <v>0</v>
      </c>
      <c r="BA41" s="6">
        <f>IF(BA15&lt;=Master!$D$67,Master!BA12, )</f>
        <v>0</v>
      </c>
      <c r="BB41" s="6">
        <f>IF(BB15&lt;=Master!$D$67,Master!BB12, )</f>
        <v>0</v>
      </c>
      <c r="BC41" s="6">
        <f>IF(BC15&lt;=Master!$D$67,Master!BC12, )</f>
        <v>0</v>
      </c>
      <c r="BD41" s="6">
        <f>IF(BD15&lt;=Master!$D$67,Master!BD12, )</f>
        <v>0</v>
      </c>
      <c r="BE41" s="6">
        <f>IF(BE15&lt;=Master!$D$67,Master!BE12, )</f>
        <v>0</v>
      </c>
      <c r="BF41" s="6">
        <f>IF(BF15&lt;=Master!$D$67,Master!BF12, )</f>
        <v>0</v>
      </c>
      <c r="BG41" s="6">
        <f>IF(BG15&lt;=Master!$D$67,Master!BG12, )</f>
        <v>0</v>
      </c>
      <c r="BH41" s="6">
        <f>IF(BH15&lt;=Master!$D$67,Master!BH12, )</f>
        <v>0</v>
      </c>
      <c r="BI41" s="6">
        <f>IF(BI15&lt;=Master!$D$67,Master!BI12, )</f>
        <v>0</v>
      </c>
      <c r="BJ41" s="6">
        <f>IF(BJ15&lt;=Master!$D$67,Master!BJ12, )</f>
        <v>0</v>
      </c>
      <c r="BK41" s="6">
        <f>IF(BK15&lt;=Master!$D$67,Master!BK12, )</f>
        <v>0</v>
      </c>
      <c r="BL41" s="6">
        <f>IF(BL15&lt;=Master!$D$67,Master!BL12, )</f>
        <v>0</v>
      </c>
      <c r="BM41" s="6">
        <f>IF(BM15&lt;=Master!$D$67,Master!BM12, )</f>
        <v>0</v>
      </c>
      <c r="BN41" s="6">
        <f>IF(BN15&lt;=Master!$D$67,Master!BN12, )</f>
        <v>0</v>
      </c>
      <c r="BO41" s="6">
        <f>IF(BO15&lt;=Master!$D$67,Master!BO12, )</f>
        <v>0</v>
      </c>
      <c r="BP41" s="6">
        <f>IF(BP15&lt;=Master!$D$67,Master!BP12, )</f>
        <v>0</v>
      </c>
      <c r="BQ41" s="6">
        <f>IF(BQ15&lt;=Master!$D$67,Master!BQ12, )</f>
        <v>0</v>
      </c>
      <c r="BR41" s="6">
        <f>IF(BR15&lt;=Master!$D$67,Master!BR12, )</f>
        <v>0</v>
      </c>
      <c r="BS41" s="6">
        <f>IF(BS15&lt;=Master!$D$67,Master!BS12, )</f>
        <v>0</v>
      </c>
      <c r="BT41" s="6">
        <f>IF(BT15&lt;=Master!$D$67,Master!BT12, )</f>
        <v>0</v>
      </c>
      <c r="BU41" s="6">
        <f>IF(BU15&lt;=Master!$D$67,Master!BU12, )</f>
        <v>0</v>
      </c>
      <c r="BV41" s="6">
        <f>IF(BV15&lt;=Master!$D$67,Master!BV12, )</f>
        <v>0</v>
      </c>
      <c r="BW41" s="6">
        <f>IF(BW15&lt;=Master!$D$67,Master!BW12, )</f>
        <v>0</v>
      </c>
      <c r="BX41" s="6">
        <f>IF(BX15&lt;=Master!$D$67,Master!BX12, )</f>
        <v>0</v>
      </c>
      <c r="BY41" s="6">
        <f>IF(BY15&lt;=Master!$D$67,Master!BY12, )</f>
        <v>0</v>
      </c>
      <c r="BZ41" s="6">
        <f>IF(BZ15&lt;=Master!$D$67,Master!BZ12, )</f>
        <v>0</v>
      </c>
      <c r="CA41" s="6">
        <f>IF(CA15&lt;=Master!$D$67,Master!CA12, )</f>
        <v>0</v>
      </c>
      <c r="CB41" s="6">
        <f>IF(CB15&lt;=Master!$D$67,Master!CB12, )</f>
        <v>0</v>
      </c>
      <c r="CC41" s="6">
        <f>IF(CC15&lt;=Master!$D$67,Master!CC12, )</f>
        <v>0</v>
      </c>
      <c r="CD41" s="6">
        <f>IF(CD15&lt;=Master!$D$67,Master!CD12, )</f>
        <v>0</v>
      </c>
      <c r="CE41" s="6">
        <f>IF(CE15&lt;=Master!$D$67,Master!CE12, )</f>
        <v>0</v>
      </c>
      <c r="CF41" s="6">
        <f>IF(CF15&lt;=Master!$D$67,Master!CF12, )</f>
        <v>0</v>
      </c>
      <c r="CG41" s="6">
        <f>IF(CG15&lt;=Master!$D$67,Master!CG12, )</f>
        <v>0</v>
      </c>
      <c r="CH41" s="6">
        <f>IF(CH15&lt;=Master!$D$67,Master!CH12, )</f>
        <v>0</v>
      </c>
      <c r="CI41" s="6">
        <f>IF(CI15&lt;=Master!$D$67,Master!CI12, )</f>
        <v>0</v>
      </c>
      <c r="CJ41" s="6">
        <f>IF(CJ15&lt;=Master!$D$67,Master!CJ12, )</f>
        <v>0</v>
      </c>
      <c r="CK41" s="6">
        <f>IF(CK15&lt;=Master!$D$67,Master!CK12, )</f>
        <v>0</v>
      </c>
      <c r="CL41" s="6">
        <f>IF(CL15&lt;=Master!$D$67,Master!CL12, )</f>
        <v>0</v>
      </c>
      <c r="CM41" s="6">
        <f>IF(CM15&lt;=Master!$D$67,Master!CM12, )</f>
        <v>0</v>
      </c>
      <c r="CN41" s="6">
        <f>IF(CN15&lt;=Master!$D$67,Master!CN12, )</f>
        <v>0</v>
      </c>
      <c r="CO41" s="6">
        <f>IF(CO15&lt;=Master!$D$67,Master!CO12, )</f>
        <v>0</v>
      </c>
      <c r="CP41" s="6">
        <f>IF(CP15&lt;=Master!$D$67,Master!CP12, )</f>
        <v>0</v>
      </c>
      <c r="CQ41" s="6">
        <f>IF(CQ15&lt;=Master!$D$67,Master!CQ12, )</f>
        <v>0</v>
      </c>
      <c r="CR41" s="6">
        <f>IF(CR15&lt;=Master!$D$67,Master!CR12, )</f>
        <v>0</v>
      </c>
      <c r="CS41" s="6">
        <f>IF(CS15&lt;=Master!$D$67,Master!CS12, )</f>
        <v>0</v>
      </c>
      <c r="CT41" s="6">
        <f>IF(CT15&lt;=Master!$D$67,Master!CT12, )</f>
        <v>0</v>
      </c>
      <c r="CU41" s="6">
        <f>IF(CU15&lt;=Master!$D$67,Master!CU12, )</f>
        <v>0</v>
      </c>
      <c r="CV41" s="6">
        <f>IF(CV15&lt;=Master!$D$67,Master!CV12, )</f>
        <v>0</v>
      </c>
      <c r="CW41" s="6">
        <f>IF(CW15&lt;=Master!$D$67,Master!CW12, )</f>
        <v>0</v>
      </c>
      <c r="CX41" s="6">
        <f>IF(CX15&lt;=Master!$D$67,Master!CX12, )</f>
        <v>0</v>
      </c>
    </row>
    <row r="42" spans="1:102" s="8" customFormat="1" ht="18" x14ac:dyDescent="0.25">
      <c r="A42" s="6" t="s">
        <v>231</v>
      </c>
      <c r="B42" s="8">
        <v>0</v>
      </c>
      <c r="C42" s="6">
        <f>IF(C15&lt;=Master!$D$67,B43*Master!$B$10/12, )</f>
        <v>0</v>
      </c>
      <c r="D42" s="6">
        <f>IF(D15&lt;=Master!$D$67,C43*Master!$B$10/12, )</f>
        <v>0</v>
      </c>
      <c r="E42" s="6">
        <f>IF(E15&lt;=Master!$D$67,D43*Master!$B$10/12, )</f>
        <v>0</v>
      </c>
      <c r="F42" s="6">
        <f>IF(F15&lt;=Master!$D$67,E43*Master!$B$10/12, )</f>
        <v>0</v>
      </c>
      <c r="G42" s="6">
        <f>IF(G15&lt;=Master!$D$67,F43*Master!$B$10/12, )</f>
        <v>0</v>
      </c>
      <c r="H42" s="6">
        <f>IF(H15&lt;=Master!$D$67,G43*Master!$B$10/12, )</f>
        <v>0</v>
      </c>
      <c r="I42" s="6">
        <f>IF(I15&lt;=Master!$D$67,H43*Master!$B$10/12, )</f>
        <v>0</v>
      </c>
      <c r="J42" s="6">
        <f>IF(J15&lt;=Master!$D$67,I43*Master!$B$10/12, )</f>
        <v>0</v>
      </c>
      <c r="K42" s="6">
        <f>IF(K15&lt;=Master!$D$67,J43*Master!$B$10/12, )</f>
        <v>0</v>
      </c>
      <c r="L42" s="6">
        <f>IF(L15&lt;=Master!$D$67,K43*Master!$B$10/12, )</f>
        <v>0</v>
      </c>
      <c r="M42" s="6">
        <f>IF(M15&lt;=Master!$D$67,L43*Master!$B$10/12, )</f>
        <v>0</v>
      </c>
      <c r="N42" s="6">
        <f>IF(N15&lt;=Master!$D$67,M43*Master!$B$10/12, )</f>
        <v>0</v>
      </c>
      <c r="O42" s="6">
        <f>IF(O15&lt;=Master!$D$67,N43*Master!$B$10/12, )</f>
        <v>0</v>
      </c>
      <c r="P42" s="6">
        <f>IF(P15&lt;=Master!$D$67,O43*Master!$B$10/12, )</f>
        <v>0</v>
      </c>
      <c r="Q42" s="6">
        <f>IF(Q15&lt;=Master!$D$67,P43*Master!$B$10/12, )</f>
        <v>0</v>
      </c>
      <c r="R42" s="6">
        <f>IF(R15&lt;=Master!$D$67,Q43*Master!$B$10/12, )</f>
        <v>0</v>
      </c>
      <c r="S42" s="6">
        <f>IF(S15&lt;=Master!$D$67,R43*Master!$B$10/12, )</f>
        <v>0</v>
      </c>
      <c r="T42" s="6">
        <f>IF(T15&lt;=Master!$D$67,S43*Master!$B$10/12, )</f>
        <v>0</v>
      </c>
      <c r="U42" s="6">
        <f>IF(U15&lt;=Master!$D$67,T43*Master!$B$10/12, )</f>
        <v>0</v>
      </c>
      <c r="V42" s="6">
        <f>IF(V15&lt;=Master!$D$67,U43*Master!$B$10/12, )</f>
        <v>0</v>
      </c>
      <c r="W42" s="6">
        <f>IF(W15&lt;=Master!$D$67,V43*Master!$B$10/12, )</f>
        <v>0</v>
      </c>
      <c r="X42" s="6">
        <f>IF(X15&lt;=Master!$D$67,W43*Master!$B$10/12, )</f>
        <v>0</v>
      </c>
      <c r="Y42" s="6">
        <f>IF(Y15&lt;=Master!$D$67,X43*Master!$B$10/12, )</f>
        <v>0</v>
      </c>
      <c r="Z42" s="6">
        <f>IF(Z15&lt;=Master!$D$67,Y43*Master!$B$10/12, )</f>
        <v>0</v>
      </c>
      <c r="AA42" s="6">
        <f>IF(AA15&lt;=Master!$D$67,Z43*Master!$B$10/12, )</f>
        <v>0</v>
      </c>
      <c r="AB42" s="6">
        <f>IF(AB15&lt;=Master!$D$67,AA43*Master!$B$10/12, )</f>
        <v>0</v>
      </c>
      <c r="AC42" s="6">
        <f>IF(AC15&lt;=Master!$D$67,AB43*Master!$B$10/12, )</f>
        <v>0</v>
      </c>
      <c r="AD42" s="6">
        <f>IF(AD15&lt;=Master!$D$67,AC43*Master!$B$10/12, )</f>
        <v>0</v>
      </c>
      <c r="AE42" s="6">
        <f>IF(AE15&lt;=Master!$D$67,AD43*Master!$B$10/12, )</f>
        <v>0</v>
      </c>
      <c r="AF42" s="6">
        <f>IF(AF15&lt;=Master!$D$67,AE43*Master!$B$10/12, )</f>
        <v>0</v>
      </c>
      <c r="AG42" s="6">
        <f>IF(AG15&lt;=Master!$D$67,AF43*Master!$B$10/12, )</f>
        <v>0</v>
      </c>
      <c r="AH42" s="6">
        <f>IF(AH15&lt;=Master!$D$67,AG43*Master!$B$10/12, )</f>
        <v>0</v>
      </c>
      <c r="AI42" s="6">
        <f>IF(AI15&lt;=Master!$D$67,AH43*Master!$B$10/12, )</f>
        <v>0</v>
      </c>
      <c r="AJ42" s="6">
        <f>IF(AJ15&lt;=Master!$D$67,AI43*Master!$B$10/12, )</f>
        <v>0</v>
      </c>
      <c r="AK42" s="6">
        <f>IF(AK15&lt;=Master!$D$67,AJ43*Master!$B$10/12, )</f>
        <v>0</v>
      </c>
      <c r="AL42" s="6">
        <f>IF(AL15&lt;=Master!$D$67,AK43*Master!$B$10/12, )</f>
        <v>0</v>
      </c>
      <c r="AM42" s="6">
        <f>IF(AM15&lt;=Master!$D$67,AL43*Master!$B$10/12, )</f>
        <v>0</v>
      </c>
      <c r="AN42" s="6">
        <f>IF(AN15&lt;=Master!$D$67,AM43*Master!$B$10/12, )</f>
        <v>0</v>
      </c>
      <c r="AO42" s="6">
        <f>IF(AO15&lt;=Master!$D$67,AN43*Master!$B$10/12, )</f>
        <v>0</v>
      </c>
      <c r="AP42" s="6">
        <f>IF(AP15&lt;=Master!$D$67,AO43*Master!$B$10/12, )</f>
        <v>0</v>
      </c>
      <c r="AQ42" s="6">
        <f>IF(AQ15&lt;=Master!$D$67,AP43*Master!$B$10/12, )</f>
        <v>0</v>
      </c>
      <c r="AR42" s="6">
        <f>IF(AR15&lt;=Master!$D$67,AQ43*Master!$B$10/12, )</f>
        <v>0</v>
      </c>
      <c r="AS42" s="6">
        <f>IF(AS15&lt;=Master!$D$67,AR43*Master!$B$10/12, )</f>
        <v>0</v>
      </c>
      <c r="AT42" s="6">
        <f>IF(AT15&lt;=Master!$D$67,AS43*Master!$B$10/12, )</f>
        <v>0</v>
      </c>
      <c r="AU42" s="6">
        <f>IF(AU15&lt;=Master!$D$67,AT43*Master!$B$10/12, )</f>
        <v>0</v>
      </c>
      <c r="AV42" s="6">
        <f>IF(AV15&lt;=Master!$D$67,AU43*Master!$B$10/12, )</f>
        <v>0</v>
      </c>
      <c r="AW42" s="6">
        <f>IF(AW15&lt;=Master!$D$67,AV43*Master!$B$10/12, )</f>
        <v>0</v>
      </c>
      <c r="AX42" s="6">
        <f>IF(AX15&lt;=Master!$D$67,AW43*Master!$B$10/12, )</f>
        <v>0</v>
      </c>
      <c r="AY42" s="6">
        <f>IF(AY15&lt;=Master!$D$67,AX43*Master!$B$10/12, )</f>
        <v>0</v>
      </c>
      <c r="AZ42" s="6">
        <f>IF(AZ15&lt;=Master!$D$67,AY43*Master!$B$10/12, )</f>
        <v>0</v>
      </c>
      <c r="BA42" s="6">
        <f>IF(BA15&lt;=Master!$D$67,AZ43*Master!$B$10/12, )</f>
        <v>0</v>
      </c>
      <c r="BB42" s="6">
        <f>IF(BB15&lt;=Master!$D$67,BA43*Master!$B$10/12, )</f>
        <v>0</v>
      </c>
      <c r="BC42" s="6">
        <f>IF(BC15&lt;=Master!$D$67,BB43*Master!$B$10/12, )</f>
        <v>0</v>
      </c>
      <c r="BD42" s="6">
        <f>IF(BD15&lt;=Master!$D$67,BC43*Master!$B$10/12, )</f>
        <v>0</v>
      </c>
      <c r="BE42" s="6">
        <f>IF(BE15&lt;=Master!$D$67,BD43*Master!$B$10/12, )</f>
        <v>0</v>
      </c>
      <c r="BF42" s="6">
        <f>IF(BF15&lt;=Master!$D$67,BE43*Master!$B$10/12, )</f>
        <v>0</v>
      </c>
      <c r="BG42" s="6">
        <f>IF(BG15&lt;=Master!$D$67,BF43*Master!$B$10/12, )</f>
        <v>0</v>
      </c>
      <c r="BH42" s="6">
        <f>IF(BH15&lt;=Master!$D$67,BG43*Master!$B$10/12, )</f>
        <v>0</v>
      </c>
      <c r="BI42" s="6">
        <f>IF(BI15&lt;=Master!$D$67,BH43*Master!$B$10/12, )</f>
        <v>0</v>
      </c>
      <c r="BJ42" s="6">
        <f>IF(BJ15&lt;=Master!$D$67,BI43*Master!$B$10/12, )</f>
        <v>0</v>
      </c>
      <c r="BK42" s="6">
        <f>IF(BK15&lt;=Master!$D$67,BJ43*Master!$B$10/12, )</f>
        <v>0</v>
      </c>
      <c r="BL42" s="6">
        <f>IF(BL15&lt;=Master!$D$67,BK43*Master!$B$10/12, )</f>
        <v>0</v>
      </c>
      <c r="BM42" s="6">
        <f>IF(BM15&lt;=Master!$D$67,BL43*Master!$B$10/12, )</f>
        <v>0</v>
      </c>
      <c r="BN42" s="6">
        <f>IF(BN15&lt;=Master!$D$67,BM43*Master!$B$10/12, )</f>
        <v>0</v>
      </c>
      <c r="BO42" s="6">
        <f>IF(BO15&lt;=Master!$D$67,BN43*Master!$B$10/12, )</f>
        <v>0</v>
      </c>
      <c r="BP42" s="6">
        <f>IF(BP15&lt;=Master!$D$67,BO43*Master!$B$10/12, )</f>
        <v>0</v>
      </c>
      <c r="BQ42" s="6">
        <f>IF(BQ15&lt;=Master!$D$67,BP43*Master!$B$10/12, )</f>
        <v>0</v>
      </c>
      <c r="BR42" s="6">
        <f>IF(BR15&lt;=Master!$D$67,BQ43*Master!$B$10/12, )</f>
        <v>0</v>
      </c>
      <c r="BS42" s="6">
        <f>IF(BS15&lt;=Master!$D$67,BR43*Master!$B$10/12, )</f>
        <v>0</v>
      </c>
      <c r="BT42" s="6">
        <f>IF(BT15&lt;=Master!$D$67,BS43*Master!$B$10/12, )</f>
        <v>0</v>
      </c>
      <c r="BU42" s="6">
        <f>IF(BU15&lt;=Master!$D$67,BT43*Master!$B$10/12, )</f>
        <v>0</v>
      </c>
      <c r="BV42" s="6">
        <f>IF(BV15&lt;=Master!$D$67,BU43*Master!$B$10/12, )</f>
        <v>0</v>
      </c>
      <c r="BW42" s="6">
        <f>IF(BW15&lt;=Master!$D$67,BV43*Master!$B$10/12, )</f>
        <v>0</v>
      </c>
      <c r="BX42" s="6">
        <f>IF(BX15&lt;=Master!$D$67,BW43*Master!$B$10/12, )</f>
        <v>0</v>
      </c>
      <c r="BY42" s="6">
        <f>IF(BY15&lt;=Master!$D$67,BX43*Master!$B$10/12, )</f>
        <v>0</v>
      </c>
      <c r="BZ42" s="6">
        <f>IF(BZ15&lt;=Master!$D$67,BY43*Master!$B$10/12, )</f>
        <v>0</v>
      </c>
      <c r="CA42" s="6">
        <f>IF(CA15&lt;=Master!$D$67,BZ43*Master!$B$10/12, )</f>
        <v>0</v>
      </c>
      <c r="CB42" s="6">
        <f>IF(CB15&lt;=Master!$D$67,CA43*Master!$B$10/12, )</f>
        <v>0</v>
      </c>
      <c r="CC42" s="6">
        <f>IF(CC15&lt;=Master!$D$67,CB43*Master!$B$10/12, )</f>
        <v>0</v>
      </c>
      <c r="CD42" s="6">
        <f>IF(CD15&lt;=Master!$D$67,CC43*Master!$B$10/12, )</f>
        <v>0</v>
      </c>
      <c r="CE42" s="6">
        <f>IF(CE15&lt;=Master!$D$67,CD43*Master!$B$10/12, )</f>
        <v>0</v>
      </c>
      <c r="CF42" s="6">
        <f>IF(CF15&lt;=Master!$D$67,CE43*Master!$B$10/12, )</f>
        <v>0</v>
      </c>
      <c r="CG42" s="6">
        <f>IF(CG15&lt;=Master!$D$67,CF43*Master!$B$10/12, )</f>
        <v>0</v>
      </c>
      <c r="CH42" s="6">
        <f>IF(CH15&lt;=Master!$D$67,CG43*Master!$B$10/12, )</f>
        <v>0</v>
      </c>
      <c r="CI42" s="6">
        <f>IF(CI15&lt;=Master!$D$67,CH43*Master!$B$10/12, )</f>
        <v>0</v>
      </c>
      <c r="CJ42" s="6">
        <f>IF(CJ15&lt;=Master!$D$67,CI43*Master!$B$10/12, )</f>
        <v>0</v>
      </c>
      <c r="CK42" s="6">
        <f>IF(CK15&lt;=Master!$D$67,CJ43*Master!$B$10/12, )</f>
        <v>0</v>
      </c>
      <c r="CL42" s="6">
        <f>IF(CL15&lt;=Master!$D$67,CK43*Master!$B$10/12, )</f>
        <v>0</v>
      </c>
      <c r="CM42" s="6">
        <f>IF(CM15&lt;=Master!$D$67,CL43*Master!$B$10/12, )</f>
        <v>0</v>
      </c>
      <c r="CN42" s="6">
        <f>IF(CN15&lt;=Master!$D$67,CM43*Master!$B$10/12, )</f>
        <v>0</v>
      </c>
      <c r="CO42" s="6">
        <f>IF(CO15&lt;=Master!$D$67,CN43*Master!$B$10/12, )</f>
        <v>0</v>
      </c>
      <c r="CP42" s="6">
        <f>IF(CP15&lt;=Master!$D$67,CO43*Master!$B$10/12, )</f>
        <v>0</v>
      </c>
      <c r="CQ42" s="6">
        <f>IF(CQ15&lt;=Master!$D$67,CP43*Master!$B$10/12, )</f>
        <v>0</v>
      </c>
      <c r="CR42" s="6">
        <f>IF(CR15&lt;=Master!$D$67,CQ43*Master!$B$10/12, )</f>
        <v>0</v>
      </c>
      <c r="CS42" s="6">
        <f>IF(CS15&lt;=Master!$D$67,CR43*Master!$B$10/12, )</f>
        <v>0</v>
      </c>
      <c r="CT42" s="6">
        <f>IF(CT15&lt;=Master!$D$67,CS43*Master!$B$10/12, )</f>
        <v>0</v>
      </c>
      <c r="CU42" s="6">
        <f>IF(CU15&lt;=Master!$D$67,CT43*Master!$B$10/12, )</f>
        <v>0</v>
      </c>
      <c r="CV42" s="6">
        <f>IF(CV15&lt;=Master!$D$67,CU43*Master!$B$10/12, )</f>
        <v>0</v>
      </c>
      <c r="CW42" s="6">
        <f>IF(CW15&lt;=Master!$D$67,CV43*Master!$B$10/12, )</f>
        <v>0</v>
      </c>
      <c r="CX42" s="6">
        <f>IF(CX15&lt;=Master!$D$67,CW43*Master!$B$10/12, )</f>
        <v>0</v>
      </c>
    </row>
    <row r="43" spans="1:102" s="8" customFormat="1" ht="18" x14ac:dyDescent="0.25">
      <c r="A43" s="6" t="s">
        <v>230</v>
      </c>
      <c r="B43" s="6"/>
      <c r="C43" s="6">
        <f>IF(C15&lt;=Master!$D$67,Master!C13, )</f>
        <v>5000000</v>
      </c>
      <c r="D43" s="6">
        <f>IF(D15&lt;=Master!$D$67,Master!D13, )</f>
        <v>5000000</v>
      </c>
      <c r="E43" s="6">
        <f>IF(E15&lt;=Master!$D$67,Master!E13, )</f>
        <v>5000000</v>
      </c>
      <c r="F43" s="6">
        <f>IF(F15&lt;=Master!$D$67,Master!F13, )</f>
        <v>5000000</v>
      </c>
      <c r="G43" s="6">
        <f>IF(G15&lt;=Master!$D$67,Master!G13, )</f>
        <v>5000000</v>
      </c>
      <c r="H43" s="6">
        <f>IF(H15&lt;=Master!$D$67,Master!H13, )</f>
        <v>5000000</v>
      </c>
      <c r="I43" s="6">
        <f>IF(I15&lt;=Master!$D$67,Master!I13, )</f>
        <v>5000000</v>
      </c>
      <c r="J43" s="6">
        <f>IF(J15&lt;=Master!$D$67,Master!J13, )</f>
        <v>5000000</v>
      </c>
      <c r="K43" s="6">
        <f>IF(K15&lt;=Master!$D$67,Master!K13, )</f>
        <v>5000000</v>
      </c>
      <c r="L43" s="6">
        <f>IF(L15&lt;=Master!$D$67,Master!L13, )</f>
        <v>5000000</v>
      </c>
      <c r="M43" s="6">
        <f>IF(M15&lt;=Master!$D$67,Master!M13, )</f>
        <v>5000000</v>
      </c>
      <c r="N43" s="6">
        <f>IF(N15&lt;=Master!$D$67,Master!N13, )</f>
        <v>5000000</v>
      </c>
      <c r="O43" s="6">
        <f>IF(O15&lt;=Master!$D$67,Master!O13, )</f>
        <v>5000000</v>
      </c>
      <c r="P43" s="6">
        <f>IF(P15&lt;=Master!$D$67,Master!P13, )</f>
        <v>5000000</v>
      </c>
      <c r="Q43" s="6">
        <f>IF(Q15&lt;=Master!$D$67,Master!Q13, )</f>
        <v>5000000</v>
      </c>
      <c r="R43" s="6">
        <f>IF(R15&lt;=Master!$D$67,Master!R13, )</f>
        <v>5000000</v>
      </c>
      <c r="S43" s="6">
        <f>IF(S15&lt;=Master!$D$67,Master!S13, )</f>
        <v>5000000</v>
      </c>
      <c r="T43" s="6">
        <f>IF(T15&lt;=Master!$D$67,Master!T13, )</f>
        <v>5000000</v>
      </c>
      <c r="U43" s="6">
        <f>IF(U15&lt;=Master!$D$67,Master!U13, )</f>
        <v>5000000</v>
      </c>
      <c r="V43" s="6">
        <f>IF(V15&lt;=Master!$D$67,Master!V13, )</f>
        <v>5000000</v>
      </c>
      <c r="W43" s="6">
        <f>IF(W15&lt;=Master!$D$67,Master!W13, )</f>
        <v>5000000</v>
      </c>
      <c r="X43" s="6">
        <f>IF(X15&lt;=Master!$D$67,Master!X13, )</f>
        <v>5000000</v>
      </c>
      <c r="Y43" s="6">
        <f>IF(Y15&lt;=Master!$D$67,Master!Y13, )</f>
        <v>5000000</v>
      </c>
      <c r="Z43" s="6">
        <f>IF(Z15&lt;=Master!$D$67,Master!Z13, )</f>
        <v>5000000</v>
      </c>
      <c r="AA43" s="6">
        <f>IF(AA15&lt;=Master!$D$67,Master!AA13, )</f>
        <v>5000000</v>
      </c>
      <c r="AB43" s="6">
        <f>IF(AB15&lt;=Master!$D$67,Master!AB13, )</f>
        <v>5000000</v>
      </c>
      <c r="AC43" s="6">
        <f>IF(AC15&lt;=Master!$D$67,Master!AC13, )</f>
        <v>5000000</v>
      </c>
      <c r="AD43" s="6">
        <f>IF(AD15&lt;=Master!$D$67,Master!AD13, )</f>
        <v>5000000</v>
      </c>
      <c r="AE43" s="6">
        <f>IF(AE15&lt;=Master!$D$67,Master!AE13, )</f>
        <v>5000000</v>
      </c>
      <c r="AF43" s="6">
        <f>IF(AF15&lt;=Master!$D$67,Master!AF13, )</f>
        <v>5000000</v>
      </c>
      <c r="AG43" s="6">
        <f>IF(AG15&lt;=Master!$D$67,Master!AG13, )</f>
        <v>5000000</v>
      </c>
      <c r="AH43" s="6">
        <f>IF(AH15&lt;=Master!$D$67,Master!AH13, )</f>
        <v>5000000</v>
      </c>
      <c r="AI43" s="6">
        <f>IF(AI15&lt;=Master!$D$67,Master!AI13, )</f>
        <v>5000000</v>
      </c>
      <c r="AJ43" s="6">
        <f>IF(AJ15&lt;=Master!$D$67,Master!AJ13, )</f>
        <v>5000000</v>
      </c>
      <c r="AK43" s="6">
        <f>IF(AK15&lt;=Master!$D$67,Master!AK13, )</f>
        <v>5000000</v>
      </c>
      <c r="AL43" s="6">
        <f>IF(AL15&lt;=Master!$D$67,Master!AL13, )</f>
        <v>5000000</v>
      </c>
      <c r="AM43" s="6">
        <f>IF(AM15&lt;=Master!$D$67,Master!AM13, )</f>
        <v>5000000</v>
      </c>
      <c r="AN43" s="6">
        <f>IF(AN15&lt;=Master!$D$67,Master!AN13, )</f>
        <v>5000000</v>
      </c>
      <c r="AO43" s="6">
        <f>IF(AO15&lt;=Master!$D$67,Master!AO13, )</f>
        <v>5000000</v>
      </c>
      <c r="AP43" s="6">
        <f>IF(AP15&lt;=Master!$D$67,Master!AP13, )</f>
        <v>5000000</v>
      </c>
      <c r="AQ43" s="6">
        <f>IF(AQ15&lt;=Master!$D$67,Master!AQ13, )</f>
        <v>5000000</v>
      </c>
      <c r="AR43" s="6">
        <f>IF(AR15&lt;=Master!$D$67,Master!AR13, )</f>
        <v>5000000</v>
      </c>
      <c r="AS43" s="6">
        <f>IF(AS15&lt;=Master!$D$67,Master!AS13, )</f>
        <v>5000000</v>
      </c>
      <c r="AT43" s="6">
        <f>IF(AT15&lt;=Master!$D$67,Master!AT13, )</f>
        <v>5000000</v>
      </c>
      <c r="AU43" s="6">
        <f>IF(AU15&lt;=Master!$D$67,Master!AU13, )</f>
        <v>5000000</v>
      </c>
      <c r="AV43" s="6">
        <f>IF(AV15&lt;=Master!$D$67,Master!AV13, )</f>
        <v>5000000</v>
      </c>
      <c r="AW43" s="6">
        <f>IF(AW15&lt;=Master!$D$67,Master!AW13, )</f>
        <v>5000000</v>
      </c>
      <c r="AX43" s="6">
        <f>IF(AX15&lt;=Master!$D$67,Master!AX13, )</f>
        <v>5000000</v>
      </c>
      <c r="AY43" s="6">
        <f>IF(AY15&lt;=Master!$D$67,Master!AY13, )</f>
        <v>5000000</v>
      </c>
      <c r="AZ43" s="6">
        <f>IF(AZ15&lt;=Master!$D$67,Master!AZ13, )</f>
        <v>5000000</v>
      </c>
      <c r="BA43" s="6">
        <f>IF(BA15&lt;=Master!$D$67,Master!BA13, )</f>
        <v>5000000</v>
      </c>
      <c r="BB43" s="6">
        <f>IF(BB15&lt;=Master!$D$67,Master!BB13, )</f>
        <v>5000000</v>
      </c>
      <c r="BC43" s="6">
        <f>IF(BC15&lt;=Master!$D$67,Master!BC13, )</f>
        <v>5000000</v>
      </c>
      <c r="BD43" s="6">
        <f>IF(BD15&lt;=Master!$D$67,Master!BD13, )</f>
        <v>5000000</v>
      </c>
      <c r="BE43" s="6">
        <f>IF(BE15&lt;=Master!$D$67,Master!BE13, )</f>
        <v>5000000</v>
      </c>
      <c r="BF43" s="6">
        <f>IF(BF15&lt;=Master!$D$67,Master!BF13, )</f>
        <v>0</v>
      </c>
      <c r="BG43" s="6">
        <f>IF(BG15&lt;=Master!$D$67,Master!BG13, )</f>
        <v>0</v>
      </c>
      <c r="BH43" s="6">
        <f>IF(BH15&lt;=Master!$D$67,Master!BH13, )</f>
        <v>0</v>
      </c>
      <c r="BI43" s="6">
        <f>IF(BI15&lt;=Master!$D$67,Master!BI13, )</f>
        <v>0</v>
      </c>
      <c r="BJ43" s="6">
        <f>IF(BJ15&lt;=Master!$D$67,Master!BJ13, )</f>
        <v>0</v>
      </c>
      <c r="BK43" s="6">
        <f>IF(BK15&lt;=Master!$D$67,Master!BK13, )</f>
        <v>0</v>
      </c>
      <c r="BL43" s="6">
        <f>IF(BL15&lt;=Master!$D$67,Master!BL13, )</f>
        <v>0</v>
      </c>
      <c r="BM43" s="6">
        <f>IF(BM15&lt;=Master!$D$67,Master!BM13, )</f>
        <v>0</v>
      </c>
      <c r="BN43" s="6">
        <f>IF(BN15&lt;=Master!$D$67,Master!BN13, )</f>
        <v>0</v>
      </c>
      <c r="BO43" s="6">
        <f>IF(BO15&lt;=Master!$D$67,Master!BO13, )</f>
        <v>0</v>
      </c>
      <c r="BP43" s="6">
        <f>IF(BP15&lt;=Master!$D$67,Master!BP13, )</f>
        <v>0</v>
      </c>
      <c r="BQ43" s="6">
        <f>IF(BQ15&lt;=Master!$D$67,Master!BQ13, )</f>
        <v>0</v>
      </c>
      <c r="BR43" s="6">
        <f>IF(BR15&lt;=Master!$D$67,Master!BR13, )</f>
        <v>0</v>
      </c>
      <c r="BS43" s="6">
        <f>IF(BS15&lt;=Master!$D$67,Master!BS13, )</f>
        <v>0</v>
      </c>
      <c r="BT43" s="6">
        <f>IF(BT15&lt;=Master!$D$67,Master!BT13, )</f>
        <v>0</v>
      </c>
      <c r="BU43" s="6">
        <f>IF(BU15&lt;=Master!$D$67,Master!BU13, )</f>
        <v>0</v>
      </c>
      <c r="BV43" s="6">
        <f>IF(BV15&lt;=Master!$D$67,Master!BV13, )</f>
        <v>0</v>
      </c>
      <c r="BW43" s="6">
        <f>IF(BW15&lt;=Master!$D$67,Master!BW13, )</f>
        <v>0</v>
      </c>
      <c r="BX43" s="6">
        <f>IF(BX15&lt;=Master!$D$67,Master!BX13, )</f>
        <v>0</v>
      </c>
      <c r="BY43" s="6">
        <f>IF(BY15&lt;=Master!$D$67,Master!BY13, )</f>
        <v>0</v>
      </c>
      <c r="BZ43" s="6">
        <f>IF(BZ15&lt;=Master!$D$67,Master!BZ13, )</f>
        <v>0</v>
      </c>
      <c r="CA43" s="6">
        <f>IF(CA15&lt;=Master!$D$67,Master!CA13, )</f>
        <v>0</v>
      </c>
      <c r="CB43" s="6">
        <f>IF(CB15&lt;=Master!$D$67,Master!CB13, )</f>
        <v>0</v>
      </c>
      <c r="CC43" s="6">
        <f>IF(CC15&lt;=Master!$D$67,Master!CC13, )</f>
        <v>0</v>
      </c>
      <c r="CD43" s="6">
        <f>IF(CD15&lt;=Master!$D$67,Master!CD13, )</f>
        <v>0</v>
      </c>
      <c r="CE43" s="6">
        <f>IF(CE15&lt;=Master!$D$67,Master!CE13, )</f>
        <v>0</v>
      </c>
      <c r="CF43" s="6">
        <f>IF(CF15&lt;=Master!$D$67,Master!CF13, )</f>
        <v>0</v>
      </c>
      <c r="CG43" s="6">
        <f>IF(CG15&lt;=Master!$D$67,Master!CG13, )</f>
        <v>0</v>
      </c>
      <c r="CH43" s="6">
        <f>IF(CH15&lt;=Master!$D$67,Master!CH13, )</f>
        <v>0</v>
      </c>
      <c r="CI43" s="6">
        <f>IF(CI15&lt;=Master!$D$67,Master!CI13, )</f>
        <v>0</v>
      </c>
      <c r="CJ43" s="6">
        <f>IF(CJ15&lt;=Master!$D$67,Master!CJ13, )</f>
        <v>0</v>
      </c>
      <c r="CK43" s="6">
        <f>IF(CK15&lt;=Master!$D$67,Master!CK13, )</f>
        <v>0</v>
      </c>
      <c r="CL43" s="6">
        <f>IF(CL15&lt;=Master!$D$67,Master!CL13, )</f>
        <v>0</v>
      </c>
      <c r="CM43" s="6">
        <f>IF(CM15&lt;=Master!$D$67,Master!CM13, )</f>
        <v>0</v>
      </c>
      <c r="CN43" s="6">
        <f>IF(CN15&lt;=Master!$D$67,Master!CN13, )</f>
        <v>0</v>
      </c>
      <c r="CO43" s="6">
        <f>IF(CO15&lt;=Master!$D$67,Master!CO13, )</f>
        <v>0</v>
      </c>
      <c r="CP43" s="6">
        <f>IF(CP15&lt;=Master!$D$67,Master!CP13, )</f>
        <v>0</v>
      </c>
      <c r="CQ43" s="6">
        <f>IF(CQ15&lt;=Master!$D$67,Master!CQ13, )</f>
        <v>0</v>
      </c>
      <c r="CR43" s="6">
        <f>IF(CR15&lt;=Master!$D$67,Master!CR13, )</f>
        <v>0</v>
      </c>
      <c r="CS43" s="6">
        <f>IF(CS15&lt;=Master!$D$67,Master!CS13, )</f>
        <v>0</v>
      </c>
      <c r="CT43" s="6">
        <f>IF(CT15&lt;=Master!$D$67,Master!CT13, )</f>
        <v>0</v>
      </c>
      <c r="CU43" s="6">
        <f>IF(CU15&lt;=Master!$D$67,Master!CU13, )</f>
        <v>0</v>
      </c>
      <c r="CV43" s="6">
        <f>IF(CV15&lt;=Master!$D$67,Master!CV13, )</f>
        <v>0</v>
      </c>
      <c r="CW43" s="6">
        <f>IF(CW15&lt;=Master!$D$67,Master!CW13, )</f>
        <v>0</v>
      </c>
      <c r="CX43" s="6">
        <f>IF(CX15&lt;=Master!$D$67,Master!CX13, )</f>
        <v>0</v>
      </c>
    </row>
    <row r="44" spans="1:102" s="8" customFormat="1" ht="18" x14ac:dyDescent="0.25">
      <c r="A44" s="6"/>
      <c r="B44" s="6">
        <f>SUM(C44:CX44)</f>
        <v>5000000</v>
      </c>
      <c r="C44" s="6">
        <f>IF(C15=Master!$D$67,C43,0)</f>
        <v>0</v>
      </c>
      <c r="D44" s="6">
        <f>IF(D15=Master!$D$67,D43,0)</f>
        <v>0</v>
      </c>
      <c r="E44" s="6">
        <f>IF(E15=Master!$D$67,E43,0)</f>
        <v>0</v>
      </c>
      <c r="F44" s="6">
        <f>IF(F15=Master!$D$67,F43,0)</f>
        <v>0</v>
      </c>
      <c r="G44" s="6">
        <f>IF(G15=Master!$D$67,G43,0)</f>
        <v>0</v>
      </c>
      <c r="H44" s="6">
        <f>IF(H15=Master!$D$67,H43,0)</f>
        <v>0</v>
      </c>
      <c r="I44" s="6">
        <f>IF(I15=Master!$D$67,I43,0)</f>
        <v>0</v>
      </c>
      <c r="J44" s="6">
        <f>IF(J15=Master!$D$67,J43,0)</f>
        <v>0</v>
      </c>
      <c r="K44" s="6">
        <f>IF(K15=Master!$D$67,K43,0)</f>
        <v>0</v>
      </c>
      <c r="L44" s="6">
        <f>IF(L15=Master!$D$67,L43,0)</f>
        <v>0</v>
      </c>
      <c r="M44" s="6">
        <f>IF(M15=Master!$D$67,M43,0)</f>
        <v>0</v>
      </c>
      <c r="N44" s="6">
        <f>IF(N15=Master!$D$67,N43,0)</f>
        <v>0</v>
      </c>
      <c r="O44" s="6">
        <f>IF(O15=Master!$D$67,O43,0)</f>
        <v>0</v>
      </c>
      <c r="P44" s="6">
        <f>IF(P15=Master!$D$67,P43,0)</f>
        <v>0</v>
      </c>
      <c r="Q44" s="6">
        <f>IF(Q15=Master!$D$67,Q43,0)</f>
        <v>0</v>
      </c>
      <c r="R44" s="6">
        <f>IF(R15=Master!$D$67,R43,0)</f>
        <v>0</v>
      </c>
      <c r="S44" s="6">
        <f>IF(S15=Master!$D$67,S43,0)</f>
        <v>0</v>
      </c>
      <c r="T44" s="6">
        <f>IF(T15=Master!$D$67,T43,0)</f>
        <v>0</v>
      </c>
      <c r="U44" s="6">
        <f>IF(U15=Master!$D$67,U43,0)</f>
        <v>0</v>
      </c>
      <c r="V44" s="6">
        <f>IF(V15=Master!$D$67,V43,0)</f>
        <v>0</v>
      </c>
      <c r="W44" s="6">
        <f>IF(W15=Master!$D$67,W43,0)</f>
        <v>0</v>
      </c>
      <c r="X44" s="6">
        <f>IF(X15=Master!$D$67,X43,0)</f>
        <v>0</v>
      </c>
      <c r="Y44" s="6">
        <f>IF(Y15=Master!$D$67,Y43,0)</f>
        <v>0</v>
      </c>
      <c r="Z44" s="6">
        <f>IF(Z15=Master!$D$67,Z43,0)</f>
        <v>0</v>
      </c>
      <c r="AA44" s="6">
        <f>IF(AA15=Master!$D$67,AA43,0)</f>
        <v>0</v>
      </c>
      <c r="AB44" s="6">
        <f>IF(AB15=Master!$D$67,AB43,0)</f>
        <v>0</v>
      </c>
      <c r="AC44" s="6">
        <f>IF(AC15=Master!$D$67,AC43,0)</f>
        <v>0</v>
      </c>
      <c r="AD44" s="6">
        <f>IF(AD15=Master!$D$67,AD43,0)</f>
        <v>0</v>
      </c>
      <c r="AE44" s="6">
        <f>IF(AE15=Master!$D$67,AE43,0)</f>
        <v>0</v>
      </c>
      <c r="AF44" s="6">
        <f>IF(AF15=Master!$D$67,AF43,0)</f>
        <v>0</v>
      </c>
      <c r="AG44" s="6">
        <f>IF(AG15=Master!$D$67,AG43,0)</f>
        <v>0</v>
      </c>
      <c r="AH44" s="6">
        <f>IF(AH15=Master!$D$67,AH43,0)</f>
        <v>0</v>
      </c>
      <c r="AI44" s="6">
        <f>IF(AI15=Master!$D$67,AI43,0)</f>
        <v>0</v>
      </c>
      <c r="AJ44" s="6">
        <f>IF(AJ15=Master!$D$67,AJ43,0)</f>
        <v>0</v>
      </c>
      <c r="AK44" s="6">
        <f>IF(AK15=Master!$D$67,AK43,0)</f>
        <v>0</v>
      </c>
      <c r="AL44" s="6">
        <f>IF(AL15=Master!$D$67,AL43,0)</f>
        <v>0</v>
      </c>
      <c r="AM44" s="6">
        <f>IF(AM15=Master!$D$67,AM43,0)</f>
        <v>0</v>
      </c>
      <c r="AN44" s="6">
        <f>IF(AN15=Master!$D$67,AN43,0)</f>
        <v>0</v>
      </c>
      <c r="AO44" s="6">
        <f>IF(AO15=Master!$D$67,AO43,0)</f>
        <v>0</v>
      </c>
      <c r="AP44" s="6">
        <f>IF(AP15=Master!$D$67,AP43,0)</f>
        <v>0</v>
      </c>
      <c r="AQ44" s="6">
        <f>IF(AQ15=Master!$D$67,AQ43,0)</f>
        <v>0</v>
      </c>
      <c r="AR44" s="6">
        <f>IF(AR15=Master!$D$67,AR43,0)</f>
        <v>0</v>
      </c>
      <c r="AS44" s="6">
        <f>IF(AS15=Master!$D$67,AS43,0)</f>
        <v>0</v>
      </c>
      <c r="AT44" s="6">
        <f>IF(AT15=Master!$D$67,AT43,0)</f>
        <v>0</v>
      </c>
      <c r="AU44" s="6">
        <f>IF(AU15=Master!$D$67,AU43,0)</f>
        <v>0</v>
      </c>
      <c r="AV44" s="6">
        <f>IF(AV15=Master!$D$67,AV43,0)</f>
        <v>0</v>
      </c>
      <c r="AW44" s="6">
        <f>IF(AW15=Master!$D$67,AW43,0)</f>
        <v>0</v>
      </c>
      <c r="AX44" s="6">
        <f>IF(AX15=Master!$D$67,AX43,0)</f>
        <v>0</v>
      </c>
      <c r="AY44" s="6">
        <f>IF(AY15=Master!$D$67,AY43,0)</f>
        <v>0</v>
      </c>
      <c r="AZ44" s="6">
        <f>IF(AZ15=Master!$D$67,AZ43,0)</f>
        <v>0</v>
      </c>
      <c r="BA44" s="6">
        <f>IF(BA15=Master!$D$67,BA43,0)</f>
        <v>0</v>
      </c>
      <c r="BB44" s="6">
        <f>IF(BB15=Master!$D$67,BB43,0)</f>
        <v>0</v>
      </c>
      <c r="BC44" s="6">
        <f>IF(BC15=Master!$D$67,BC43,0)</f>
        <v>0</v>
      </c>
      <c r="BD44" s="6">
        <f>IF(BD15=Master!$D$67,BD43,0)</f>
        <v>0</v>
      </c>
      <c r="BE44" s="6">
        <f>IF(BE15=Master!$D$67,BE43,0)</f>
        <v>5000000</v>
      </c>
      <c r="BF44" s="6">
        <f>IF(BF15=Master!$D$67,BF43,0)</f>
        <v>0</v>
      </c>
      <c r="BG44" s="6">
        <f>IF(BG15=Master!$D$67,BG43,0)</f>
        <v>0</v>
      </c>
      <c r="BH44" s="6">
        <f>IF(BH15=Master!$D$67,BH43,0)</f>
        <v>0</v>
      </c>
      <c r="BI44" s="6">
        <f>IF(BI15=Master!$D$67,BI43,0)</f>
        <v>0</v>
      </c>
      <c r="BJ44" s="6">
        <f>IF(BJ15=Master!$D$67,BJ43,0)</f>
        <v>0</v>
      </c>
      <c r="BK44" s="6">
        <f>IF(BK15=Master!$D$67,BK43,0)</f>
        <v>0</v>
      </c>
      <c r="BL44" s="6">
        <f>IF(BL15=Master!$D$67,BL43,0)</f>
        <v>0</v>
      </c>
      <c r="BM44" s="6">
        <f>IF(BM15=Master!$D$67,BM43,0)</f>
        <v>0</v>
      </c>
      <c r="BN44" s="6">
        <f>IF(BN15=Master!$D$67,BN43,0)</f>
        <v>0</v>
      </c>
      <c r="BO44" s="6">
        <f>IF(BO15=Master!$D$67,BO43,0)</f>
        <v>0</v>
      </c>
      <c r="BP44" s="6">
        <f>IF(BP15=Master!$D$67,BP43,0)</f>
        <v>0</v>
      </c>
      <c r="BQ44" s="6">
        <f>IF(BQ15=Master!$D$67,BQ43,0)</f>
        <v>0</v>
      </c>
      <c r="BR44" s="6">
        <f>IF(BR15=Master!$D$67,BR43,0)</f>
        <v>0</v>
      </c>
      <c r="BS44" s="6">
        <f>IF(BS15=Master!$D$67,BS43,0)</f>
        <v>0</v>
      </c>
      <c r="BT44" s="6">
        <f>IF(BT15=Master!$D$67,BT43,0)</f>
        <v>0</v>
      </c>
      <c r="BU44" s="6">
        <f>IF(BU15=Master!$D$67,BU43,0)</f>
        <v>0</v>
      </c>
      <c r="BV44" s="6">
        <f>IF(BV15=Master!$D$67,BV43,0)</f>
        <v>0</v>
      </c>
      <c r="BW44" s="6">
        <f>IF(BW15=Master!$D$67,BW43,0)</f>
        <v>0</v>
      </c>
      <c r="BX44" s="6">
        <f>IF(BX15=Master!$D$67,BX43,0)</f>
        <v>0</v>
      </c>
      <c r="BY44" s="6">
        <f>IF(BY15=Master!$D$67,BY43,0)</f>
        <v>0</v>
      </c>
      <c r="BZ44" s="6">
        <f>IF(BZ15=Master!$D$67,BZ43,0)</f>
        <v>0</v>
      </c>
      <c r="CA44" s="6">
        <f>IF(CA15=Master!$D$67,CA43,0)</f>
        <v>0</v>
      </c>
      <c r="CB44" s="6">
        <f>IF(CB15=Master!$D$67,CB43,0)</f>
        <v>0</v>
      </c>
      <c r="CC44" s="6">
        <f>IF(CC15=Master!$D$67,CC43,0)</f>
        <v>0</v>
      </c>
      <c r="CD44" s="6">
        <f>IF(CD15=Master!$D$67,CD43,0)</f>
        <v>0</v>
      </c>
      <c r="CE44" s="6">
        <f>IF(CE15=Master!$D$67,CE43,0)</f>
        <v>0</v>
      </c>
      <c r="CF44" s="6">
        <f>IF(CF15=Master!$D$67,CF43,0)</f>
        <v>0</v>
      </c>
      <c r="CG44" s="6">
        <f>IF(CG15=Master!$D$67,CG43,0)</f>
        <v>0</v>
      </c>
      <c r="CH44" s="6">
        <f>IF(CH15=Master!$D$67,CH43,0)</f>
        <v>0</v>
      </c>
      <c r="CI44" s="6">
        <f>IF(CI15=Master!$D$67,CI43,0)</f>
        <v>0</v>
      </c>
      <c r="CJ44" s="6">
        <f>IF(CJ15=Master!$D$67,CJ43,0)</f>
        <v>0</v>
      </c>
      <c r="CK44" s="6">
        <f>IF(CK15=Master!$D$67,CK43,0)</f>
        <v>0</v>
      </c>
      <c r="CL44" s="6">
        <f>IF(CL15=Master!$D$67,CL43,0)</f>
        <v>0</v>
      </c>
      <c r="CM44" s="6">
        <f>IF(CM15=Master!$D$67,CM43,0)</f>
        <v>0</v>
      </c>
      <c r="CN44" s="6">
        <f>IF(CN15=Master!$D$67,CN43,0)</f>
        <v>0</v>
      </c>
      <c r="CO44" s="6">
        <f>IF(CO15=Master!$D$67,CO43,0)</f>
        <v>0</v>
      </c>
      <c r="CP44" s="6">
        <f>IF(CP15=Master!$D$67,CP43,0)</f>
        <v>0</v>
      </c>
      <c r="CQ44" s="6">
        <f>IF(CQ15=Master!$D$67,CQ43,0)</f>
        <v>0</v>
      </c>
      <c r="CR44" s="6">
        <f>IF(CR15=Master!$D$67,CR43,0)</f>
        <v>0</v>
      </c>
      <c r="CS44" s="6">
        <f>IF(CS15=Master!$D$67,CS43,0)</f>
        <v>0</v>
      </c>
      <c r="CT44" s="6">
        <f>IF(CT15=Master!$D$67,CT43,0)</f>
        <v>0</v>
      </c>
      <c r="CU44" s="6">
        <f>IF(CU15=Master!$D$67,CU43,0)</f>
        <v>0</v>
      </c>
      <c r="CV44" s="6">
        <f>IF(CV15=Master!$D$67,CV43,0)</f>
        <v>0</v>
      </c>
      <c r="CW44" s="6">
        <f>IF(CW15=Master!$D$67,CW43,0)</f>
        <v>0</v>
      </c>
      <c r="CX44" s="6">
        <f>IF(CX15=Master!$D$67,CX43,0)</f>
        <v>0</v>
      </c>
    </row>
    <row r="45" spans="1:102" s="8" customFormat="1" ht="18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</row>
    <row r="46" spans="1:102" s="8" customFormat="1" ht="18" x14ac:dyDescent="0.25">
      <c r="A46" s="16" t="s">
        <v>258</v>
      </c>
      <c r="B46" s="16">
        <f>SUM(C46:CX46)</f>
        <v>10314430.083914092</v>
      </c>
      <c r="C46" s="6">
        <f>IF(C15=Master!$D$67,SUM(C17:C27), )</f>
        <v>0</v>
      </c>
      <c r="D46" s="6">
        <f>IF(D15=Master!$D$67,SUM(D17:D27), )</f>
        <v>0</v>
      </c>
      <c r="E46" s="6">
        <f>IF(E15=Master!$D$67,SUM(E17:E27), )</f>
        <v>0</v>
      </c>
      <c r="F46" s="6">
        <f>IF(F15=Master!$D$67,SUM(F17:F27), )</f>
        <v>0</v>
      </c>
      <c r="G46" s="6">
        <f>IF(G15=Master!$D$67,SUM(G17:G27), )</f>
        <v>0</v>
      </c>
      <c r="H46" s="6">
        <f>IF(H15=Master!$D$67,SUM(H17:H27), )</f>
        <v>0</v>
      </c>
      <c r="I46" s="6">
        <f>IF(I15=Master!$D$67,SUM(I17:I27), )</f>
        <v>0</v>
      </c>
      <c r="J46" s="6">
        <f>IF(J15=Master!$D$67,SUM(J17:J27), )</f>
        <v>0</v>
      </c>
      <c r="K46" s="6">
        <f>IF(K15=Master!$D$67,SUM(K17:K27), )</f>
        <v>0</v>
      </c>
      <c r="L46" s="6">
        <f>IF(L15=Master!$D$67,SUM(L17:L27), )</f>
        <v>0</v>
      </c>
      <c r="M46" s="6">
        <f>IF(M15=Master!$D$67,SUM(M17:M27), )</f>
        <v>0</v>
      </c>
      <c r="N46" s="6">
        <f>IF(N15=Master!$D$67,SUM(N17:N27), )</f>
        <v>0</v>
      </c>
      <c r="O46" s="6">
        <f>IF(O15=Master!$D$67,SUM(O17:O27), )</f>
        <v>0</v>
      </c>
      <c r="P46" s="6">
        <f>IF(P15=Master!$D$67,SUM(P17:P27), )</f>
        <v>0</v>
      </c>
      <c r="Q46" s="6">
        <f>IF(Q15=Master!$D$67,SUM(Q17:Q27), )</f>
        <v>0</v>
      </c>
      <c r="R46" s="6">
        <f>IF(R15=Master!$D$67,SUM(R17:R27), )</f>
        <v>0</v>
      </c>
      <c r="S46" s="6">
        <f>IF(S15=Master!$D$67,SUM(S17:S27), )</f>
        <v>0</v>
      </c>
      <c r="T46" s="6">
        <f>IF(T15=Master!$D$67,SUM(T17:T27), )</f>
        <v>0</v>
      </c>
      <c r="U46" s="6">
        <f>IF(U15=Master!$D$67,SUM(U17:U27), )</f>
        <v>0</v>
      </c>
      <c r="V46" s="6">
        <f>IF(V15=Master!$D$67,SUM(V17:V27), )</f>
        <v>0</v>
      </c>
      <c r="W46" s="6">
        <f>IF(W15=Master!$D$67,SUM(W17:W27), )</f>
        <v>0</v>
      </c>
      <c r="X46" s="6">
        <f>IF(X15=Master!$D$67,SUM(X17:X27), )</f>
        <v>0</v>
      </c>
      <c r="Y46" s="6">
        <f>IF(Y15=Master!$D$67,SUM(Y17:Y27), )</f>
        <v>0</v>
      </c>
      <c r="Z46" s="6">
        <f>IF(Z15=Master!$D$67,SUM(Z17:Z27), )</f>
        <v>0</v>
      </c>
      <c r="AA46" s="6">
        <f>IF(AA15=Master!$D$67,SUM(AA17:AA27), )</f>
        <v>0</v>
      </c>
      <c r="AB46" s="6">
        <f>IF(AB15=Master!$D$67,SUM(AB17:AB27), )</f>
        <v>0</v>
      </c>
      <c r="AC46" s="6">
        <f>IF(AC15=Master!$D$67,SUM(AC17:AC27), )</f>
        <v>0</v>
      </c>
      <c r="AD46" s="6">
        <f>IF(AD15=Master!$D$67,SUM(AD17:AD27), )</f>
        <v>0</v>
      </c>
      <c r="AE46" s="6">
        <f>IF(AE15=Master!$D$67,SUM(AE17:AE27), )</f>
        <v>0</v>
      </c>
      <c r="AF46" s="6">
        <f>IF(AF15=Master!$D$67,SUM(AF17:AF27), )</f>
        <v>0</v>
      </c>
      <c r="AG46" s="6">
        <f>IF(AG15=Master!$D$67,SUM(AG17:AG27), )</f>
        <v>0</v>
      </c>
      <c r="AH46" s="6">
        <f>IF(AH15=Master!$D$67,SUM(AH17:AH27), )</f>
        <v>0</v>
      </c>
      <c r="AI46" s="6">
        <f>IF(AI15=Master!$D$67,SUM(AI17:AI27), )</f>
        <v>0</v>
      </c>
      <c r="AJ46" s="6">
        <f>IF(AJ15=Master!$D$67,SUM(AJ17:AJ27), )</f>
        <v>0</v>
      </c>
      <c r="AK46" s="6">
        <f>IF(AK15=Master!$D$67,SUM(AK17:AK27), )</f>
        <v>0</v>
      </c>
      <c r="AL46" s="6">
        <f>IF(AL15=Master!$D$67,SUM(AL17:AL27), )</f>
        <v>0</v>
      </c>
      <c r="AM46" s="6">
        <f>IF(AM15=Master!$D$67,SUM(AM17:AM27), )</f>
        <v>0</v>
      </c>
      <c r="AN46" s="6">
        <f>IF(AN15=Master!$D$67,SUM(AN17:AN27), )</f>
        <v>0</v>
      </c>
      <c r="AO46" s="6">
        <f>IF(AO15=Master!$D$67,SUM(AO17:AO27), )</f>
        <v>0</v>
      </c>
      <c r="AP46" s="6">
        <f>IF(AP15=Master!$D$67,SUM(AP17:AP27), )</f>
        <v>0</v>
      </c>
      <c r="AQ46" s="6">
        <f>IF(AQ15=Master!$D$67,SUM(AQ17:AQ27), )</f>
        <v>0</v>
      </c>
      <c r="AR46" s="6">
        <f>IF(AR15=Master!$D$67,SUM(AR17:AR27), )</f>
        <v>0</v>
      </c>
      <c r="AS46" s="6">
        <f>IF(AS15=Master!$D$67,SUM(AS17:AS27), )</f>
        <v>0</v>
      </c>
      <c r="AT46" s="6">
        <f>IF(AT15=Master!$D$67,SUM(AT17:AT27), )</f>
        <v>0</v>
      </c>
      <c r="AU46" s="6">
        <f>IF(AU15=Master!$D$67,SUM(AU17:AU27), )</f>
        <v>0</v>
      </c>
      <c r="AV46" s="6">
        <f>IF(AV15=Master!$D$67,SUM(AV17:AV27), )</f>
        <v>0</v>
      </c>
      <c r="AW46" s="6">
        <f>IF(AW15=Master!$D$67,SUM(AW17:AW27), )</f>
        <v>0</v>
      </c>
      <c r="AX46" s="6">
        <f>IF(AX15=Master!$D$67,SUM(AX17:AX27), )</f>
        <v>0</v>
      </c>
      <c r="AY46" s="6">
        <f>IF(AY15=Master!$D$67,SUM(AY17:AY27), )</f>
        <v>0</v>
      </c>
      <c r="AZ46" s="6">
        <f>IF(AZ15=Master!$D$67,SUM(AZ17:AZ27), )</f>
        <v>0</v>
      </c>
      <c r="BA46" s="6">
        <f>IF(BA15=Master!$D$67,SUM(BA17:BA27), )</f>
        <v>0</v>
      </c>
      <c r="BB46" s="6">
        <f>IF(BB15=Master!$D$67,SUM(BB17:BB27), )</f>
        <v>0</v>
      </c>
      <c r="BC46" s="6">
        <f>IF(BC15=Master!$D$67,SUM(BC17:BC27), )</f>
        <v>0</v>
      </c>
      <c r="BD46" s="6">
        <f>IF(BD15=Master!$D$67,SUM(BD17:BD27), )</f>
        <v>0</v>
      </c>
      <c r="BE46" s="6">
        <f>IF(BE15=Master!$D$67,SUM(BE17:BE27), )</f>
        <v>10314430.083914092</v>
      </c>
      <c r="BF46" s="6">
        <f>IF(BF15=Master!$D$67,SUM(BF17:BF27), )</f>
        <v>0</v>
      </c>
      <c r="BG46" s="6">
        <f>IF(BG15=Master!$D$67,SUM(BG17:BG27), )</f>
        <v>0</v>
      </c>
      <c r="BH46" s="6">
        <f>IF(BH15=Master!$D$67,SUM(BH17:BH27), )</f>
        <v>0</v>
      </c>
      <c r="BI46" s="6">
        <f>IF(BI15=Master!$D$67,SUM(BI17:BI27), )</f>
        <v>0</v>
      </c>
      <c r="BJ46" s="6">
        <f>IF(BJ15=Master!$D$67,SUM(BJ17:BJ27), )</f>
        <v>0</v>
      </c>
      <c r="BK46" s="6">
        <f>IF(BK15=Master!$D$67,SUM(BK17:BK27), )</f>
        <v>0</v>
      </c>
      <c r="BL46" s="6">
        <f>IF(BL15=Master!$D$67,SUM(BL17:BL27), )</f>
        <v>0</v>
      </c>
      <c r="BM46" s="6">
        <f>IF(BM15=Master!$D$67,SUM(BM17:BM27), )</f>
        <v>0</v>
      </c>
      <c r="BN46" s="6">
        <f>IF(BN15=Master!$D$67,SUM(BN17:BN27), )</f>
        <v>0</v>
      </c>
      <c r="BO46" s="6">
        <f>IF(BO15=Master!$D$67,SUM(BO17:BO27), )</f>
        <v>0</v>
      </c>
      <c r="BP46" s="6">
        <f>IF(BP15=Master!$D$67,SUM(BP17:BP27), )</f>
        <v>0</v>
      </c>
      <c r="BQ46" s="6">
        <f>IF(BQ15=Master!$D$67,SUM(BQ17:BQ27), )</f>
        <v>0</v>
      </c>
      <c r="BR46" s="6">
        <f>IF(BR15=Master!$D$67,SUM(BR17:BR27), )</f>
        <v>0</v>
      </c>
      <c r="BS46" s="6">
        <f>IF(BS15=Master!$D$67,SUM(BS17:BS27), )</f>
        <v>0</v>
      </c>
      <c r="BT46" s="6">
        <f>IF(BT15=Master!$D$67,SUM(BT17:BT27), )</f>
        <v>0</v>
      </c>
      <c r="BU46" s="6">
        <f>IF(BU15=Master!$D$67,SUM(BU17:BU27), )</f>
        <v>0</v>
      </c>
      <c r="BV46" s="6">
        <f>IF(BV15=Master!$D$67,SUM(BV17:BV27), )</f>
        <v>0</v>
      </c>
      <c r="BW46" s="6">
        <f>IF(BW15=Master!$D$67,SUM(BW17:BW27), )</f>
        <v>0</v>
      </c>
      <c r="BX46" s="6">
        <f>IF(BX15=Master!$D$67,SUM(BX17:BX27), )</f>
        <v>0</v>
      </c>
      <c r="BY46" s="6">
        <f>IF(BY15=Master!$D$67,SUM(BY17:BY27), )</f>
        <v>0</v>
      </c>
      <c r="BZ46" s="6">
        <f>IF(BZ15=Master!$D$67,SUM(BZ17:BZ27), )</f>
        <v>0</v>
      </c>
      <c r="CA46" s="6">
        <f>IF(CA15=Master!$D$67,SUM(CA17:CA27), )</f>
        <v>0</v>
      </c>
      <c r="CB46" s="6">
        <f>IF(CB15=Master!$D$67,SUM(CB17:CB27), )</f>
        <v>0</v>
      </c>
      <c r="CC46" s="6">
        <f>IF(CC15=Master!$D$67,SUM(CC17:CC27), )</f>
        <v>0</v>
      </c>
      <c r="CD46" s="6">
        <f>IF(CD15=Master!$D$67,SUM(CD17:CD27), )</f>
        <v>0</v>
      </c>
      <c r="CE46" s="6">
        <f>IF(CE15=Master!$D$67,SUM(CE17:CE27), )</f>
        <v>0</v>
      </c>
      <c r="CF46" s="6">
        <f>IF(CF15=Master!$D$67,SUM(CF17:CF27), )</f>
        <v>0</v>
      </c>
      <c r="CG46" s="6">
        <f>IF(CG15=Master!$D$67,SUM(CG17:CG27), )</f>
        <v>0</v>
      </c>
      <c r="CH46" s="6">
        <f>IF(CH15=Master!$D$67,SUM(CH17:CH27), )</f>
        <v>0</v>
      </c>
      <c r="CI46" s="6">
        <f>IF(CI15=Master!$D$67,SUM(CI17:CI27), )</f>
        <v>0</v>
      </c>
      <c r="CJ46" s="6">
        <f>IF(CJ15=Master!$D$67,SUM(CJ17:CJ27), )</f>
        <v>0</v>
      </c>
      <c r="CK46" s="6">
        <f>IF(CK15=Master!$D$67,SUM(CK17:CK27), )</f>
        <v>0</v>
      </c>
      <c r="CL46" s="6">
        <f>IF(CL15=Master!$D$67,SUM(CL17:CL27), )</f>
        <v>0</v>
      </c>
      <c r="CM46" s="6">
        <f>IF(CM15=Master!$D$67,SUM(CM17:CM27), )</f>
        <v>0</v>
      </c>
      <c r="CN46" s="6">
        <f>IF(CN15=Master!$D$67,SUM(CN17:CN27), )</f>
        <v>0</v>
      </c>
      <c r="CO46" s="6">
        <f>IF(CO15=Master!$D$67,SUM(CO17:CO27), )</f>
        <v>0</v>
      </c>
      <c r="CP46" s="6">
        <f>IF(CP15=Master!$D$67,SUM(CP17:CP27), )</f>
        <v>0</v>
      </c>
      <c r="CQ46" s="6">
        <f>IF(CQ15=Master!$D$67,SUM(CQ17:CQ27), )</f>
        <v>0</v>
      </c>
      <c r="CR46" s="6">
        <f>IF(CR15=Master!$D$67,SUM(CR17:CR27), )</f>
        <v>0</v>
      </c>
      <c r="CS46" s="6">
        <f>IF(CS15=Master!$D$67,SUM(CS17:CS27), )</f>
        <v>0</v>
      </c>
      <c r="CT46" s="6">
        <f>IF(CT15=Master!$D$67,SUM(CT17:CT27), )</f>
        <v>0</v>
      </c>
      <c r="CU46" s="6">
        <f>IF(CU15=Master!$D$67,SUM(CU17:CU27), )</f>
        <v>0</v>
      </c>
      <c r="CV46" s="6">
        <f>IF(CV15=Master!$D$67,SUM(CV17:CV27), )</f>
        <v>0</v>
      </c>
      <c r="CW46" s="6">
        <f>IF(CW15=Master!$D$67,SUM(CW17:CW27), )</f>
        <v>0</v>
      </c>
      <c r="CX46" s="6">
        <f>IF(CX15=Master!$D$67,SUM(CX17:CX27), )</f>
        <v>0</v>
      </c>
    </row>
    <row r="47" spans="1:102" s="72" customFormat="1" ht="18" x14ac:dyDescent="0.25">
      <c r="A47" s="72" t="s">
        <v>252</v>
      </c>
      <c r="B47" s="72">
        <f>SUM(C47:CX47)</f>
        <v>72038115.537926912</v>
      </c>
      <c r="C47" s="72">
        <f>-C34-C40-C46+C29+C35+C36+C41+C42</f>
        <v>392269.83505154587</v>
      </c>
      <c r="D47" s="72">
        <f t="shared" ref="D47:BO47" si="8">-D34-D40-D46+D29+D35+D36+D41+D42</f>
        <v>172953.37800687284</v>
      </c>
      <c r="E47" s="72">
        <f t="shared" si="8"/>
        <v>367521.62542955327</v>
      </c>
      <c r="F47" s="72">
        <f t="shared" si="8"/>
        <v>1556711.105344235</v>
      </c>
      <c r="G47" s="72">
        <f t="shared" si="8"/>
        <v>905717.29091124539</v>
      </c>
      <c r="H47" s="72">
        <f t="shared" si="8"/>
        <v>776375.64142670925</v>
      </c>
      <c r="I47" s="72">
        <f t="shared" si="8"/>
        <v>736386.6723545444</v>
      </c>
      <c r="J47" s="72">
        <f t="shared" si="8"/>
        <v>703203.16719990515</v>
      </c>
      <c r="K47" s="72">
        <f t="shared" si="8"/>
        <v>483251.62080815266</v>
      </c>
      <c r="L47" s="72">
        <f t="shared" si="8"/>
        <v>405008.97295598174</v>
      </c>
      <c r="M47" s="72">
        <f t="shared" si="8"/>
        <v>350986.37218390807</v>
      </c>
      <c r="N47" s="72">
        <f t="shared" si="8"/>
        <v>547586.37218390801</v>
      </c>
      <c r="O47" s="72">
        <f t="shared" si="8"/>
        <v>311424.07218390802</v>
      </c>
      <c r="P47" s="72">
        <f t="shared" si="8"/>
        <v>318424.07218390802</v>
      </c>
      <c r="Q47" s="72">
        <f t="shared" si="8"/>
        <v>293424.07218390802</v>
      </c>
      <c r="R47" s="72">
        <f t="shared" si="8"/>
        <v>269836.37218390807</v>
      </c>
      <c r="S47" s="72">
        <f t="shared" si="8"/>
        <v>485761.37218390807</v>
      </c>
      <c r="T47" s="72">
        <f t="shared" si="8"/>
        <v>269570.79218390805</v>
      </c>
      <c r="U47" s="72">
        <f t="shared" si="8"/>
        <v>484124.49218390806</v>
      </c>
      <c r="V47" s="72">
        <f t="shared" si="8"/>
        <v>276807.49218390806</v>
      </c>
      <c r="W47" s="72">
        <f t="shared" si="8"/>
        <v>572157.49218390801</v>
      </c>
      <c r="X47" s="72">
        <f t="shared" si="8"/>
        <v>217119.79218390802</v>
      </c>
      <c r="Y47" s="72">
        <f t="shared" si="8"/>
        <v>220119.79218390802</v>
      </c>
      <c r="Z47" s="72">
        <f t="shared" si="8"/>
        <v>219568.79218390802</v>
      </c>
      <c r="AA47" s="72">
        <f t="shared" si="8"/>
        <v>214819.49218390803</v>
      </c>
      <c r="AB47" s="72">
        <f t="shared" si="8"/>
        <v>187707.49218390803</v>
      </c>
      <c r="AC47" s="72">
        <f t="shared" si="8"/>
        <v>189430.78218390801</v>
      </c>
      <c r="AD47" s="72">
        <f t="shared" si="8"/>
        <v>6588570.1745368503</v>
      </c>
      <c r="AE47" s="72">
        <f t="shared" si="8"/>
        <v>2561409.1745368494</v>
      </c>
      <c r="AF47" s="72">
        <f t="shared" si="8"/>
        <v>6878519.1745368503</v>
      </c>
      <c r="AG47" s="72">
        <f t="shared" si="8"/>
        <v>2569996.8745368496</v>
      </c>
      <c r="AH47" s="72">
        <f t="shared" si="8"/>
        <v>2119638.9980662609</v>
      </c>
      <c r="AI47" s="72">
        <f t="shared" si="8"/>
        <v>2080432.6425490198</v>
      </c>
      <c r="AJ47" s="72">
        <f t="shared" si="8"/>
        <v>2077156.4425490198</v>
      </c>
      <c r="AK47" s="72">
        <f t="shared" si="8"/>
        <v>2066207.4425490198</v>
      </c>
      <c r="AL47" s="72">
        <f t="shared" si="8"/>
        <v>2061207.4425490198</v>
      </c>
      <c r="AM47" s="72">
        <f t="shared" si="8"/>
        <v>2104795.1425490198</v>
      </c>
      <c r="AN47" s="72">
        <f t="shared" si="8"/>
        <v>2104795.1425490198</v>
      </c>
      <c r="AO47" s="72">
        <f t="shared" si="8"/>
        <v>2104795.1425490198</v>
      </c>
      <c r="AP47" s="72">
        <f t="shared" si="8"/>
        <v>2045723.1725490198</v>
      </c>
      <c r="AQ47" s="72">
        <f t="shared" si="8"/>
        <v>2045723.1725490198</v>
      </c>
      <c r="AR47" s="72">
        <f t="shared" si="8"/>
        <v>2035723.1725490198</v>
      </c>
      <c r="AS47" s="72">
        <f t="shared" si="8"/>
        <v>2059310.8725490198</v>
      </c>
      <c r="AT47" s="72">
        <f t="shared" si="8"/>
        <v>2053410.8725490198</v>
      </c>
      <c r="AU47" s="72">
        <f t="shared" si="8"/>
        <v>2039310.8725490198</v>
      </c>
      <c r="AV47" s="72">
        <f t="shared" si="8"/>
        <v>2015723.1725490198</v>
      </c>
      <c r="AW47" s="72">
        <f t="shared" si="8"/>
        <v>2015723.1725490198</v>
      </c>
      <c r="AX47" s="72">
        <f t="shared" si="8"/>
        <v>2018223.1725490198</v>
      </c>
      <c r="AY47" s="72">
        <f t="shared" si="8"/>
        <v>2031810.8725490198</v>
      </c>
      <c r="AZ47" s="72">
        <f t="shared" si="8"/>
        <v>2245118.8725490198</v>
      </c>
      <c r="BA47" s="72">
        <f t="shared" si="8"/>
        <v>2102355.2525490196</v>
      </c>
      <c r="BB47" s="72">
        <f t="shared" si="8"/>
        <v>24791.666666666668</v>
      </c>
      <c r="BC47" s="72">
        <f t="shared" si="8"/>
        <v>19791.666666666668</v>
      </c>
      <c r="BD47" s="72">
        <f t="shared" si="8"/>
        <v>19791.666666666668</v>
      </c>
      <c r="BE47" s="72">
        <f t="shared" si="8"/>
        <v>19791.666666666668</v>
      </c>
      <c r="BF47" s="72">
        <f t="shared" si="8"/>
        <v>0</v>
      </c>
      <c r="BG47" s="72">
        <f t="shared" si="8"/>
        <v>0</v>
      </c>
      <c r="BH47" s="72">
        <f t="shared" si="8"/>
        <v>0</v>
      </c>
      <c r="BI47" s="72">
        <f t="shared" si="8"/>
        <v>0</v>
      </c>
      <c r="BJ47" s="72">
        <f t="shared" si="8"/>
        <v>0</v>
      </c>
      <c r="BK47" s="72">
        <f t="shared" si="8"/>
        <v>0</v>
      </c>
      <c r="BL47" s="72">
        <f t="shared" si="8"/>
        <v>0</v>
      </c>
      <c r="BM47" s="72">
        <f t="shared" si="8"/>
        <v>0</v>
      </c>
      <c r="BN47" s="72">
        <f t="shared" si="8"/>
        <v>0</v>
      </c>
      <c r="BO47" s="72">
        <f t="shared" si="8"/>
        <v>0</v>
      </c>
      <c r="BP47" s="72">
        <f t="shared" ref="BP47:CX47" si="9">-BP34-BP40-BP46+BP29+BP35+BP36+BP41+BP42</f>
        <v>0</v>
      </c>
      <c r="BQ47" s="72">
        <f t="shared" si="9"/>
        <v>0</v>
      </c>
      <c r="BR47" s="72">
        <f t="shared" si="9"/>
        <v>0</v>
      </c>
      <c r="BS47" s="72">
        <f t="shared" si="9"/>
        <v>0</v>
      </c>
      <c r="BT47" s="72">
        <f t="shared" si="9"/>
        <v>0</v>
      </c>
      <c r="BU47" s="72">
        <f t="shared" si="9"/>
        <v>0</v>
      </c>
      <c r="BV47" s="72">
        <f t="shared" si="9"/>
        <v>0</v>
      </c>
      <c r="BW47" s="72">
        <f t="shared" si="9"/>
        <v>0</v>
      </c>
      <c r="BX47" s="72">
        <f t="shared" si="9"/>
        <v>0</v>
      </c>
      <c r="BY47" s="72">
        <f t="shared" si="9"/>
        <v>0</v>
      </c>
      <c r="BZ47" s="72">
        <f t="shared" si="9"/>
        <v>0</v>
      </c>
      <c r="CA47" s="72">
        <f t="shared" si="9"/>
        <v>0</v>
      </c>
      <c r="CB47" s="72">
        <f t="shared" si="9"/>
        <v>0</v>
      </c>
      <c r="CC47" s="72">
        <f t="shared" si="9"/>
        <v>0</v>
      </c>
      <c r="CD47" s="72">
        <f t="shared" si="9"/>
        <v>0</v>
      </c>
      <c r="CE47" s="72">
        <f t="shared" si="9"/>
        <v>0</v>
      </c>
      <c r="CF47" s="72">
        <f t="shared" si="9"/>
        <v>0</v>
      </c>
      <c r="CG47" s="72">
        <f t="shared" si="9"/>
        <v>0</v>
      </c>
      <c r="CH47" s="72">
        <f t="shared" si="9"/>
        <v>0</v>
      </c>
      <c r="CI47" s="72">
        <f t="shared" si="9"/>
        <v>0</v>
      </c>
      <c r="CJ47" s="72">
        <f t="shared" si="9"/>
        <v>0</v>
      </c>
      <c r="CK47" s="72">
        <f t="shared" si="9"/>
        <v>0</v>
      </c>
      <c r="CL47" s="72">
        <f t="shared" si="9"/>
        <v>0</v>
      </c>
      <c r="CM47" s="72">
        <f t="shared" si="9"/>
        <v>0</v>
      </c>
      <c r="CN47" s="72">
        <f t="shared" si="9"/>
        <v>0</v>
      </c>
      <c r="CO47" s="72">
        <f t="shared" si="9"/>
        <v>0</v>
      </c>
      <c r="CP47" s="72">
        <f t="shared" si="9"/>
        <v>0</v>
      </c>
      <c r="CQ47" s="72">
        <f t="shared" si="9"/>
        <v>0</v>
      </c>
      <c r="CR47" s="72">
        <f t="shared" si="9"/>
        <v>0</v>
      </c>
      <c r="CS47" s="72">
        <f t="shared" si="9"/>
        <v>0</v>
      </c>
      <c r="CT47" s="72">
        <f t="shared" si="9"/>
        <v>0</v>
      </c>
      <c r="CU47" s="72">
        <f t="shared" si="9"/>
        <v>0</v>
      </c>
      <c r="CV47" s="72">
        <f t="shared" si="9"/>
        <v>0</v>
      </c>
      <c r="CW47" s="72">
        <f t="shared" si="9"/>
        <v>0</v>
      </c>
      <c r="CX47" s="72">
        <f t="shared" si="9"/>
        <v>0</v>
      </c>
    </row>
    <row r="48" spans="1:102" s="54" customFormat="1" ht="18" x14ac:dyDescent="0.25">
      <c r="A48" s="7" t="s">
        <v>54</v>
      </c>
      <c r="C48" s="54">
        <f>IF(SUM($B$48:B48)+C47&lt;=Master!$B$80,C47,Master!$B$80-SUM($B$48:B48))*IF(C15&lt;Master!$B$81,0,1)</f>
        <v>0</v>
      </c>
      <c r="D48" s="54">
        <f>IF(SUM($B$48:C48)+D47&lt;=Master!$B$80,D47,Master!$B$80-SUM($B$48:C48))*IF(D15&lt;Master!$B$81,0,1)</f>
        <v>0</v>
      </c>
      <c r="E48" s="54">
        <f>IF(SUM($B$48:D48)+E47&lt;=Master!$B$80,E47,Master!$B$80-SUM($B$48:D48))*IF(E15&lt;Master!$B$81,0,1)</f>
        <v>0</v>
      </c>
      <c r="F48" s="54">
        <f>IF(SUM($B$48:E48)+F47&lt;=Master!$B$80,F47,Master!$B$80-SUM($B$48:E48))*IF(F15&lt;Master!$B$81,0,1)</f>
        <v>0</v>
      </c>
      <c r="G48" s="54">
        <f>IF(SUM($B$48:F48)+G47&lt;=Master!$B$80,G47,Master!$B$80-SUM($B$48:F48))*IF(G15&lt;Master!$B$81,0,1)</f>
        <v>0</v>
      </c>
      <c r="H48" s="54">
        <f>IF(SUM($B$48:G48)+H47&lt;=Master!$B$80,H47,Master!$B$80-SUM($B$48:G48))*IF(H15&lt;Master!$B$81,0,1)</f>
        <v>0</v>
      </c>
      <c r="I48" s="54">
        <f>IF(SUM($B$48:H48)+I47&lt;=Master!$B$80,I47,Master!$B$80-SUM($B$48:H48))*IF(I15&lt;Master!$B$81,0,1)</f>
        <v>0</v>
      </c>
      <c r="J48" s="54">
        <f>IF(SUM($B$48:I48)+J47&lt;=Master!$B$80,J47,Master!$B$80-SUM($B$48:I48))*IF(J15&lt;Master!$B$81,0,1)</f>
        <v>0</v>
      </c>
      <c r="K48" s="54">
        <f>IF(SUM($B$48:J48)+K47&lt;=Master!$B$80,K47,Master!$B$80-SUM($B$48:J48))*IF(K15&lt;Master!$B$81,0,1)</f>
        <v>0</v>
      </c>
      <c r="L48" s="54">
        <f>IF(SUM($B$48:K48)+L47&lt;=Master!$B$80,L47,Master!$B$80-SUM($B$48:K48))*IF(L15&lt;Master!$B$81,0,1)</f>
        <v>0</v>
      </c>
      <c r="M48" s="54">
        <f>IF(SUM($B$48:L48)+M47&lt;=Master!$B$80,M47,Master!$B$80-SUM($B$48:L48))*IF(M15&lt;Master!$B$81,0,1)</f>
        <v>0</v>
      </c>
      <c r="N48" s="54">
        <f>IF(SUM($B$48:M48)+N47&lt;=Master!$B$80,N47,Master!$B$80-SUM($B$48:M48))*IF(N15&lt;Master!$B$81,0,1)</f>
        <v>0</v>
      </c>
      <c r="O48" s="54">
        <f>IF(SUM($B$48:N48)+O47&lt;=Master!$B$80,O47,Master!$B$80-SUM($B$48:N48))*IF(O15&lt;Master!$B$81,0,1)</f>
        <v>0</v>
      </c>
      <c r="P48" s="54">
        <f>IF(SUM($B$48:O48)+P47&lt;=Master!$B$80,P47,Master!$B$80-SUM($B$48:O48))*IF(P15&lt;Master!$B$81,0,1)</f>
        <v>0</v>
      </c>
      <c r="Q48" s="54">
        <f>IF(SUM($B$48:P48)+Q47&lt;=Master!$B$80,Q47,Master!$B$80-SUM($B$48:P48))*IF(Q15&lt;Master!$B$81,0,1)</f>
        <v>0</v>
      </c>
      <c r="R48" s="54">
        <f>IF(SUM($B$48:Q48)+R47&lt;=Master!$B$80,R47,Master!$B$80-SUM($B$48:Q48))*IF(R15&lt;Master!$B$81,0,1)</f>
        <v>269836.37218390807</v>
      </c>
      <c r="S48" s="54">
        <f>IF(SUM($B$48:R48)+S47&lt;=Master!$B$80,S47,Master!$B$80-SUM($B$48:R48))*IF(S15&lt;Master!$B$81,0,1)</f>
        <v>485761.37218390807</v>
      </c>
      <c r="T48" s="54">
        <f>IF(SUM($B$48:S48)+T47&lt;=Master!$B$80,T47,Master!$B$80-SUM($B$48:S48))*IF(T15&lt;Master!$B$81,0,1)</f>
        <v>269570.79218390805</v>
      </c>
      <c r="U48" s="54">
        <f>IF(SUM($B$48:T48)+U47&lt;=Master!$B$80,U47,Master!$B$80-SUM($B$48:T48))*IF(U15&lt;Master!$B$81,0,1)</f>
        <v>484124.49218390806</v>
      </c>
      <c r="V48" s="54">
        <f>IF(SUM($B$48:U48)+V47&lt;=Master!$B$80,V47,Master!$B$80-SUM($B$48:U48))*IF(V15&lt;Master!$B$81,0,1)</f>
        <v>276807.49218390806</v>
      </c>
      <c r="W48" s="54">
        <f>IF(SUM($B$48:V48)+W47&lt;=Master!$B$80,W47,Master!$B$80-SUM($B$48:V48))*IF(W15&lt;Master!$B$81,0,1)</f>
        <v>572157.49218390801</v>
      </c>
      <c r="X48" s="54">
        <f>IF(SUM($B$48:W48)+X47&lt;=Master!$B$80,X47,Master!$B$80-SUM($B$48:W48))*IF(X15&lt;Master!$B$81,0,1)</f>
        <v>217119.79218390802</v>
      </c>
      <c r="Y48" s="54">
        <f>IF(SUM($B$48:X48)+Y47&lt;=Master!$B$80,Y47,Master!$B$80-SUM($B$48:X48))*IF(Y15&lt;Master!$B$81,0,1)</f>
        <v>220119.79218390802</v>
      </c>
      <c r="Z48" s="54">
        <f>IF(SUM($B$48:Y48)+Z47&lt;=Master!$B$80,Z47,Master!$B$80-SUM($B$48:Y48))*IF(Z15&lt;Master!$B$81,0,1)</f>
        <v>219568.79218390802</v>
      </c>
      <c r="AA48" s="54">
        <f>IF(SUM($B$48:Z48)+AA47&lt;=Master!$B$80,AA47,Master!$B$80-SUM($B$48:Z48))*IF(AA15&lt;Master!$B$81,0,1)</f>
        <v>214819.49218390803</v>
      </c>
      <c r="AB48" s="54">
        <f>IF(SUM($B$48:AA48)+AB47&lt;=Master!$B$80,AB47,Master!$B$80-SUM($B$48:AA48))*IF(AB15&lt;Master!$B$81,0,1)</f>
        <v>187707.49218390803</v>
      </c>
      <c r="AC48" s="54">
        <f>IF(SUM($B$48:AB48)+AC47&lt;=Master!$B$80,AC47,Master!$B$80-SUM($B$48:AB48))*IF(AC15&lt;Master!$B$81,0,1)</f>
        <v>189430.78218390801</v>
      </c>
      <c r="AD48" s="54">
        <f>IF(SUM($B$48:AC48)+AD47&lt;=Master!$B$80,AD47,Master!$B$80-SUM($B$48:AC48))*IF(AD15&lt;Master!$B$81,0,1)</f>
        <v>6588570.1745368503</v>
      </c>
      <c r="AE48" s="54">
        <f>IF(SUM($B$48:AD48)+AE47&lt;=Master!$B$80,AE47,Master!$B$80-SUM($B$48:AD48))*IF(AE15&lt;Master!$B$81,0,1)</f>
        <v>2561409.1745368494</v>
      </c>
      <c r="AF48" s="54">
        <f>IF(SUM($B$48:AE48)+AF47&lt;=Master!$B$80,AF47,Master!$B$80-SUM($B$48:AE48))*IF(AF15&lt;Master!$B$81,0,1)</f>
        <v>979608.49471940473</v>
      </c>
      <c r="AG48" s="54">
        <f>IF(SUM($B$48:AF48)+AG47&lt;=Master!$B$80,AG47,Master!$B$80-SUM($B$48:AF48))*IF(AG15&lt;Master!$B$81,0,1)</f>
        <v>0</v>
      </c>
      <c r="AH48" s="54">
        <f>IF(SUM($B$48:AG48)+AH47&lt;=Master!$B$80,AH47,Master!$B$80-SUM($B$48:AG48))*IF(AH15&lt;Master!$B$81,0,1)</f>
        <v>0</v>
      </c>
      <c r="AI48" s="54">
        <f>IF(SUM($B$48:AH48)+AI47&lt;=Master!$B$80,AI47,Master!$B$80-SUM($B$48:AH48))*IF(AI15&lt;Master!$B$81,0,1)</f>
        <v>0</v>
      </c>
      <c r="AJ48" s="54">
        <f>IF(SUM($B$48:AI48)+AJ47&lt;=Master!$B$80,AJ47,Master!$B$80-SUM($B$48:AI48))*IF(AJ15&lt;Master!$B$81,0,1)</f>
        <v>0</v>
      </c>
      <c r="AK48" s="54">
        <f>IF(SUM($B$48:AJ48)+AK47&lt;=Master!$B$80,AK47,Master!$B$80-SUM($B$48:AJ48))*IF(AK15&lt;Master!$B$81,0,1)</f>
        <v>0</v>
      </c>
      <c r="AL48" s="54">
        <f>IF(SUM($B$48:AK48)+AL47&lt;=Master!$B$80,AL47,Master!$B$80-SUM($B$48:AK48))*IF(AL15&lt;Master!$B$81,0,1)</f>
        <v>0</v>
      </c>
      <c r="AM48" s="54">
        <f>IF(SUM($B$48:AL48)+AM47&lt;=Master!$B$80,AM47,Master!$B$80-SUM($B$48:AL48))*IF(AM15&lt;Master!$B$81,0,1)</f>
        <v>0</v>
      </c>
      <c r="AN48" s="54">
        <f>IF(SUM($B$48:AM48)+AN47&lt;=Master!$B$80,AN47,Master!$B$80-SUM($B$48:AM48))*IF(AN15&lt;Master!$B$81,0,1)</f>
        <v>0</v>
      </c>
      <c r="AO48" s="54">
        <f>IF(SUM($B$48:AN48)+AO47&lt;=Master!$B$80,AO47,Master!$B$80-SUM($B$48:AN48))*IF(AO15&lt;Master!$B$81,0,1)</f>
        <v>0</v>
      </c>
      <c r="AP48" s="54">
        <f>IF(SUM($B$48:AO48)+AP47&lt;=Master!$B$80,AP47,Master!$B$80-SUM($B$48:AO48))*IF(AP15&lt;Master!$B$81,0,1)</f>
        <v>0</v>
      </c>
      <c r="AQ48" s="54">
        <f>IF(SUM($B$48:AP48)+AQ47&lt;=Master!$B$80,AQ47,Master!$B$80-SUM($B$48:AP48))*IF(AQ15&lt;Master!$B$81,0,1)</f>
        <v>0</v>
      </c>
      <c r="AR48" s="54">
        <f>IF(SUM($B$48:AQ48)+AR47&lt;=Master!$B$80,AR47,Master!$B$80-SUM($B$48:AQ48))*IF(AR15&lt;Master!$B$81,0,1)</f>
        <v>0</v>
      </c>
      <c r="AS48" s="54">
        <f>IF(SUM($B$48:AR48)+AS47&lt;=Master!$B$80,AS47,Master!$B$80-SUM($B$48:AR48))*IF(AS15&lt;Master!$B$81,0,1)</f>
        <v>0</v>
      </c>
      <c r="AT48" s="54">
        <f>IF(SUM($B$48:AS48)+AT47&lt;=Master!$B$80,AT47,Master!$B$80-SUM($B$48:AS48))*IF(AT15&lt;Master!$B$81,0,1)</f>
        <v>0</v>
      </c>
      <c r="AU48" s="54">
        <f>IF(SUM($B$48:AT48)+AU47&lt;=Master!$B$80,AU47,Master!$B$80-SUM($B$48:AT48))*IF(AU15&lt;Master!$B$81,0,1)</f>
        <v>0</v>
      </c>
      <c r="AV48" s="54">
        <f>IF(SUM($B$48:AU48)+AV47&lt;=Master!$B$80,AV47,Master!$B$80-SUM($B$48:AU48))*IF(AV15&lt;Master!$B$81,0,1)</f>
        <v>0</v>
      </c>
      <c r="AW48" s="54">
        <f>IF(SUM($B$48:AV48)+AW47&lt;=Master!$B$80,AW47,Master!$B$80-SUM($B$48:AV48))*IF(AW15&lt;Master!$B$81,0,1)</f>
        <v>0</v>
      </c>
      <c r="AX48" s="54">
        <f>IF(SUM($B$48:AW48)+AX47&lt;=Master!$B$80,AX47,Master!$B$80-SUM($B$48:AW48))*IF(AX15&lt;Master!$B$81,0,1)</f>
        <v>0</v>
      </c>
      <c r="AY48" s="54">
        <f>IF(SUM($B$48:AX48)+AY47&lt;=Master!$B$80,AY47,Master!$B$80-SUM($B$48:AX48))*IF(AY15&lt;Master!$B$81,0,1)</f>
        <v>0</v>
      </c>
      <c r="AZ48" s="54">
        <f>IF(SUM($B$48:AY48)+AZ47&lt;=Master!$B$80,AZ47,Master!$B$80-SUM($B$48:AY48))*IF(AZ15&lt;Master!$B$81,0,1)</f>
        <v>0</v>
      </c>
      <c r="BA48" s="54">
        <f>IF(SUM($B$48:AZ48)+BA47&lt;=Master!$B$80,BA47,Master!$B$80-SUM($B$48:AZ48))*IF(BA15&lt;Master!$B$81,0,1)</f>
        <v>0</v>
      </c>
      <c r="BB48" s="54">
        <f>IF(SUM($B$48:BA48)+BB47&lt;=Master!$B$80,BB47,Master!$B$80-SUM($B$48:BA48))*IF(BB15&lt;Master!$B$81,0,1)</f>
        <v>0</v>
      </c>
      <c r="BC48" s="54">
        <f>IF(SUM($B$48:BB48)+BC47&lt;=Master!$B$80,BC47,Master!$B$80-SUM($B$48:BB48))*IF(BC15&lt;Master!$B$81,0,1)</f>
        <v>0</v>
      </c>
      <c r="BD48" s="54">
        <f>IF(SUM($B$48:BC48)+BD47&lt;=Master!$B$80,BD47,Master!$B$80-SUM($B$48:BC48))*IF(BD15&lt;Master!$B$81,0,1)</f>
        <v>0</v>
      </c>
      <c r="BE48" s="54">
        <f>IF(SUM($B$48:BD48)+BE47&lt;=Master!$B$80,BE47,Master!$B$80-SUM($B$48:BD48))*IF(BE15&lt;Master!$B$81,0,1)</f>
        <v>0</v>
      </c>
      <c r="BF48" s="54">
        <f>IF(SUM($B$48:BE48)+BF47&lt;=Master!$B$80,BF47,Master!$B$80-SUM($B$48:BE48))*IF(BF15&lt;Master!$B$81,0,1)</f>
        <v>0</v>
      </c>
      <c r="BG48" s="54">
        <f>IF(SUM($B$48:BF48)+BG47&lt;=Master!$B$80,BG47,Master!$B$80-SUM($B$48:BF48))*IF(BG15&lt;Master!$B$81,0,1)</f>
        <v>0</v>
      </c>
      <c r="BH48" s="54">
        <f>IF(SUM($B$48:BG48)+BH47&lt;=Master!$B$80,BH47,Master!$B$80-SUM($B$48:BG48))*IF(BH15&lt;Master!$B$81,0,1)</f>
        <v>0</v>
      </c>
      <c r="BI48" s="54">
        <f>IF(SUM($B$48:BH48)+BI47&lt;=Master!$B$80,BI47,Master!$B$80-SUM($B$48:BH48))*IF(BI15&lt;Master!$B$81,0,1)</f>
        <v>0</v>
      </c>
      <c r="BJ48" s="54">
        <f>IF(SUM($B$48:BI48)+BJ47&lt;=Master!$B$80,BJ47,Master!$B$80-SUM($B$48:BI48))*IF(BJ15&lt;Master!$B$81,0,1)</f>
        <v>0</v>
      </c>
      <c r="BK48" s="54">
        <f>IF(SUM($B$48:BJ48)+BK47&lt;=Master!$B$80,BK47,Master!$B$80-SUM($B$48:BJ48))*IF(BK15&lt;Master!$B$81,0,1)</f>
        <v>0</v>
      </c>
      <c r="BL48" s="54">
        <f>IF(SUM($B$48:BK48)+BL47&lt;=Master!$B$80,BL47,Master!$B$80-SUM($B$48:BK48))*IF(BL15&lt;Master!$B$81,0,1)</f>
        <v>0</v>
      </c>
      <c r="BM48" s="54">
        <f>IF(SUM($B$48:BL48)+BM47&lt;=Master!$B$80,BM47,Master!$B$80-SUM($B$48:BL48))*IF(BM15&lt;Master!$B$81,0,1)</f>
        <v>0</v>
      </c>
      <c r="BN48" s="54">
        <f>IF(SUM($B$48:BM48)+BN47&lt;=Master!$B$80,BN47,Master!$B$80-SUM($B$48:BM48))*IF(BN15&lt;Master!$B$81,0,1)</f>
        <v>0</v>
      </c>
      <c r="BO48" s="54">
        <f>IF(SUM($B$48:BN48)+BO47&lt;=Master!$B$80,BO47,Master!$B$80-SUM($B$48:BN48))*IF(BO15&lt;Master!$B$81,0,1)</f>
        <v>0</v>
      </c>
      <c r="BP48" s="54">
        <f>IF(SUM($B$48:BO48)+BP47&lt;=Master!$B$80,BP47,Master!$B$80-SUM($B$48:BO48))*IF(BP15&lt;Master!$B$81,0,1)</f>
        <v>0</v>
      </c>
      <c r="BQ48" s="54">
        <f>IF(SUM($B$48:BP48)+BQ47&lt;=Master!$B$80,BQ47,Master!$B$80-SUM($B$48:BP48))*IF(BQ15&lt;Master!$B$81,0,1)</f>
        <v>0</v>
      </c>
      <c r="BR48" s="54">
        <f>IF(SUM($B$48:BQ48)+BR47&lt;=Master!$B$80,BR47,Master!$B$80-SUM($B$48:BQ48))*IF(BR15&lt;Master!$B$81,0,1)</f>
        <v>0</v>
      </c>
      <c r="BS48" s="54">
        <f>IF(SUM($B$48:BR48)+BS47&lt;=Master!$B$80,BS47,Master!$B$80-SUM($B$48:BR48))*IF(BS15&lt;Master!$B$81,0,1)</f>
        <v>0</v>
      </c>
      <c r="BT48" s="54">
        <f>IF(SUM($B$48:BS48)+BT47&lt;=Master!$B$80,BT47,Master!$B$80-SUM($B$48:BS48))*IF(BT15&lt;Master!$B$81,0,1)</f>
        <v>0</v>
      </c>
      <c r="BU48" s="54">
        <f>IF(SUM($B$48:BT48)+BU47&lt;=Master!$B$80,BU47,Master!$B$80-SUM($B$48:BT48))*IF(BU15&lt;Master!$B$81,0,1)</f>
        <v>0</v>
      </c>
      <c r="BV48" s="54">
        <f>IF(SUM($B$48:BU48)+BV47&lt;=Master!$B$80,BV47,Master!$B$80-SUM($B$48:BU48))*IF(BV15&lt;Master!$B$81,0,1)</f>
        <v>0</v>
      </c>
      <c r="BW48" s="54">
        <f>IF(SUM($B$48:BV48)+BW47&lt;=Master!$B$80,BW47,Master!$B$80-SUM($B$48:BV48))*IF(BW15&lt;Master!$B$81,0,1)</f>
        <v>0</v>
      </c>
      <c r="BX48" s="54">
        <f>IF(SUM($B$48:BW48)+BX47&lt;=Master!$B$80,BX47,Master!$B$80-SUM($B$48:BW48))*IF(BX15&lt;Master!$B$81,0,1)</f>
        <v>0</v>
      </c>
      <c r="BY48" s="54">
        <f>IF(SUM($B$48:BX48)+BY47&lt;=Master!$B$80,BY47,Master!$B$80-SUM($B$48:BX48))*IF(BY15&lt;Master!$B$81,0,1)</f>
        <v>0</v>
      </c>
      <c r="BZ48" s="54">
        <f>IF(SUM($B$48:BY48)+BZ47&lt;=Master!$B$80,BZ47,Master!$B$80-SUM($B$48:BY48))*IF(BZ15&lt;Master!$B$81,0,1)</f>
        <v>0</v>
      </c>
      <c r="CA48" s="54">
        <f>IF(SUM($B$48:BZ48)+CA47&lt;=Master!$B$80,CA47,Master!$B$80-SUM($B$48:BZ48))*IF(CA15&lt;Master!$B$81,0,1)</f>
        <v>0</v>
      </c>
      <c r="CB48" s="54">
        <f>IF(SUM($B$48:CA48)+CB47&lt;=Master!$B$80,CB47,Master!$B$80-SUM($B$48:CA48))*IF(CB15&lt;Master!$B$81,0,1)</f>
        <v>0</v>
      </c>
      <c r="CC48" s="54">
        <f>IF(SUM($B$48:CB48)+CC47&lt;=Master!$B$80,CC47,Master!$B$80-SUM($B$48:CB48))*IF(CC15&lt;Master!$B$81,0,1)</f>
        <v>0</v>
      </c>
      <c r="CD48" s="54">
        <f>IF(SUM($B$48:CC48)+CD47&lt;=Master!$B$80,CD47,Master!$B$80-SUM($B$48:CC48))*IF(CD15&lt;Master!$B$81,0,1)</f>
        <v>0</v>
      </c>
      <c r="CE48" s="54">
        <f>IF(SUM($B$48:CD48)+CE47&lt;=Master!$B$80,CE47,Master!$B$80-SUM($B$48:CD48))*IF(CE15&lt;Master!$B$81,0,1)</f>
        <v>0</v>
      </c>
      <c r="CF48" s="54">
        <f>IF(SUM($B$48:CE48)+CF47&lt;=Master!$B$80,CF47,Master!$B$80-SUM($B$48:CE48))*IF(CF15&lt;Master!$B$81,0,1)</f>
        <v>0</v>
      </c>
      <c r="CG48" s="54">
        <f>IF(SUM($B$48:CF48)+CG47&lt;=Master!$B$80,CG47,Master!$B$80-SUM($B$48:CF48))*IF(CG15&lt;Master!$B$81,0,1)</f>
        <v>0</v>
      </c>
      <c r="CH48" s="54">
        <f>IF(SUM($B$48:CG48)+CH47&lt;=Master!$B$80,CH47,Master!$B$80-SUM($B$48:CG48))*IF(CH15&lt;Master!$B$81,0,1)</f>
        <v>0</v>
      </c>
      <c r="CI48" s="54">
        <f>IF(SUM($B$48:CH48)+CI47&lt;=Master!$B$80,CI47,Master!$B$80-SUM($B$48:CH48))*IF(CI15&lt;Master!$B$81,0,1)</f>
        <v>0</v>
      </c>
      <c r="CJ48" s="54">
        <f>IF(SUM($B$48:CI48)+CJ47&lt;=Master!$B$80,CJ47,Master!$B$80-SUM($B$48:CI48))*IF(CJ15&lt;Master!$B$81,0,1)</f>
        <v>0</v>
      </c>
      <c r="CK48" s="54">
        <f>IF(SUM($B$48:CJ48)+CK47&lt;=Master!$B$80,CK47,Master!$B$80-SUM($B$48:CJ48))*IF(CK15&lt;Master!$B$81,0,1)</f>
        <v>0</v>
      </c>
      <c r="CL48" s="54">
        <f>IF(SUM($B$48:CK48)+CL47&lt;=Master!$B$80,CL47,Master!$B$80-SUM($B$48:CK48))*IF(CL15&lt;Master!$B$81,0,1)</f>
        <v>0</v>
      </c>
      <c r="CM48" s="54">
        <f>IF(SUM($B$48:CL48)+CM47&lt;=Master!$B$80,CM47,Master!$B$80-SUM($B$48:CL48))*IF(CM15&lt;Master!$B$81,0,1)</f>
        <v>0</v>
      </c>
      <c r="CN48" s="54">
        <f>IF(SUM($B$48:CM48)+CN47&lt;=Master!$B$80,CN47,Master!$B$80-SUM($B$48:CM48))*IF(CN15&lt;Master!$B$81,0,1)</f>
        <v>0</v>
      </c>
      <c r="CO48" s="54">
        <f>IF(SUM($B$48:CN48)+CO47&lt;=Master!$B$80,CO47,Master!$B$80-SUM($B$48:CN48))*IF(CO15&lt;Master!$B$81,0,1)</f>
        <v>0</v>
      </c>
      <c r="CP48" s="54">
        <f>IF(SUM($B$48:CO48)+CP47&lt;=Master!$B$80,CP47,Master!$B$80-SUM($B$48:CO48))*IF(CP15&lt;Master!$B$81,0,1)</f>
        <v>0</v>
      </c>
      <c r="CQ48" s="54">
        <f>IF(SUM($B$48:CP48)+CQ47&lt;=Master!$B$80,CQ47,Master!$B$80-SUM($B$48:CP48))*IF(CQ15&lt;Master!$B$81,0,1)</f>
        <v>0</v>
      </c>
      <c r="CR48" s="54">
        <f>IF(SUM($B$48:CQ48)+CR47&lt;=Master!$B$80,CR47,Master!$B$80-SUM($B$48:CQ48))*IF(CR15&lt;Master!$B$81,0,1)</f>
        <v>0</v>
      </c>
      <c r="CS48" s="54">
        <f>IF(SUM($B$48:CR48)+CS47&lt;=Master!$B$80,CS47,Master!$B$80-SUM($B$48:CR48))*IF(CS15&lt;Master!$B$81,0,1)</f>
        <v>0</v>
      </c>
      <c r="CT48" s="54">
        <f>IF(SUM($B$48:CS48)+CT47&lt;=Master!$B$80,CT47,Master!$B$80-SUM($B$48:CS48))*IF(CT15&lt;Master!$B$81,0,1)</f>
        <v>0</v>
      </c>
      <c r="CU48" s="54">
        <f>IF(SUM($B$48:CT48)+CU47&lt;=Master!$B$80,CU47,Master!$B$80-SUM($B$48:CT48))*IF(CU15&lt;Master!$B$81,0,1)</f>
        <v>0</v>
      </c>
      <c r="CV48" s="54">
        <f>IF(SUM($B$48:CU48)+CV47&lt;=Master!$B$80,CV47,Master!$B$80-SUM($B$48:CU48))*IF(CV15&lt;Master!$B$81,0,1)</f>
        <v>0</v>
      </c>
      <c r="CW48" s="54">
        <f>IF(SUM($B$48:CV48)+CW47&lt;=Master!$B$80,CW47,Master!$B$80-SUM($B$48:CV48))*IF(CW15&lt;Master!$B$81,0,1)</f>
        <v>0</v>
      </c>
      <c r="CX48" s="54">
        <f>IF(SUM($B$48:CW48)+CX47&lt;=Master!$B$80,CX47,Master!$B$80-SUM($B$48:CW48))*IF(CX15&lt;Master!$B$81,0,1)</f>
        <v>0</v>
      </c>
    </row>
    <row r="49" spans="1:102" ht="18" x14ac:dyDescent="0.25">
      <c r="A49" s="1"/>
      <c r="B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</row>
    <row r="50" spans="1:102" s="72" customFormat="1" ht="18" x14ac:dyDescent="0.25">
      <c r="A50" s="72" t="s">
        <v>253</v>
      </c>
      <c r="B50" s="72">
        <f>SUM(C50:CX50)</f>
        <v>58301503.53792686</v>
      </c>
      <c r="C50" s="72">
        <f t="shared" ref="C50:AH50" si="10">C47-C48</f>
        <v>392269.83505154587</v>
      </c>
      <c r="D50" s="72">
        <f t="shared" si="10"/>
        <v>172953.37800687284</v>
      </c>
      <c r="E50" s="72">
        <f t="shared" si="10"/>
        <v>367521.62542955327</v>
      </c>
      <c r="F50" s="72">
        <f t="shared" si="10"/>
        <v>1556711.105344235</v>
      </c>
      <c r="G50" s="72">
        <f t="shared" si="10"/>
        <v>905717.29091124539</v>
      </c>
      <c r="H50" s="72">
        <f t="shared" si="10"/>
        <v>776375.64142670925</v>
      </c>
      <c r="I50" s="72">
        <f t="shared" si="10"/>
        <v>736386.6723545444</v>
      </c>
      <c r="J50" s="72">
        <f t="shared" si="10"/>
        <v>703203.16719990515</v>
      </c>
      <c r="K50" s="72">
        <f t="shared" si="10"/>
        <v>483251.62080815266</v>
      </c>
      <c r="L50" s="72">
        <f t="shared" si="10"/>
        <v>405008.97295598174</v>
      </c>
      <c r="M50" s="72">
        <f t="shared" si="10"/>
        <v>350986.37218390807</v>
      </c>
      <c r="N50" s="72">
        <f t="shared" si="10"/>
        <v>547586.37218390801</v>
      </c>
      <c r="O50" s="72">
        <f t="shared" si="10"/>
        <v>311424.07218390802</v>
      </c>
      <c r="P50" s="72">
        <f t="shared" si="10"/>
        <v>318424.07218390802</v>
      </c>
      <c r="Q50" s="72">
        <f t="shared" si="10"/>
        <v>293424.07218390802</v>
      </c>
      <c r="R50" s="72">
        <f t="shared" si="10"/>
        <v>0</v>
      </c>
      <c r="S50" s="72">
        <f t="shared" si="10"/>
        <v>0</v>
      </c>
      <c r="T50" s="72">
        <f t="shared" si="10"/>
        <v>0</v>
      </c>
      <c r="U50" s="72">
        <f t="shared" si="10"/>
        <v>0</v>
      </c>
      <c r="V50" s="72">
        <f t="shared" si="10"/>
        <v>0</v>
      </c>
      <c r="W50" s="72">
        <f t="shared" si="10"/>
        <v>0</v>
      </c>
      <c r="X50" s="72">
        <f t="shared" si="10"/>
        <v>0</v>
      </c>
      <c r="Y50" s="72">
        <f t="shared" si="10"/>
        <v>0</v>
      </c>
      <c r="Z50" s="72">
        <f t="shared" si="10"/>
        <v>0</v>
      </c>
      <c r="AA50" s="72">
        <f t="shared" si="10"/>
        <v>0</v>
      </c>
      <c r="AB50" s="72">
        <f t="shared" si="10"/>
        <v>0</v>
      </c>
      <c r="AC50" s="72">
        <f t="shared" si="10"/>
        <v>0</v>
      </c>
      <c r="AD50" s="72">
        <f t="shared" si="10"/>
        <v>0</v>
      </c>
      <c r="AE50" s="72">
        <f t="shared" si="10"/>
        <v>0</v>
      </c>
      <c r="AF50" s="72">
        <f t="shared" si="10"/>
        <v>5898910.6798174456</v>
      </c>
      <c r="AG50" s="72">
        <f t="shared" si="10"/>
        <v>2569996.8745368496</v>
      </c>
      <c r="AH50" s="72">
        <f t="shared" si="10"/>
        <v>2119638.9980662609</v>
      </c>
      <c r="AI50" s="72">
        <f t="shared" ref="AI50:BN50" si="11">AI47-AI48</f>
        <v>2080432.6425490198</v>
      </c>
      <c r="AJ50" s="72">
        <f t="shared" si="11"/>
        <v>2077156.4425490198</v>
      </c>
      <c r="AK50" s="72">
        <f t="shared" si="11"/>
        <v>2066207.4425490198</v>
      </c>
      <c r="AL50" s="72">
        <f t="shared" si="11"/>
        <v>2061207.4425490198</v>
      </c>
      <c r="AM50" s="72">
        <f t="shared" si="11"/>
        <v>2104795.1425490198</v>
      </c>
      <c r="AN50" s="72">
        <f t="shared" si="11"/>
        <v>2104795.1425490198</v>
      </c>
      <c r="AO50" s="72">
        <f t="shared" si="11"/>
        <v>2104795.1425490198</v>
      </c>
      <c r="AP50" s="72">
        <f t="shared" si="11"/>
        <v>2045723.1725490198</v>
      </c>
      <c r="AQ50" s="72">
        <f t="shared" si="11"/>
        <v>2045723.1725490198</v>
      </c>
      <c r="AR50" s="72">
        <f t="shared" si="11"/>
        <v>2035723.1725490198</v>
      </c>
      <c r="AS50" s="72">
        <f t="shared" si="11"/>
        <v>2059310.8725490198</v>
      </c>
      <c r="AT50" s="72">
        <f t="shared" si="11"/>
        <v>2053410.8725490198</v>
      </c>
      <c r="AU50" s="72">
        <f t="shared" si="11"/>
        <v>2039310.8725490198</v>
      </c>
      <c r="AV50" s="72">
        <f t="shared" si="11"/>
        <v>2015723.1725490198</v>
      </c>
      <c r="AW50" s="72">
        <f t="shared" si="11"/>
        <v>2015723.1725490198</v>
      </c>
      <c r="AX50" s="72">
        <f t="shared" si="11"/>
        <v>2018223.1725490198</v>
      </c>
      <c r="AY50" s="72">
        <f t="shared" si="11"/>
        <v>2031810.8725490198</v>
      </c>
      <c r="AZ50" s="72">
        <f t="shared" si="11"/>
        <v>2245118.8725490198</v>
      </c>
      <c r="BA50" s="72">
        <f t="shared" si="11"/>
        <v>2102355.2525490196</v>
      </c>
      <c r="BB50" s="72">
        <f t="shared" si="11"/>
        <v>24791.666666666668</v>
      </c>
      <c r="BC50" s="72">
        <f t="shared" si="11"/>
        <v>19791.666666666668</v>
      </c>
      <c r="BD50" s="72">
        <f t="shared" si="11"/>
        <v>19791.666666666668</v>
      </c>
      <c r="BE50" s="72">
        <f t="shared" si="11"/>
        <v>19791.666666666668</v>
      </c>
      <c r="BF50" s="72">
        <f t="shared" si="11"/>
        <v>0</v>
      </c>
      <c r="BG50" s="72">
        <f t="shared" si="11"/>
        <v>0</v>
      </c>
      <c r="BH50" s="72">
        <f t="shared" si="11"/>
        <v>0</v>
      </c>
      <c r="BI50" s="72">
        <f t="shared" si="11"/>
        <v>0</v>
      </c>
      <c r="BJ50" s="72">
        <f t="shared" si="11"/>
        <v>0</v>
      </c>
      <c r="BK50" s="72">
        <f t="shared" si="11"/>
        <v>0</v>
      </c>
      <c r="BL50" s="72">
        <f t="shared" si="11"/>
        <v>0</v>
      </c>
      <c r="BM50" s="72">
        <f t="shared" si="11"/>
        <v>0</v>
      </c>
      <c r="BN50" s="72">
        <f t="shared" si="11"/>
        <v>0</v>
      </c>
      <c r="BO50" s="72">
        <f t="shared" ref="BO50:CX50" si="12">BO47-BO48</f>
        <v>0</v>
      </c>
      <c r="BP50" s="72">
        <f t="shared" si="12"/>
        <v>0</v>
      </c>
      <c r="BQ50" s="72">
        <f t="shared" si="12"/>
        <v>0</v>
      </c>
      <c r="BR50" s="72">
        <f t="shared" si="12"/>
        <v>0</v>
      </c>
      <c r="BS50" s="72">
        <f t="shared" si="12"/>
        <v>0</v>
      </c>
      <c r="BT50" s="72">
        <f t="shared" si="12"/>
        <v>0</v>
      </c>
      <c r="BU50" s="72">
        <f t="shared" si="12"/>
        <v>0</v>
      </c>
      <c r="BV50" s="72">
        <f t="shared" si="12"/>
        <v>0</v>
      </c>
      <c r="BW50" s="72">
        <f t="shared" si="12"/>
        <v>0</v>
      </c>
      <c r="BX50" s="72">
        <f t="shared" si="12"/>
        <v>0</v>
      </c>
      <c r="BY50" s="72">
        <f t="shared" si="12"/>
        <v>0</v>
      </c>
      <c r="BZ50" s="72">
        <f t="shared" si="12"/>
        <v>0</v>
      </c>
      <c r="CA50" s="72">
        <f t="shared" si="12"/>
        <v>0</v>
      </c>
      <c r="CB50" s="72">
        <f t="shared" si="12"/>
        <v>0</v>
      </c>
      <c r="CC50" s="72">
        <f t="shared" si="12"/>
        <v>0</v>
      </c>
      <c r="CD50" s="72">
        <f t="shared" si="12"/>
        <v>0</v>
      </c>
      <c r="CE50" s="72">
        <f t="shared" si="12"/>
        <v>0</v>
      </c>
      <c r="CF50" s="72">
        <f t="shared" si="12"/>
        <v>0</v>
      </c>
      <c r="CG50" s="72">
        <f t="shared" si="12"/>
        <v>0</v>
      </c>
      <c r="CH50" s="72">
        <f t="shared" si="12"/>
        <v>0</v>
      </c>
      <c r="CI50" s="72">
        <f t="shared" si="12"/>
        <v>0</v>
      </c>
      <c r="CJ50" s="72">
        <f t="shared" si="12"/>
        <v>0</v>
      </c>
      <c r="CK50" s="72">
        <f t="shared" si="12"/>
        <v>0</v>
      </c>
      <c r="CL50" s="72">
        <f t="shared" si="12"/>
        <v>0</v>
      </c>
      <c r="CM50" s="72">
        <f t="shared" si="12"/>
        <v>0</v>
      </c>
      <c r="CN50" s="72">
        <f t="shared" si="12"/>
        <v>0</v>
      </c>
      <c r="CO50" s="72">
        <f t="shared" si="12"/>
        <v>0</v>
      </c>
      <c r="CP50" s="72">
        <f t="shared" si="12"/>
        <v>0</v>
      </c>
      <c r="CQ50" s="72">
        <f t="shared" si="12"/>
        <v>0</v>
      </c>
      <c r="CR50" s="72">
        <f t="shared" si="12"/>
        <v>0</v>
      </c>
      <c r="CS50" s="72">
        <f t="shared" si="12"/>
        <v>0</v>
      </c>
      <c r="CT50" s="72">
        <f t="shared" si="12"/>
        <v>0</v>
      </c>
      <c r="CU50" s="72">
        <f t="shared" si="12"/>
        <v>0</v>
      </c>
      <c r="CV50" s="72">
        <f t="shared" si="12"/>
        <v>0</v>
      </c>
      <c r="CW50" s="72">
        <f t="shared" si="12"/>
        <v>0</v>
      </c>
      <c r="CX50" s="72">
        <f t="shared" si="12"/>
        <v>0</v>
      </c>
    </row>
    <row r="51" spans="1:102" ht="18" x14ac:dyDescent="0.25">
      <c r="A51" s="2" t="s">
        <v>51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</row>
    <row r="52" spans="1:102" ht="1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</row>
    <row r="53" spans="1:102" s="76" customFormat="1" ht="18.75" x14ac:dyDescent="0.3">
      <c r="A53" s="6" t="s">
        <v>260</v>
      </c>
      <c r="B53" s="6">
        <v>0</v>
      </c>
      <c r="C53" s="6">
        <f ca="1">IF(C50+SUM($B$53:B53)+SUM($B$54:$CX$54)&lt;=Master!$B$84,C50,Master!$B$84-SUM($B$53:B53)-SUM($B$54:$CX$54))*IF(C15&lt;Master!$B$86,0,1)</f>
        <v>0</v>
      </c>
      <c r="D53" s="6">
        <f ca="1">IF(D50+SUM($B$53:C53)+SUM($B$54:$CX$54)&lt;=Master!$B$84,D50,Master!$B$84-SUM($B$53:C53)-SUM($B$54:$CX$54))*IF(D15&lt;Master!$B$86,0,1)</f>
        <v>0</v>
      </c>
      <c r="E53" s="6">
        <f ca="1">IF(E50+SUM($B$53:D53)+SUM($B$54:$CX$54)&lt;=Master!$B$84,E50,Master!$B$84-SUM($B$53:D53)-SUM($B$54:$CX$54))*IF(E15&lt;Master!$B$86,0,1)</f>
        <v>0</v>
      </c>
      <c r="F53" s="6">
        <f ca="1">IF(F50+SUM($B$53:E53)+SUM($B$54:$CX$54)&lt;=Master!$B$84,F50,Master!$B$84-SUM($B$53:E53)-SUM($B$54:$CX$54))*IF(F15&lt;Master!$B$86,0,1)</f>
        <v>0</v>
      </c>
      <c r="G53" s="6">
        <f ca="1">IF(G50+SUM($B$53:F53)+SUM($B$54:$CX$54)&lt;=Master!$B$84,G50,Master!$B$84-SUM($B$53:F53)-SUM($B$54:$CX$54))*IF(G15&lt;Master!$B$86,0,1)</f>
        <v>0</v>
      </c>
      <c r="H53" s="6">
        <f ca="1">IF(H50+SUM($B$53:G53)+SUM($B$54:$CX$54)&lt;=Master!$B$84,H50,Master!$B$84-SUM($B$53:G53)-SUM($B$54:$CX$54))*IF(H15&lt;Master!$B$86,0,1)</f>
        <v>0</v>
      </c>
      <c r="I53" s="6">
        <f ca="1">IF(I50+SUM($B$53:H53)+SUM($B$54:$CX$54)&lt;=Master!$B$84,I50,Master!$B$84-SUM($B$53:H53)-SUM($B$54:$CX$54))*IF(I15&lt;Master!$B$86,0,1)</f>
        <v>0</v>
      </c>
      <c r="J53" s="6">
        <f ca="1">IF(J50+SUM($B$53:I53)+SUM($B$54:$CX$54)&lt;=Master!$B$84,J50,Master!$B$84-SUM($B$53:I53)-SUM($B$54:$CX$54))*IF(J15&lt;Master!$B$86,0,1)</f>
        <v>0</v>
      </c>
      <c r="K53" s="6">
        <f ca="1">IF(K50+SUM($B$53:J53)+SUM($B$54:$CX$54)&lt;=Master!$B$84,K50,Master!$B$84-SUM($B$53:J53)-SUM($B$54:$CX$54))*IF(K15&lt;Master!$B$86,0,1)</f>
        <v>0</v>
      </c>
      <c r="L53" s="6">
        <f ca="1">IF(L50+SUM($B$53:K53)+SUM($B$54:$CX$54)&lt;=Master!$B$84,L50,Master!$B$84-SUM($B$53:K53)-SUM($B$54:$CX$54))*IF(L15&lt;Master!$B$86,0,1)</f>
        <v>0</v>
      </c>
      <c r="M53" s="6">
        <f ca="1">IF(M50+SUM($B$53:L53)+SUM($B$54:$CX$54)&lt;=Master!$B$84,M50,Master!$B$84-SUM($B$53:L53)-SUM($B$54:$CX$54))*IF(M15&lt;Master!$B$86,0,1)</f>
        <v>0</v>
      </c>
      <c r="N53" s="6">
        <f ca="1">IF(N50+SUM($B$53:M53)+SUM($B$54:$CX$54)&lt;=Master!$B$84,N50,Master!$B$84-SUM($B$53:M53)-SUM($B$54:$CX$54))*IF(N15&lt;Master!$B$86,0,1)</f>
        <v>0</v>
      </c>
      <c r="O53" s="6">
        <f ca="1">IF(O50+SUM($B$53:N53)+SUM($B$54:$CX$54)&lt;=Master!$B$84,O50,Master!$B$84-SUM($B$53:N53)-SUM($B$54:$CX$54))*IF(O15&lt;Master!$B$86,0,1)</f>
        <v>0</v>
      </c>
      <c r="P53" s="6">
        <f ca="1">IF(P50+SUM($B$53:O53)+SUM($B$54:$CX$54)&lt;=Master!$B$84,P50,Master!$B$84-SUM($B$53:O53)-SUM($B$54:$CX$54))*IF(P15&lt;Master!$B$86,0,1)</f>
        <v>0</v>
      </c>
      <c r="Q53" s="6">
        <f ca="1">IF(Q50+SUM($B$53:P53)+SUM($B$54:$CX$54)&lt;=Master!$B$84,Q50,Master!$B$84-SUM($B$53:P53)-SUM($B$54:$CX$54))*IF(Q15&lt;Master!$B$86,0,1)</f>
        <v>0</v>
      </c>
      <c r="R53" s="6">
        <f ca="1">IF(R50+SUM($B$53:Q53)+SUM($B$54:$CX$54)&lt;=Master!$B$84,R50,Master!$B$84-SUM($B$53:Q53)-SUM($B$54:$CX$54))*IF(R15&lt;Master!$B$86,0,1)</f>
        <v>0</v>
      </c>
      <c r="S53" s="6">
        <f ca="1">IF(S50+SUM($B$53:R53)+SUM($B$54:$CX$54)&lt;=Master!$B$84,S50,Master!$B$84-SUM($B$53:R53)-SUM($B$54:$CX$54))*IF(S15&lt;Master!$B$86,0,1)</f>
        <v>0</v>
      </c>
      <c r="T53" s="6">
        <f ca="1">IF(T50+SUM($B$53:S53)+SUM($B$54:$CX$54)&lt;=Master!$B$84,T50,Master!$B$84-SUM($B$53:S53)-SUM($B$54:$CX$54))*IF(T15&lt;Master!$B$86,0,1)</f>
        <v>0</v>
      </c>
      <c r="U53" s="6">
        <f ca="1">IF(U50+SUM($B$53:T53)+SUM($B$54:$CX$54)&lt;=Master!$B$84,U50,Master!$B$84-SUM($B$53:T53)-SUM($B$54:$CX$54))*IF(U15&lt;Master!$B$86,0,1)</f>
        <v>0</v>
      </c>
      <c r="V53" s="6">
        <f ca="1">IF(V50+SUM($B$53:U53)+SUM($B$54:$CX$54)&lt;=Master!$B$84,V50,Master!$B$84-SUM($B$53:U53)-SUM($B$54:$CX$54))*IF(V15&lt;Master!$B$86,0,1)</f>
        <v>0</v>
      </c>
      <c r="W53" s="6">
        <f ca="1">IF(W50+SUM($B$53:V53)+SUM($B$54:$CX$54)&lt;=Master!$B$84,W50,Master!$B$84-SUM($B$53:V53)-SUM($B$54:$CX$54))*IF(W15&lt;Master!$B$86,0,1)</f>
        <v>0</v>
      </c>
      <c r="X53" s="6">
        <f ca="1">IF(X50+SUM($B$53:W53)+SUM($B$54:$CX$54)&lt;=Master!$B$84,X50,Master!$B$84-SUM($B$53:W53)-SUM($B$54:$CX$54))*IF(X15&lt;Master!$B$86,0,1)</f>
        <v>0</v>
      </c>
      <c r="Y53" s="6">
        <f ca="1">IF(Y50+SUM($B$53:X53)+SUM($B$54:$CX$54)&lt;=Master!$B$84,Y50,Master!$B$84-SUM($B$53:X53)-SUM($B$54:$CX$54))*IF(Y15&lt;Master!$B$86,0,1)</f>
        <v>0</v>
      </c>
      <c r="Z53" s="6">
        <f ca="1">IF(Z50+SUM($B$53:Y53)+SUM($B$54:$CX$54)&lt;=Master!$B$84,Z50,Master!$B$84-SUM($B$53:Y53)-SUM($B$54:$CX$54))*IF(Z15&lt;Master!$B$86,0,1)</f>
        <v>0</v>
      </c>
      <c r="AA53" s="6">
        <f ca="1">IF(AA50+SUM($B$53:Z53)+SUM($B$54:$CX$54)&lt;=Master!$B$84,AA50,Master!$B$84-SUM($B$53:Z53)-SUM($B$54:$CX$54))*IF(AA15&lt;Master!$B$86,0,1)</f>
        <v>0</v>
      </c>
      <c r="AB53" s="6">
        <f ca="1">IF(AB50+SUM($B$53:AA53)+SUM($B$54:$CX$54)&lt;=Master!$B$84,AB50,Master!$B$84-SUM($B$53:AA53)-SUM($B$54:$CX$54))*IF(AB15&lt;Master!$B$86,0,1)</f>
        <v>0</v>
      </c>
      <c r="AC53" s="6">
        <f ca="1">IF(AC50+SUM($B$53:AB53)+SUM($B$54:$CX$54)&lt;=Master!$B$84,AC50,Master!$B$84-SUM($B$53:AB53)-SUM($B$54:$CX$54))*IF(AC15&lt;Master!$B$86,0,1)</f>
        <v>0</v>
      </c>
      <c r="AD53" s="6">
        <f ca="1">IF(AD50+SUM($B$53:AC53)+SUM($B$54:$CX$54)&lt;=Master!$B$84,AD50,Master!$B$84-SUM($B$53:AC53)-SUM($B$54:$CX$54))*IF(AD15&lt;Master!$B$86,0,1)</f>
        <v>0</v>
      </c>
      <c r="AE53" s="6">
        <f ca="1">IF(AE50+SUM($B$53:AD53)+SUM($B$54:$CX$54)&lt;=Master!$B$84,AE50,Master!$B$84-SUM($B$53:AD53)-SUM($B$54:$CX$54))*IF(AE15&lt;Master!$B$86,0,1)</f>
        <v>0</v>
      </c>
      <c r="AF53" s="6">
        <f ca="1">IF(AF50+SUM($B$53:AE53)+SUM($B$54:$CX$54)&lt;=Master!$B$84,AF50,Master!$B$84-SUM($B$53:AE53)-SUM($B$54:$CX$54))*IF(AF15&lt;Master!$B$86,0,1)</f>
        <v>5898910.6798174456</v>
      </c>
      <c r="AG53" s="6">
        <f ca="1">IF(AG50+SUM($B$53:AF53)+SUM($B$54:$CX$54)&lt;=Master!$B$84,AG50,Master!$B$84-SUM($B$53:AF53)-SUM($B$54:$CX$54))*IF(AG15&lt;Master!$B$86,0,1)</f>
        <v>2569996.8745368496</v>
      </c>
      <c r="AH53" s="6">
        <f ca="1">IF(AH50+SUM($B$53:AG53)+SUM($B$54:$CX$54)&lt;=Master!$B$84,AH50,Master!$B$84-SUM($B$53:AG53)-SUM($B$54:$CX$54))*IF(AH15&lt;Master!$B$86,0,1)</f>
        <v>2119638.9980662609</v>
      </c>
      <c r="AI53" s="6">
        <f ca="1">IF(AI50+SUM($B$53:AH53)+SUM($B$54:$CX$54)&lt;=Master!$B$84,AI50,Master!$B$84-SUM($B$53:AH53)-SUM($B$54:$CX$54))*IF(AI15&lt;Master!$B$86,0,1)</f>
        <v>2080432.6425490198</v>
      </c>
      <c r="AJ53" s="6">
        <f ca="1">IF(AJ50+SUM($B$53:AI53)+SUM($B$54:$CX$54)&lt;=Master!$B$84,AJ50,Master!$B$84-SUM($B$53:AI53)-SUM($B$54:$CX$54))*IF(AJ15&lt;Master!$B$86,0,1)</f>
        <v>2077156.4425490198</v>
      </c>
      <c r="AK53" s="6">
        <f ca="1">IF(AK50+SUM($B$53:AJ53)+SUM($B$54:$CX$54)&lt;=Master!$B$84,AK50,Master!$B$84-SUM($B$53:AJ53)-SUM($B$54:$CX$54))*IF(AK15&lt;Master!$B$86,0,1)</f>
        <v>2066207.4425490198</v>
      </c>
      <c r="AL53" s="6">
        <f ca="1">IF(AL50+SUM($B$53:AK53)+SUM($B$54:$CX$54)&lt;=Master!$B$84,AL50,Master!$B$84-SUM($B$53:AK53)-SUM($B$54:$CX$54))*IF(AL15&lt;Master!$B$86,0,1)</f>
        <v>2061207.4425490198</v>
      </c>
      <c r="AM53" s="6">
        <f ca="1">IF(AM50+SUM($B$53:AL53)+SUM($B$54:$CX$54)&lt;=Master!$B$84,AM50,Master!$B$84-SUM($B$53:AL53)-SUM($B$54:$CX$54))*IF(AM15&lt;Master!$B$86,0,1)</f>
        <v>2104795.1425490198</v>
      </c>
      <c r="AN53" s="6">
        <f ca="1">IF(AN50+SUM($B$53:AM53)+SUM($B$54:$CX$54)&lt;=Master!$B$84,AN50,Master!$B$84-SUM($B$53:AM53)-SUM($B$54:$CX$54))*IF(AN15&lt;Master!$B$86,0,1)</f>
        <v>2104795.1425490198</v>
      </c>
      <c r="AO53" s="6">
        <f ca="1">IF(AO50+SUM($B$53:AN53)+SUM($B$54:$CX$54)&lt;=Master!$B$84,AO50,Master!$B$84-SUM($B$53:AN53)-SUM($B$54:$CX$54))*IF(AO15&lt;Master!$B$86,0,1)</f>
        <v>2104795.1425490198</v>
      </c>
      <c r="AP53" s="6">
        <f ca="1">IF(AP50+SUM($B$53:AO53)+SUM($B$54:$CX$54)&lt;=Master!$B$84,AP50,Master!$B$84-SUM($B$53:AO53)-SUM($B$54:$CX$54))*IF(AP15&lt;Master!$B$86,0,1)</f>
        <v>2045723.1725490198</v>
      </c>
      <c r="AQ53" s="6">
        <f ca="1">IF(AQ50+SUM($B$53:AP53)+SUM($B$54:$CX$54)&lt;=Master!$B$84,AQ50,Master!$B$84-SUM($B$53:AP53)-SUM($B$54:$CX$54))*IF(AQ15&lt;Master!$B$86,0,1)</f>
        <v>2045723.1725490198</v>
      </c>
      <c r="AR53" s="6">
        <f ca="1">IF(AR50+SUM($B$53:AQ53)+SUM($B$54:$CX$54)&lt;=Master!$B$84,AR50,Master!$B$84-SUM($B$53:AQ53)-SUM($B$54:$CX$54))*IF(AR15&lt;Master!$B$86,0,1)</f>
        <v>2035723.1725490198</v>
      </c>
      <c r="AS53" s="6">
        <f ca="1">IF(AS50+SUM($B$53:AR53)+SUM($B$54:$CX$54)&lt;=Master!$B$84,AS50,Master!$B$84-SUM($B$53:AR53)-SUM($B$54:$CX$54))*IF(AS15&lt;Master!$B$86,0,1)</f>
        <v>2059310.8725490198</v>
      </c>
      <c r="AT53" s="6">
        <f ca="1">IF(AT50+SUM($B$53:AS53)+SUM($B$54:$CX$54)&lt;=Master!$B$84,AT50,Master!$B$84-SUM($B$53:AS53)-SUM($B$54:$CX$54))*IF(AT15&lt;Master!$B$86,0,1)</f>
        <v>2053410.8725490198</v>
      </c>
      <c r="AU53" s="6">
        <f ca="1">IF(AU50+SUM($B$53:AT53)+SUM($B$54:$CX$54)&lt;=Master!$B$84,AU50,Master!$B$84-SUM($B$53:AT53)-SUM($B$54:$CX$54))*IF(AU15&lt;Master!$B$86,0,1)</f>
        <v>2039310.8725490198</v>
      </c>
      <c r="AV53" s="6">
        <f ca="1">IF(AV50+SUM($B$53:AU53)+SUM($B$54:$CX$54)&lt;=Master!$B$84,AV50,Master!$B$84-SUM($B$53:AU53)-SUM($B$54:$CX$54))*IF(AV15&lt;Master!$B$86,0,1)</f>
        <v>2015723.1725490198</v>
      </c>
      <c r="AW53" s="6">
        <f ca="1">IF(AW50+SUM($B$53:AV53)+SUM($B$54:$CX$54)&lt;=Master!$B$84,AW50,Master!$B$84-SUM($B$53:AV53)-SUM($B$54:$CX$54))*IF(AW15&lt;Master!$B$86,0,1)</f>
        <v>2015723.1725490198</v>
      </c>
      <c r="AX53" s="6">
        <f ca="1">IF(AX50+SUM($B$53:AW53)+SUM($B$54:$CX$54)&lt;=Master!$B$84,AX50,Master!$B$84-SUM($B$53:AW53)-SUM($B$54:$CX$54))*IF(AX15&lt;Master!$B$86,0,1)</f>
        <v>1001331.2491919575</v>
      </c>
      <c r="AY53" s="6">
        <f ca="1">IF(AY50+SUM($B$53:AX53)+SUM($B$54:$CX$54)&lt;=Master!$B$84,AY50,Master!$B$84-SUM($B$53:AX53)-SUM($B$54:$CX$54))*IF(AY15&lt;Master!$B$86,0,1)</f>
        <v>2.7939677238464355E-9</v>
      </c>
      <c r="AZ53" s="6">
        <f ca="1">IF(AZ50+SUM($B$53:AY53)+SUM($B$54:$CX$54)&lt;=Master!$B$84,AZ50,Master!$B$84-SUM($B$53:AY53)-SUM($B$54:$CX$54))*IF(AZ15&lt;Master!$B$86,0,1)</f>
        <v>2.7939677238464355E-9</v>
      </c>
      <c r="BA53" s="6">
        <f ca="1">IF(BA50+SUM($B$53:AZ53)+SUM($B$54:$CX$54)&lt;=Master!$B$84,BA50,Master!$B$84-SUM($B$53:AZ53)-SUM($B$54:$CX$54))*IF(BA15&lt;Master!$B$86,0,1)</f>
        <v>2.7939677238464355E-9</v>
      </c>
      <c r="BB53" s="6">
        <f ca="1">IF(BB50+SUM($B$53:BA53)+SUM($B$54:$CX$54)&lt;=Master!$B$84,BB50,Master!$B$84-SUM($B$53:BA53)-SUM($B$54:$CX$54))*IF(BB15&lt;Master!$B$86,0,1)</f>
        <v>2.7939677238464355E-9</v>
      </c>
      <c r="BC53" s="6">
        <f ca="1">IF(BC50+SUM($B$53:BB53)+SUM($B$54:$CX$54)&lt;=Master!$B$84,BC50,Master!$B$84-SUM($B$53:BB53)-SUM($B$54:$CX$54))*IF(BC15&lt;Master!$B$86,0,1)</f>
        <v>2.7939677238464355E-9</v>
      </c>
      <c r="BD53" s="6">
        <f ca="1">IF(BD50+SUM($B$53:BC53)+SUM($B$54:$CX$54)&lt;=Master!$B$84,BD50,Master!$B$84-SUM($B$53:BC53)-SUM($B$54:$CX$54))*IF(BD15&lt;Master!$B$86,0,1)</f>
        <v>2.7939677238464355E-9</v>
      </c>
      <c r="BE53" s="6">
        <f ca="1">IF(BE50+SUM($B$53:BD53)+SUM($B$54:$CX$54)&lt;=Master!$B$84,BE50,Master!$B$84-SUM($B$53:BD53)-SUM($B$54:$CX$54))*IF(BE15&lt;Master!$B$86,0,1)</f>
        <v>2.7939677238464355E-9</v>
      </c>
      <c r="BF53" s="6">
        <f ca="1">IF(BF50+SUM($B$53:BE53)+SUM($B$54:$CX$54)&lt;=Master!$B$84,BF50,Master!$B$84-SUM($B$53:BE53)-SUM($B$54:$CX$54))*IF(BF15&lt;Master!$B$86,0,1)</f>
        <v>0</v>
      </c>
      <c r="BG53" s="6">
        <f ca="1">IF(BG50+SUM($B$53:BF53)+SUM($B$54:$CX$54)&lt;=Master!$B$84,BG50,Master!$B$84-SUM($B$53:BF53)-SUM($B$54:$CX$54))*IF(BG15&lt;Master!$B$86,0,1)</f>
        <v>0</v>
      </c>
      <c r="BH53" s="6">
        <f ca="1">IF(BH50+SUM($B$53:BG53)+SUM($B$54:$CX$54)&lt;=Master!$B$84,BH50,Master!$B$84-SUM($B$53:BG53)-SUM($B$54:$CX$54))*IF(BH15&lt;Master!$B$86,0,1)</f>
        <v>0</v>
      </c>
      <c r="BI53" s="6">
        <f ca="1">IF(BI50+SUM($B$53:BH53)+SUM($B$54:$CX$54)&lt;=Master!$B$84,BI50,Master!$B$84-SUM($B$53:BH53)-SUM($B$54:$CX$54))*IF(BI15&lt;Master!$B$86,0,1)</f>
        <v>0</v>
      </c>
      <c r="BJ53" s="6">
        <f ca="1">IF(BJ50+SUM($B$53:BI53)+SUM($B$54:$CX$54)&lt;=Master!$B$84,BJ50,Master!$B$84-SUM($B$53:BI53)-SUM($B$54:$CX$54))*IF(BJ15&lt;Master!$B$86,0,1)</f>
        <v>0</v>
      </c>
      <c r="BK53" s="6">
        <f ca="1">IF(BK50+SUM($B$53:BJ53)+SUM($B$54:$CX$54)&lt;=Master!$B$84,BK50,Master!$B$84-SUM($B$53:BJ53)-SUM($B$54:$CX$54))*IF(BK15&lt;Master!$B$86,0,1)</f>
        <v>0</v>
      </c>
      <c r="BL53" s="6">
        <f ca="1">IF(BL50+SUM($B$53:BK53)+SUM($B$54:$CX$54)&lt;=Master!$B$84,BL50,Master!$B$84-SUM($B$53:BK53)-SUM($B$54:$CX$54))*IF(BL15&lt;Master!$B$86,0,1)</f>
        <v>0</v>
      </c>
      <c r="BM53" s="6">
        <f ca="1">IF(BM50+SUM($B$53:BL53)+SUM($B$54:$CX$54)&lt;=Master!$B$84,BM50,Master!$B$84-SUM($B$53:BL53)-SUM($B$54:$CX$54))*IF(BM15&lt;Master!$B$86,0,1)</f>
        <v>0</v>
      </c>
      <c r="BN53" s="6">
        <f ca="1">IF(BN50+SUM($B$53:BM53)+SUM($B$54:$CX$54)&lt;=Master!$B$84,BN50,Master!$B$84-SUM($B$53:BM53)-SUM($B$54:$CX$54))*IF(BN15&lt;Master!$B$86,0,1)</f>
        <v>0</v>
      </c>
      <c r="BO53" s="6">
        <f ca="1">IF(BO50+SUM($B$53:BN53)+SUM($B$54:$CX$54)&lt;=Master!$B$84,BO50,Master!$B$84-SUM($B$53:BN53)-SUM($B$54:$CX$54))*IF(BO15&lt;Master!$B$86,0,1)</f>
        <v>0</v>
      </c>
      <c r="BP53" s="6">
        <f ca="1">IF(BP50+SUM($B$53:BO53)+SUM($B$54:$CX$54)&lt;=Master!$B$84,BP50,Master!$B$84-SUM($B$53:BO53)-SUM($B$54:$CX$54))*IF(BP15&lt;Master!$B$86,0,1)</f>
        <v>0</v>
      </c>
      <c r="BQ53" s="6">
        <f ca="1">IF(BQ50+SUM($B$53:BP53)+SUM($B$54:$CX$54)&lt;=Master!$B$84,BQ50,Master!$B$84-SUM($B$53:BP53)-SUM($B$54:$CX$54))*IF(BQ15&lt;Master!$B$86,0,1)</f>
        <v>0</v>
      </c>
      <c r="BR53" s="6">
        <f ca="1">IF(BR50+SUM($B$53:BQ53)+SUM($B$54:$CX$54)&lt;=Master!$B$84,BR50,Master!$B$84-SUM($B$53:BQ53)-SUM($B$54:$CX$54))*IF(BR15&lt;Master!$B$86,0,1)</f>
        <v>0</v>
      </c>
      <c r="BS53" s="6">
        <f ca="1">IF(BS50+SUM($B$53:BR53)+SUM($B$54:$CX$54)&lt;=Master!$B$84,BS50,Master!$B$84-SUM($B$53:BR53)-SUM($B$54:$CX$54))*IF(BS15&lt;Master!$B$86,0,1)</f>
        <v>0</v>
      </c>
      <c r="BT53" s="6">
        <f ca="1">IF(BT50+SUM($B$53:BS53)+SUM($B$54:$CX$54)&lt;=Master!$B$84,BT50,Master!$B$84-SUM($B$53:BS53)-SUM($B$54:$CX$54))*IF(BT15&lt;Master!$B$86,0,1)</f>
        <v>0</v>
      </c>
      <c r="BU53" s="6">
        <f ca="1">IF(BU50+SUM($B$53:BT53)+SUM($B$54:$CX$54)&lt;=Master!$B$84,BU50,Master!$B$84-SUM($B$53:BT53)-SUM($B$54:$CX$54))*IF(BU15&lt;Master!$B$86,0,1)</f>
        <v>0</v>
      </c>
      <c r="BV53" s="6">
        <f ca="1">IF(BV50+SUM($B$53:BU53)+SUM($B$54:$CX$54)&lt;=Master!$B$84,BV50,Master!$B$84-SUM($B$53:BU53)-SUM($B$54:$CX$54))*IF(BV15&lt;Master!$B$86,0,1)</f>
        <v>0</v>
      </c>
      <c r="BW53" s="6">
        <f ca="1">IF(BW50+SUM($B$53:BV53)+SUM($B$54:$CX$54)&lt;=Master!$B$84,BW50,Master!$B$84-SUM($B$53:BV53)-SUM($B$54:$CX$54))*IF(BW15&lt;Master!$B$86,0,1)</f>
        <v>0</v>
      </c>
      <c r="BX53" s="6">
        <f ca="1">IF(BX50+SUM($B$53:BW53)+SUM($B$54:$CX$54)&lt;=Master!$B$84,BX50,Master!$B$84-SUM($B$53:BW53)-SUM($B$54:$CX$54))*IF(BX15&lt;Master!$B$86,0,1)</f>
        <v>0</v>
      </c>
      <c r="BY53" s="6">
        <f ca="1">IF(BY50+SUM($B$53:BX53)+SUM($B$54:$CX$54)&lt;=Master!$B$84,BY50,Master!$B$84-SUM($B$53:BX53)-SUM($B$54:$CX$54))*IF(BY15&lt;Master!$B$86,0,1)</f>
        <v>0</v>
      </c>
      <c r="BZ53" s="6">
        <f ca="1">IF(BZ50+SUM($B$53:BY53)+SUM($B$54:$CX$54)&lt;=Master!$B$84,BZ50,Master!$B$84-SUM($B$53:BY53)-SUM($B$54:$CX$54))*IF(BZ15&lt;Master!$B$86,0,1)</f>
        <v>0</v>
      </c>
      <c r="CA53" s="6">
        <f ca="1">IF(CA50+SUM($B$53:BZ53)+SUM($B$54:$CX$54)&lt;=Master!$B$84,CA50,Master!$B$84-SUM($B$53:BZ53)-SUM($B$54:$CX$54))*IF(CA15&lt;Master!$B$86,0,1)</f>
        <v>0</v>
      </c>
      <c r="CB53" s="6">
        <f ca="1">IF(CB50+SUM($B$53:CA53)+SUM($B$54:$CX$54)&lt;=Master!$B$84,CB50,Master!$B$84-SUM($B$53:CA53)-SUM($B$54:$CX$54))*IF(CB15&lt;Master!$B$86,0,1)</f>
        <v>0</v>
      </c>
      <c r="CC53" s="6">
        <f ca="1">IF(CC50+SUM($B$53:CB53)+SUM($B$54:$CX$54)&lt;=Master!$B$84,CC50,Master!$B$84-SUM($B$53:CB53)-SUM($B$54:$CX$54))*IF(CC15&lt;Master!$B$86,0,1)</f>
        <v>0</v>
      </c>
      <c r="CD53" s="6">
        <f ca="1">IF(CD50+SUM($B$53:CC53)+SUM($B$54:$CX$54)&lt;=Master!$B$84,CD50,Master!$B$84-SUM($B$53:CC53)-SUM($B$54:$CX$54))*IF(CD15&lt;Master!$B$86,0,1)</f>
        <v>0</v>
      </c>
      <c r="CE53" s="6">
        <f ca="1">IF(CE50+SUM($B$53:CD53)+SUM($B$54:$CX$54)&lt;=Master!$B$84,CE50,Master!$B$84-SUM($B$53:CD53)-SUM($B$54:$CX$54))*IF(CE15&lt;Master!$B$86,0,1)</f>
        <v>0</v>
      </c>
      <c r="CF53" s="6">
        <f ca="1">IF(CF50+SUM($B$53:CE53)+SUM($B$54:$CX$54)&lt;=Master!$B$84,CF50,Master!$B$84-SUM($B$53:CE53)-SUM($B$54:$CX$54))*IF(CF15&lt;Master!$B$86,0,1)</f>
        <v>0</v>
      </c>
      <c r="CG53" s="6">
        <f ca="1">IF(CG50+SUM($B$53:CF53)+SUM($B$54:$CX$54)&lt;=Master!$B$84,CG50,Master!$B$84-SUM($B$53:CF53)-SUM($B$54:$CX$54))*IF(CG15&lt;Master!$B$86,0,1)</f>
        <v>0</v>
      </c>
      <c r="CH53" s="6">
        <f ca="1">IF(CH50+SUM($B$53:CG53)+SUM($B$54:$CX$54)&lt;=Master!$B$84,CH50,Master!$B$84-SUM($B$53:CG53)-SUM($B$54:$CX$54))*IF(CH15&lt;Master!$B$86,0,1)</f>
        <v>0</v>
      </c>
      <c r="CI53" s="6">
        <f ca="1">IF(CI50+SUM($B$53:CH53)+SUM($B$54:$CX$54)&lt;=Master!$B$84,CI50,Master!$B$84-SUM($B$53:CH53)-SUM($B$54:$CX$54))*IF(CI15&lt;Master!$B$86,0,1)</f>
        <v>0</v>
      </c>
      <c r="CJ53" s="6">
        <f ca="1">IF(CJ50+SUM($B$53:CI53)+SUM($B$54:$CX$54)&lt;=Master!$B$84,CJ50,Master!$B$84-SUM($B$53:CI53)-SUM($B$54:$CX$54))*IF(CJ15&lt;Master!$B$86,0,1)</f>
        <v>0</v>
      </c>
      <c r="CK53" s="6">
        <f ca="1">IF(CK50+SUM($B$53:CJ53)+SUM($B$54:$CX$54)&lt;=Master!$B$84,CK50,Master!$B$84-SUM($B$53:CJ53)-SUM($B$54:$CX$54))*IF(CK15&lt;Master!$B$86,0,1)</f>
        <v>0</v>
      </c>
      <c r="CL53" s="6">
        <f ca="1">IF(CL50+SUM($B$53:CK53)+SUM($B$54:$CX$54)&lt;=Master!$B$84,CL50,Master!$B$84-SUM($B$53:CK53)-SUM($B$54:$CX$54))*IF(CL15&lt;Master!$B$86,0,1)</f>
        <v>0</v>
      </c>
      <c r="CM53" s="6">
        <f ca="1">IF(CM50+SUM($B$53:CL53)+SUM($B$54:$CX$54)&lt;=Master!$B$84,CM50,Master!$B$84-SUM($B$53:CL53)-SUM($B$54:$CX$54))*IF(CM15&lt;Master!$B$86,0,1)</f>
        <v>0</v>
      </c>
      <c r="CN53" s="6">
        <f ca="1">IF(CN50+SUM($B$53:CM53)+SUM($B$54:$CX$54)&lt;=Master!$B$84,CN50,Master!$B$84-SUM($B$53:CM53)-SUM($B$54:$CX$54))*IF(CN15&lt;Master!$B$86,0,1)</f>
        <v>0</v>
      </c>
      <c r="CO53" s="6">
        <f ca="1">IF(CO50+SUM($B$53:CN53)+SUM($B$54:$CX$54)&lt;=Master!$B$84,CO50,Master!$B$84-SUM($B$53:CN53)-SUM($B$54:$CX$54))*IF(CO15&lt;Master!$B$86,0,1)</f>
        <v>0</v>
      </c>
      <c r="CP53" s="6">
        <f ca="1">IF(CP50+SUM($B$53:CO53)+SUM($B$54:$CX$54)&lt;=Master!$B$84,CP50,Master!$B$84-SUM($B$53:CO53)-SUM($B$54:$CX$54))*IF(CP15&lt;Master!$B$86,0,1)</f>
        <v>0</v>
      </c>
      <c r="CQ53" s="6">
        <f ca="1">IF(CQ50+SUM($B$53:CP53)+SUM($B$54:$CX$54)&lt;=Master!$B$84,CQ50,Master!$B$84-SUM($B$53:CP53)-SUM($B$54:$CX$54))*IF(CQ15&lt;Master!$B$86,0,1)</f>
        <v>0</v>
      </c>
      <c r="CR53" s="6">
        <f ca="1">IF(CR50+SUM($B$53:CQ53)+SUM($B$54:$CX$54)&lt;=Master!$B$84,CR50,Master!$B$84-SUM($B$53:CQ53)-SUM($B$54:$CX$54))*IF(CR15&lt;Master!$B$86,0,1)</f>
        <v>0</v>
      </c>
      <c r="CS53" s="6">
        <f ca="1">IF(CS50+SUM($B$53:CR53)+SUM($B$54:$CX$54)&lt;=Master!$B$84,CS50,Master!$B$84-SUM($B$53:CR53)-SUM($B$54:$CX$54))*IF(CS15&lt;Master!$B$86,0,1)</f>
        <v>0</v>
      </c>
      <c r="CT53" s="6">
        <f ca="1">IF(CT50+SUM($B$53:CS53)+SUM($B$54:$CX$54)&lt;=Master!$B$84,CT50,Master!$B$84-SUM($B$53:CS53)-SUM($B$54:$CX$54))*IF(CT15&lt;Master!$B$86,0,1)</f>
        <v>0</v>
      </c>
      <c r="CU53" s="6">
        <f ca="1">IF(CU50+SUM($B$53:CT53)+SUM($B$54:$CX$54)&lt;=Master!$B$84,CU50,Master!$B$84-SUM($B$53:CT53)-SUM($B$54:$CX$54))*IF(CU15&lt;Master!$B$86,0,1)</f>
        <v>0</v>
      </c>
      <c r="CV53" s="6">
        <f ca="1">IF(CV50+SUM($B$53:CU53)+SUM($B$54:$CX$54)&lt;=Master!$B$84,CV50,Master!$B$84-SUM($B$53:CU53)-SUM($B$54:$CX$54))*IF(CV15&lt;Master!$B$86,0,1)</f>
        <v>0</v>
      </c>
      <c r="CW53" s="6">
        <f ca="1">IF(CW50+SUM($B$53:CV53)+SUM($B$54:$CX$54)&lt;=Master!$B$84,CW50,Master!$B$84-SUM($B$53:CV53)-SUM($B$54:$CX$54))*IF(CW15&lt;Master!$B$86,0,1)</f>
        <v>0</v>
      </c>
      <c r="CX53" s="6">
        <f ca="1">IF(CX50+SUM($B$53:CW53)+SUM($B$54:$CX$54)&lt;=Master!$B$84,CX50,Master!$B$84-SUM($B$53:CW53)-SUM($B$54:$CX$54))*IF(CX15&lt;Master!$B$86,0,1)</f>
        <v>0</v>
      </c>
    </row>
    <row r="54" spans="1:102" s="76" customFormat="1" ht="18.75" x14ac:dyDescent="0.3">
      <c r="A54" s="6" t="s">
        <v>256</v>
      </c>
      <c r="B54" s="76">
        <v>0</v>
      </c>
      <c r="C54" s="6">
        <f>IF(C15&lt;=Master!$D$67,B55*Master!$B$85/12,0)</f>
        <v>0</v>
      </c>
      <c r="D54" s="6">
        <f ca="1">IF(D15&lt;=Master!$D$67,C55*Master!$B$85/12,0)</f>
        <v>0</v>
      </c>
      <c r="E54" s="6">
        <f ca="1">IF(E15&lt;=Master!$D$67,D55*Master!$B$85/12,0)</f>
        <v>0</v>
      </c>
      <c r="F54" s="6">
        <f ca="1">IF(F15&lt;=Master!$D$67,E55*Master!$B$85/12,0)</f>
        <v>0</v>
      </c>
      <c r="G54" s="6">
        <f ca="1">IF(G15&lt;=Master!$D$67,F55*Master!$B$85/12,0)</f>
        <v>0</v>
      </c>
      <c r="H54" s="6">
        <f ca="1">IF(H15&lt;=Master!$D$67,G55*Master!$B$85/12,0)</f>
        <v>0</v>
      </c>
      <c r="I54" s="6">
        <f ca="1">IF(I15&lt;=Master!$D$67,H55*Master!$B$85/12,0)</f>
        <v>0</v>
      </c>
      <c r="J54" s="6">
        <f ca="1">IF(J15&lt;=Master!$D$67,I55*Master!$B$85/12,0)</f>
        <v>0</v>
      </c>
      <c r="K54" s="6">
        <f ca="1">IF(K15&lt;=Master!$D$67,J55*Master!$B$85/12,0)</f>
        <v>0</v>
      </c>
      <c r="L54" s="6">
        <f ca="1">IF(L15&lt;=Master!$D$67,K55*Master!$B$85/12,0)</f>
        <v>0</v>
      </c>
      <c r="M54" s="6">
        <f ca="1">IF(M15&lt;=Master!$D$67,L55*Master!$B$85/12,0)</f>
        <v>0</v>
      </c>
      <c r="N54" s="6">
        <f ca="1">IF(N15&lt;=Master!$D$67,M55*Master!$B$85/12,0)</f>
        <v>0</v>
      </c>
      <c r="O54" s="6">
        <f ca="1">IF(O15&lt;=Master!$D$67,N55*Master!$B$85/12,0)</f>
        <v>0</v>
      </c>
      <c r="P54" s="6">
        <f ca="1">IF(P15&lt;=Master!$D$67,O55*Master!$B$85/12,0)</f>
        <v>0</v>
      </c>
      <c r="Q54" s="6">
        <f ca="1">IF(Q15&lt;=Master!$D$67,P55*Master!$B$85/12,0)</f>
        <v>0</v>
      </c>
      <c r="R54" s="6">
        <f ca="1">IF(R15&lt;=Master!$D$67,Q55*Master!$B$85/12,0)</f>
        <v>0</v>
      </c>
      <c r="S54" s="6">
        <f ca="1">IF(S15&lt;=Master!$D$67,R55*Master!$B$85/12,0)</f>
        <v>0</v>
      </c>
      <c r="T54" s="6">
        <f ca="1">IF(T15&lt;=Master!$D$67,S55*Master!$B$85/12,0)</f>
        <v>0</v>
      </c>
      <c r="U54" s="6">
        <f ca="1">IF(U15&lt;=Master!$D$67,T55*Master!$B$85/12,0)</f>
        <v>0</v>
      </c>
      <c r="V54" s="6">
        <f ca="1">IF(V15&lt;=Master!$D$67,U55*Master!$B$85/12,0)</f>
        <v>0</v>
      </c>
      <c r="W54" s="6">
        <f ca="1">IF(W15&lt;=Master!$D$67,V55*Master!$B$85/12,0)</f>
        <v>0</v>
      </c>
      <c r="X54" s="6">
        <f ca="1">IF(X15&lt;=Master!$D$67,W55*Master!$B$85/12,0)</f>
        <v>0</v>
      </c>
      <c r="Y54" s="6">
        <f ca="1">IF(Y15&lt;=Master!$D$67,X55*Master!$B$85/12,0)</f>
        <v>0</v>
      </c>
      <c r="Z54" s="6">
        <f ca="1">IF(Z15&lt;=Master!$D$67,Y55*Master!$B$85/12,0)</f>
        <v>0</v>
      </c>
      <c r="AA54" s="6">
        <f ca="1">IF(AA15&lt;=Master!$D$67,Z55*Master!$B$85/12,0)</f>
        <v>0</v>
      </c>
      <c r="AB54" s="6">
        <f ca="1">IF(AB15&lt;=Master!$D$67,AA55*Master!$B$85/12,0)</f>
        <v>0</v>
      </c>
      <c r="AC54" s="6">
        <f ca="1">IF(AC15&lt;=Master!$D$67,AB55*Master!$B$85/12,0)</f>
        <v>0</v>
      </c>
      <c r="AD54" s="6">
        <f ca="1">IF(AD15&lt;=Master!$D$67,AC55*Master!$B$85/12,0)</f>
        <v>0</v>
      </c>
      <c r="AE54" s="6">
        <f ca="1">IF(AE15&lt;=Master!$D$67,AD55*Master!$B$85/12,0)</f>
        <v>0</v>
      </c>
      <c r="AF54" s="6">
        <f ca="1">IF(AF15&lt;=Master!$D$67,AE55*Master!$B$85/12,0)</f>
        <v>0</v>
      </c>
      <c r="AG54" s="6">
        <f ca="1">IF(AG15&lt;=Master!$D$67,AF55*Master!$B$85/12,0)</f>
        <v>22120.915049315419</v>
      </c>
      <c r="AH54" s="6">
        <f ca="1">IF(AH15&lt;=Master!$D$67,AG55*Master!$B$85/12,0)</f>
        <v>31841.356760263534</v>
      </c>
      <c r="AI54" s="6">
        <f ca="1">IF(AI15&lt;=Master!$D$67,AH55*Master!$B$85/12,0)</f>
        <v>39909.408090863006</v>
      </c>
      <c r="AJ54" s="6">
        <f ca="1">IF(AJ15&lt;=Master!$D$67,AI55*Master!$B$85/12,0)</f>
        <v>47860.690780762561</v>
      </c>
      <c r="AK54" s="6">
        <f ca="1">IF(AK15&lt;=Master!$D$67,AJ55*Master!$B$85/12,0)</f>
        <v>55829.505030749249</v>
      </c>
      <c r="AL54" s="6">
        <f ca="1">IF(AL15&lt;=Master!$D$67,AK55*Master!$B$85/12,0)</f>
        <v>63787.143584173376</v>
      </c>
      <c r="AM54" s="6">
        <f ca="1">IF(AM15&lt;=Master!$D$67,AL55*Master!$B$85/12,0)</f>
        <v>71755.873282172848</v>
      </c>
      <c r="AN54" s="6">
        <f ca="1">IF(AN15&lt;=Master!$D$67,AM55*Master!$B$85/12,0)</f>
        <v>79917.93959153982</v>
      </c>
      <c r="AO54" s="6">
        <f ca="1">IF(AO15&lt;=Master!$D$67,AN55*Master!$B$85/12,0)</f>
        <v>88110.613649566905</v>
      </c>
      <c r="AP54" s="6">
        <f ca="1">IF(AP15&lt;=Master!$D$67,AO55*Master!$B$85/12,0)</f>
        <v>96334.010235311594</v>
      </c>
      <c r="AQ54" s="6">
        <f ca="1">IF(AQ15&lt;=Master!$D$67,AP55*Master!$B$85/12,0)</f>
        <v>104366.72467075284</v>
      </c>
      <c r="AR54" s="6">
        <f ca="1">IF(AR15&lt;=Master!$D$67,AQ55*Master!$B$85/12,0)</f>
        <v>112429.56178532699</v>
      </c>
      <c r="AS54" s="6">
        <f ca="1">IF(AS15&lt;=Master!$D$67,AR55*Master!$B$85/12,0)</f>
        <v>120485.1345390808</v>
      </c>
      <c r="AT54" s="6">
        <f ca="1">IF(AT15&lt;=Master!$D$67,AS55*Master!$B$85/12,0)</f>
        <v>128659.36956566118</v>
      </c>
      <c r="AU54" s="6">
        <f ca="1">IF(AU15&lt;=Master!$D$67,AT55*Master!$B$85/12,0)</f>
        <v>136842.13297359121</v>
      </c>
      <c r="AV54" s="6">
        <f ca="1">IF(AV15&lt;=Master!$D$67,AU55*Master!$B$85/12,0)</f>
        <v>145002.70674430099</v>
      </c>
      <c r="AW54" s="6">
        <f ca="1">IF(AW15&lt;=Master!$D$67,AV55*Master!$B$85/12,0)</f>
        <v>153105.42879165095</v>
      </c>
      <c r="AX54" s="6">
        <f ca="1">IF(AX15&lt;=Master!$D$67,AW55*Master!$B$85/12,0)</f>
        <v>161238.53604667843</v>
      </c>
      <c r="AY54" s="6">
        <f ca="1">IF(AY15&lt;=Master!$D$67,AX55*Master!$B$85/12,0)</f>
        <v>165598.1727413233</v>
      </c>
      <c r="AZ54" s="6">
        <f ca="1">IF(AZ15&lt;=Master!$D$67,AY55*Master!$B$85/12,0)</f>
        <v>166219.16588910329</v>
      </c>
      <c r="BA54" s="6">
        <f ca="1">IF(BA15&lt;=Master!$D$67,AZ55*Master!$B$85/12,0)</f>
        <v>166842.48776118743</v>
      </c>
      <c r="BB54" s="6">
        <f ca="1">IF(BB15&lt;=Master!$D$67,BA55*Master!$B$85/12,0)</f>
        <v>167468.14709029187</v>
      </c>
      <c r="BC54" s="6">
        <f ca="1">IF(BC15&lt;=Master!$D$67,BB55*Master!$B$85/12,0)</f>
        <v>168096.15264188047</v>
      </c>
      <c r="BD54" s="6">
        <f ca="1">IF(BD15&lt;=Master!$D$67,BC55*Master!$B$85/12,0)</f>
        <v>168726.51321428749</v>
      </c>
      <c r="BE54" s="6">
        <f ca="1">IF(BE15&lt;=Master!$D$67,BD55*Master!$B$85/12,0)</f>
        <v>169359.23763884109</v>
      </c>
      <c r="BF54" s="6">
        <f>IF(BF15&lt;=Master!$D$67,BE55*Master!$B$85/12,0)</f>
        <v>0</v>
      </c>
      <c r="BG54" s="6">
        <f>IF(BG15&lt;=Master!$D$67,BF55*Master!$B$85/12,0)</f>
        <v>0</v>
      </c>
      <c r="BH54" s="6">
        <f>IF(BH15&lt;=Master!$D$67,BG55*Master!$B$85/12,0)</f>
        <v>0</v>
      </c>
      <c r="BI54" s="6">
        <f>IF(BI15&lt;=Master!$D$67,BH55*Master!$B$85/12,0)</f>
        <v>0</v>
      </c>
      <c r="BJ54" s="6">
        <f>IF(BJ15&lt;=Master!$D$67,BI55*Master!$B$85/12,0)</f>
        <v>0</v>
      </c>
      <c r="BK54" s="6">
        <f>IF(BK15&lt;=Master!$D$67,BJ55*Master!$B$85/12,0)</f>
        <v>0</v>
      </c>
      <c r="BL54" s="6">
        <f>IF(BL15&lt;=Master!$D$67,BK55*Master!$B$85/12,0)</f>
        <v>0</v>
      </c>
      <c r="BM54" s="6">
        <f>IF(BM15&lt;=Master!$D$67,BL55*Master!$B$85/12,0)</f>
        <v>0</v>
      </c>
      <c r="BN54" s="6">
        <f>IF(BN15&lt;=Master!$D$67,BM55*Master!$B$85/12,0)</f>
        <v>0</v>
      </c>
      <c r="BO54" s="6">
        <f>IF(BO15&lt;=Master!$D$67,BN55*Master!$B$85/12,0)</f>
        <v>0</v>
      </c>
      <c r="BP54" s="6">
        <f>IF(BP15&lt;=Master!$D$67,BO55*Master!$B$85/12,0)</f>
        <v>0</v>
      </c>
      <c r="BQ54" s="6">
        <f>IF(BQ15&lt;=Master!$D$67,BP55*Master!$B$85/12,0)</f>
        <v>0</v>
      </c>
      <c r="BR54" s="6">
        <f>IF(BR15&lt;=Master!$D$67,BQ55*Master!$B$85/12,0)</f>
        <v>0</v>
      </c>
      <c r="BS54" s="6">
        <f>IF(BS15&lt;=Master!$D$67,BR55*Master!$B$85/12,0)</f>
        <v>0</v>
      </c>
      <c r="BT54" s="6">
        <f>IF(BT15&lt;=Master!$D$67,BS55*Master!$B$85/12,0)</f>
        <v>0</v>
      </c>
      <c r="BU54" s="6">
        <f>IF(BU15&lt;=Master!$D$67,BT55*Master!$B$85/12,0)</f>
        <v>0</v>
      </c>
      <c r="BV54" s="6">
        <f>IF(BV15&lt;=Master!$D$67,BU55*Master!$B$85/12,0)</f>
        <v>0</v>
      </c>
      <c r="BW54" s="6">
        <f>IF(BW15&lt;=Master!$D$67,BV55*Master!$B$85/12,0)</f>
        <v>0</v>
      </c>
      <c r="BX54" s="6">
        <f>IF(BX15&lt;=Master!$D$67,BW55*Master!$B$85/12,0)</f>
        <v>0</v>
      </c>
      <c r="BY54" s="6">
        <f>IF(BY15&lt;=Master!$D$67,BX55*Master!$B$85/12,0)</f>
        <v>0</v>
      </c>
      <c r="BZ54" s="6">
        <f>IF(BZ15&lt;=Master!$D$67,BY55*Master!$B$85/12,0)</f>
        <v>0</v>
      </c>
      <c r="CA54" s="6">
        <f>IF(CA15&lt;=Master!$D$67,BZ55*Master!$B$85/12,0)</f>
        <v>0</v>
      </c>
      <c r="CB54" s="6">
        <f>IF(CB15&lt;=Master!$D$67,CA55*Master!$B$85/12,0)</f>
        <v>0</v>
      </c>
      <c r="CC54" s="6">
        <f>IF(CC15&lt;=Master!$D$67,CB55*Master!$B$85/12,0)</f>
        <v>0</v>
      </c>
      <c r="CD54" s="6">
        <f>IF(CD15&lt;=Master!$D$67,CC55*Master!$B$85/12,0)</f>
        <v>0</v>
      </c>
      <c r="CE54" s="6">
        <f>IF(CE15&lt;=Master!$D$67,CD55*Master!$B$85/12,0)</f>
        <v>0</v>
      </c>
      <c r="CF54" s="6">
        <f>IF(CF15&lt;=Master!$D$67,CE55*Master!$B$85/12,0)</f>
        <v>0</v>
      </c>
      <c r="CG54" s="6">
        <f>IF(CG15&lt;=Master!$D$67,CF55*Master!$B$85/12,0)</f>
        <v>0</v>
      </c>
      <c r="CH54" s="6">
        <f>IF(CH15&lt;=Master!$D$67,CG55*Master!$B$85/12,0)</f>
        <v>0</v>
      </c>
      <c r="CI54" s="6">
        <f>IF(CI15&lt;=Master!$D$67,CH55*Master!$B$85/12,0)</f>
        <v>0</v>
      </c>
      <c r="CJ54" s="6">
        <f>IF(CJ15&lt;=Master!$D$67,CI55*Master!$B$85/12,0)</f>
        <v>0</v>
      </c>
      <c r="CK54" s="6">
        <f>IF(CK15&lt;=Master!$D$67,CJ55*Master!$B$85/12,0)</f>
        <v>0</v>
      </c>
      <c r="CL54" s="6">
        <f>IF(CL15&lt;=Master!$D$67,CK55*Master!$B$85/12,0)</f>
        <v>0</v>
      </c>
      <c r="CM54" s="6">
        <f>IF(CM15&lt;=Master!$D$67,CL55*Master!$B$85/12,0)</f>
        <v>0</v>
      </c>
      <c r="CN54" s="6">
        <f>IF(CN15&lt;=Master!$D$67,CM55*Master!$B$85/12,0)</f>
        <v>0</v>
      </c>
      <c r="CO54" s="6">
        <f>IF(CO15&lt;=Master!$D$67,CN55*Master!$B$85/12,0)</f>
        <v>0</v>
      </c>
      <c r="CP54" s="6">
        <f>IF(CP15&lt;=Master!$D$67,CO55*Master!$B$85/12,0)</f>
        <v>0</v>
      </c>
      <c r="CQ54" s="6">
        <f>IF(CQ15&lt;=Master!$D$67,CP55*Master!$B$85/12,0)</f>
        <v>0</v>
      </c>
      <c r="CR54" s="6">
        <f>IF(CR15&lt;=Master!$D$67,CQ55*Master!$B$85/12,0)</f>
        <v>0</v>
      </c>
      <c r="CS54" s="6">
        <f>IF(CS15&lt;=Master!$D$67,CR55*Master!$B$85/12,0)</f>
        <v>0</v>
      </c>
      <c r="CT54" s="6">
        <f>IF(CT15&lt;=Master!$D$67,CS55*Master!$B$85/12,0)</f>
        <v>0</v>
      </c>
      <c r="CU54" s="6">
        <f>IF(CU15&lt;=Master!$D$67,CT55*Master!$B$85/12,0)</f>
        <v>0</v>
      </c>
      <c r="CV54" s="6">
        <f>IF(CV15&lt;=Master!$D$67,CU55*Master!$B$85/12,0)</f>
        <v>0</v>
      </c>
      <c r="CW54" s="6">
        <f>IF(CW15&lt;=Master!$D$67,CV55*Master!$B$85/12,0)</f>
        <v>0</v>
      </c>
      <c r="CX54" s="6">
        <f>IF(CX15&lt;=Master!$D$67,CW55*Master!$B$85/12,0)</f>
        <v>0</v>
      </c>
    </row>
    <row r="55" spans="1:102" s="76" customFormat="1" ht="18.75" x14ac:dyDescent="0.3">
      <c r="A55" s="6" t="s">
        <v>261</v>
      </c>
      <c r="B55" s="6">
        <v>0</v>
      </c>
      <c r="C55" s="6">
        <f ca="1">IF(C$15&lt;=Master!$D$67,B55+C53+C54,0 )</f>
        <v>0</v>
      </c>
      <c r="D55" s="6">
        <f ca="1">IF(D$15&lt;=Master!$D$67,C55+D53+D54,0 )</f>
        <v>0</v>
      </c>
      <c r="E55" s="6">
        <f ca="1">IF(E$15&lt;=Master!$D$67,D55+E53+E54,0 )</f>
        <v>0</v>
      </c>
      <c r="F55" s="6">
        <f ca="1">IF(F$15&lt;=Master!$D$67,E55+F53+F54,0 )</f>
        <v>0</v>
      </c>
      <c r="G55" s="6">
        <f ca="1">IF(G$15&lt;=Master!$D$67,F55+G53+G54,0 )</f>
        <v>0</v>
      </c>
      <c r="H55" s="6">
        <f ca="1">IF(H$15&lt;=Master!$D$67,G55+H53+H54,0 )</f>
        <v>0</v>
      </c>
      <c r="I55" s="6">
        <f ca="1">IF(I$15&lt;=Master!$D$67,H55+I53+I54,0 )</f>
        <v>0</v>
      </c>
      <c r="J55" s="6">
        <f ca="1">IF(J$15&lt;=Master!$D$67,I55+J53+J54,0 )</f>
        <v>0</v>
      </c>
      <c r="K55" s="6">
        <f ca="1">IF(K$15&lt;=Master!$D$67,J55+K53+K54,0 )</f>
        <v>0</v>
      </c>
      <c r="L55" s="6">
        <f ca="1">IF(L$15&lt;=Master!$D$67,K55+L53+L54,0 )</f>
        <v>0</v>
      </c>
      <c r="M55" s="6">
        <f ca="1">IF(M$15&lt;=Master!$D$67,L55+M53+M54,0 )</f>
        <v>0</v>
      </c>
      <c r="N55" s="6">
        <f ca="1">IF(N$15&lt;=Master!$D$67,M55+N53+N54,0 )</f>
        <v>0</v>
      </c>
      <c r="O55" s="6">
        <f ca="1">IF(O$15&lt;=Master!$D$67,N55+O53+O54,0 )</f>
        <v>0</v>
      </c>
      <c r="P55" s="6">
        <f ca="1">IF(P$15&lt;=Master!$D$67,O55+P53+P54,0 )</f>
        <v>0</v>
      </c>
      <c r="Q55" s="6">
        <f ca="1">IF(Q$15&lt;=Master!$D$67,P55+Q53+Q54,0 )</f>
        <v>0</v>
      </c>
      <c r="R55" s="6">
        <f ca="1">IF(R$15&lt;=Master!$D$67,Q55+R53+R54,0 )</f>
        <v>0</v>
      </c>
      <c r="S55" s="6">
        <f ca="1">IF(S$15&lt;=Master!$D$67,R55+S53+S54,0 )</f>
        <v>0</v>
      </c>
      <c r="T55" s="6">
        <f ca="1">IF(T$15&lt;=Master!$D$67,S55+T53+T54,0 )</f>
        <v>0</v>
      </c>
      <c r="U55" s="6">
        <f ca="1">IF(U$15&lt;=Master!$D$67,T55+U53+U54,0 )</f>
        <v>0</v>
      </c>
      <c r="V55" s="6">
        <f ca="1">IF(V$15&lt;=Master!$D$67,U55+V53+V54,0 )</f>
        <v>0</v>
      </c>
      <c r="W55" s="6">
        <f ca="1">IF(W$15&lt;=Master!$D$67,V55+W53+W54,0 )</f>
        <v>0</v>
      </c>
      <c r="X55" s="6">
        <f ca="1">IF(X$15&lt;=Master!$D$67,W55+X53+X54,0 )</f>
        <v>0</v>
      </c>
      <c r="Y55" s="6">
        <f ca="1">IF(Y$15&lt;=Master!$D$67,X55+Y53+Y54,0 )</f>
        <v>0</v>
      </c>
      <c r="Z55" s="6">
        <f ca="1">IF(Z$15&lt;=Master!$D$67,Y55+Z53+Z54,0 )</f>
        <v>0</v>
      </c>
      <c r="AA55" s="6">
        <f ca="1">IF(AA$15&lt;=Master!$D$67,Z55+AA53+AA54,0 )</f>
        <v>0</v>
      </c>
      <c r="AB55" s="6">
        <f ca="1">IF(AB$15&lt;=Master!$D$67,AA55+AB53+AB54,0 )</f>
        <v>0</v>
      </c>
      <c r="AC55" s="6">
        <f ca="1">IF(AC$15&lt;=Master!$D$67,AB55+AC53+AC54,0 )</f>
        <v>0</v>
      </c>
      <c r="AD55" s="6">
        <f ca="1">IF(AD$15&lt;=Master!$D$67,AC55+AD53+AD54,0 )</f>
        <v>0</v>
      </c>
      <c r="AE55" s="6">
        <f ca="1">IF(AE$15&lt;=Master!$D$67,AD55+AE53+AE54,0 )</f>
        <v>0</v>
      </c>
      <c r="AF55" s="6">
        <f ca="1">IF(AF$15&lt;=Master!$D$67,AE55+AF53+AF54,0 )</f>
        <v>5898910.6798174456</v>
      </c>
      <c r="AG55" s="6">
        <f ca="1">IF(AG$15&lt;=Master!$D$67,AF55+AG53+AG54,0 )</f>
        <v>8491028.4694036096</v>
      </c>
      <c r="AH55" s="6">
        <f ca="1">IF(AH$15&lt;=Master!$D$67,AG55+AH53+AH54,0 )</f>
        <v>10642508.824230134</v>
      </c>
      <c r="AI55" s="6">
        <f ca="1">IF(AI$15&lt;=Master!$D$67,AH55+AI53+AI54,0 )</f>
        <v>12762850.874870017</v>
      </c>
      <c r="AJ55" s="6">
        <f ca="1">IF(AJ$15&lt;=Master!$D$67,AI55+AJ53+AJ54,0 )</f>
        <v>14887868.0081998</v>
      </c>
      <c r="AK55" s="6">
        <f ca="1">IF(AK$15&lt;=Master!$D$67,AJ55+AK53+AK54,0 )</f>
        <v>17009904.955779567</v>
      </c>
      <c r="AL55" s="6">
        <f ca="1">IF(AL$15&lt;=Master!$D$67,AK55+AL53+AL54,0 )</f>
        <v>19134899.541912761</v>
      </c>
      <c r="AM55" s="6">
        <f ca="1">IF(AM$15&lt;=Master!$D$67,AL55+AM53+AM54,0 )</f>
        <v>21311450.557743952</v>
      </c>
      <c r="AN55" s="6">
        <f ca="1">IF(AN$15&lt;=Master!$D$67,AM55+AN53+AN54,0 )</f>
        <v>23496163.639884509</v>
      </c>
      <c r="AO55" s="6">
        <f ca="1">IF(AO$15&lt;=Master!$D$67,AN55+AO53+AO54,0 )</f>
        <v>25689069.396083094</v>
      </c>
      <c r="AP55" s="6">
        <f ca="1">IF(AP$15&lt;=Master!$D$67,AO55+AP53+AP54,0 )</f>
        <v>27831126.578867428</v>
      </c>
      <c r="AQ55" s="6">
        <f ca="1">IF(AQ$15&lt;=Master!$D$67,AP55+AQ53+AQ54,0 )</f>
        <v>29981216.476087201</v>
      </c>
      <c r="AR55" s="6">
        <f ca="1">IF(AR$15&lt;=Master!$D$67,AQ55+AR53+AR54,0 )</f>
        <v>32129369.210421547</v>
      </c>
      <c r="AS55" s="6">
        <f ca="1">IF(AS$15&lt;=Master!$D$67,AR55+AS53+AS54,0 )</f>
        <v>34309165.21750965</v>
      </c>
      <c r="AT55" s="6">
        <f ca="1">IF(AT$15&lt;=Master!$D$67,AS55+AT53+AT54,0 )</f>
        <v>36491235.459624328</v>
      </c>
      <c r="AU55" s="6">
        <f ca="1">IF(AU$15&lt;=Master!$D$67,AT55+AU53+AU54,0 )</f>
        <v>38667388.465146936</v>
      </c>
      <c r="AV55" s="6">
        <f ca="1">IF(AV$15&lt;=Master!$D$67,AU55+AV53+AV54,0 )</f>
        <v>40828114.344440252</v>
      </c>
      <c r="AW55" s="6">
        <f ca="1">IF(AW$15&lt;=Master!$D$67,AV55+AW53+AW54,0 )</f>
        <v>42996942.945780918</v>
      </c>
      <c r="AX55" s="6">
        <f ca="1">IF(AX$15&lt;=Master!$D$67,AW55+AX53+AX54,0 )</f>
        <v>44159512.731019549</v>
      </c>
      <c r="AY55" s="6">
        <f ca="1">IF(AY$15&lt;=Master!$D$67,AX55+AY53+AY54,0 )</f>
        <v>44325110.903760873</v>
      </c>
      <c r="AZ55" s="6">
        <f ca="1">IF(AZ$15&lt;=Master!$D$67,AY55+AZ53+AZ54,0 )</f>
        <v>44491330.069649979</v>
      </c>
      <c r="BA55" s="6">
        <f ca="1">IF(BA$15&lt;=Master!$D$67,AZ55+BA53+BA54,0 )</f>
        <v>44658172.557411164</v>
      </c>
      <c r="BB55" s="6">
        <f ca="1">IF(BB$15&lt;=Master!$D$67,BA55+BB53+BB54,0 )</f>
        <v>44825640.704501458</v>
      </c>
      <c r="BC55" s="6">
        <f ca="1">IF(BC$15&lt;=Master!$D$67,BB55+BC53+BC54,0 )</f>
        <v>44993736.857143335</v>
      </c>
      <c r="BD55" s="6">
        <f ca="1">IF(BD$15&lt;=Master!$D$67,BC55+BD53+BD54,0 )</f>
        <v>45162463.370357625</v>
      </c>
      <c r="BE55" s="6">
        <f ca="1">IF(BE$15&lt;=Master!$D$67,BD55+BE53+BE54,0 )</f>
        <v>45331822.607996464</v>
      </c>
      <c r="BF55" s="6">
        <f>IF(BF$15&lt;=Master!$D$67,BE55+BF53+BF54,0 )</f>
        <v>0</v>
      </c>
      <c r="BG55" s="6">
        <f>IF(BG$15&lt;=Master!$D$67,BF55+BG53+BG54,0 )</f>
        <v>0</v>
      </c>
      <c r="BH55" s="6">
        <f>IF(BH$15&lt;=Master!$D$67,BG55+BH53+BH54,0 )</f>
        <v>0</v>
      </c>
      <c r="BI55" s="6">
        <f>IF(BI$15&lt;=Master!$D$67,BH55+BI53+BI54,0 )</f>
        <v>0</v>
      </c>
      <c r="BJ55" s="6">
        <f>IF(BJ$15&lt;=Master!$D$67,BI55+BJ53+BJ54,0 )</f>
        <v>0</v>
      </c>
      <c r="BK55" s="6">
        <f>IF(BK$15&lt;=Master!$D$67,BJ55+BK53+BK54,0 )</f>
        <v>0</v>
      </c>
      <c r="BL55" s="6">
        <f>IF(BL$15&lt;=Master!$D$67,BK55+BL53+BL54,0 )</f>
        <v>0</v>
      </c>
      <c r="BM55" s="6">
        <f>IF(BM$15&lt;=Master!$D$67,BL55+BM53+BM54,0 )</f>
        <v>0</v>
      </c>
      <c r="BN55" s="6">
        <f>IF(BN$15&lt;=Master!$D$67,BM55+BN53+BN54,0 )</f>
        <v>0</v>
      </c>
      <c r="BO55" s="6">
        <f>IF(BO$15&lt;=Master!$D$67,BN55+BO53+BO54,0 )</f>
        <v>0</v>
      </c>
      <c r="BP55" s="6">
        <f>IF(BP$15&lt;=Master!$D$67,BO55+BP53+BP54,0 )</f>
        <v>0</v>
      </c>
      <c r="BQ55" s="6">
        <f>IF(BQ$15&lt;=Master!$D$67,BP55+BQ53+BQ54,0 )</f>
        <v>0</v>
      </c>
      <c r="BR55" s="6">
        <f>IF(BR$15&lt;=Master!$D$67,BQ55+BR53+BR54,0 )</f>
        <v>0</v>
      </c>
      <c r="BS55" s="6">
        <f>IF(BS$15&lt;=Master!$D$67,BR55+BS53+BS54,0 )</f>
        <v>0</v>
      </c>
      <c r="BT55" s="6">
        <f>IF(BT$15&lt;=Master!$D$67,BS55+BT53+BT54,0 )</f>
        <v>0</v>
      </c>
      <c r="BU55" s="6">
        <f>IF(BU$15&lt;=Master!$D$67,BT55+BU53+BU54,0 )</f>
        <v>0</v>
      </c>
      <c r="BV55" s="6">
        <f>IF(BV$15&lt;=Master!$D$67,BU55+BV53+BV54,0 )</f>
        <v>0</v>
      </c>
      <c r="BW55" s="6">
        <f>IF(BW$15&lt;=Master!$D$67,BV55+BW53+BW54,0 )</f>
        <v>0</v>
      </c>
      <c r="BX55" s="6">
        <f>IF(BX$15&lt;=Master!$D$67,BW55+BX53+BX54,0 )</f>
        <v>0</v>
      </c>
      <c r="BY55" s="6">
        <f>IF(BY$15&lt;=Master!$D$67,BX55+BY53+BY54,0 )</f>
        <v>0</v>
      </c>
      <c r="BZ55" s="6">
        <f>IF(BZ$15&lt;=Master!$D$67,BY55+BZ53+BZ54,0 )</f>
        <v>0</v>
      </c>
      <c r="CA55" s="6">
        <f>IF(CA$15&lt;=Master!$D$67,BZ55+CA53+CA54,0 )</f>
        <v>0</v>
      </c>
      <c r="CB55" s="6">
        <f>IF(CB$15&lt;=Master!$D$67,CA55+CB53+CB54,0 )</f>
        <v>0</v>
      </c>
      <c r="CC55" s="6">
        <f>IF(CC$15&lt;=Master!$D$67,CB55+CC53+CC54,0 )</f>
        <v>0</v>
      </c>
      <c r="CD55" s="6">
        <f>IF(CD$15&lt;=Master!$D$67,CC55+CD53+CD54,0 )</f>
        <v>0</v>
      </c>
      <c r="CE55" s="6">
        <f>IF(CE$15&lt;=Master!$D$67,CD55+CE53+CE54,0 )</f>
        <v>0</v>
      </c>
      <c r="CF55" s="6">
        <f>IF(CF$15&lt;=Master!$D$67,CE55+CF53+CF54,0 )</f>
        <v>0</v>
      </c>
      <c r="CG55" s="6">
        <f>IF(CG$15&lt;=Master!$D$67,CF55+CG53+CG54,0 )</f>
        <v>0</v>
      </c>
      <c r="CH55" s="6">
        <f>IF(CH$15&lt;=Master!$D$67,CG55+CH53+CH54,0 )</f>
        <v>0</v>
      </c>
      <c r="CI55" s="6">
        <f>IF(CI$15&lt;=Master!$D$67,CH55+CI53+CI54,0 )</f>
        <v>0</v>
      </c>
      <c r="CJ55" s="6">
        <f>IF(CJ$15&lt;=Master!$D$67,CI55+CJ53+CJ54,0 )</f>
        <v>0</v>
      </c>
      <c r="CK55" s="6">
        <f>IF(CK$15&lt;=Master!$D$67,CJ55+CK53+CK54,0 )</f>
        <v>0</v>
      </c>
      <c r="CL55" s="6">
        <f>IF(CL$15&lt;=Master!$D$67,CK55+CL53+CL54,0 )</f>
        <v>0</v>
      </c>
      <c r="CM55" s="6">
        <f>IF(CM$15&lt;=Master!$D$67,CL55+CM53+CM54,0 )</f>
        <v>0</v>
      </c>
      <c r="CN55" s="6">
        <f>IF(CN$15&lt;=Master!$D$67,CM55+CN53+CN54,0 )</f>
        <v>0</v>
      </c>
      <c r="CO55" s="6">
        <f>IF(CO$15&lt;=Master!$D$67,CN55+CO53+CO54,0 )</f>
        <v>0</v>
      </c>
      <c r="CP55" s="6">
        <f>IF(CP$15&lt;=Master!$D$67,CO55+CP53+CP54,0 )</f>
        <v>0</v>
      </c>
      <c r="CQ55" s="6">
        <f>IF(CQ$15&lt;=Master!$D$67,CP55+CQ53+CQ54,0 )</f>
        <v>0</v>
      </c>
      <c r="CR55" s="6">
        <f>IF(CR$15&lt;=Master!$D$67,CQ55+CR53+CR54,0 )</f>
        <v>0</v>
      </c>
      <c r="CS55" s="6">
        <f>IF(CS$15&lt;=Master!$D$67,CR55+CS53+CS54,0 )</f>
        <v>0</v>
      </c>
      <c r="CT55" s="6">
        <f>IF(CT$15&lt;=Master!$D$67,CS55+CT53+CT54,0 )</f>
        <v>0</v>
      </c>
      <c r="CU55" s="6">
        <f>IF(CU$15&lt;=Master!$D$67,CT55+CU53+CU54,0 )</f>
        <v>0</v>
      </c>
      <c r="CV55" s="6">
        <f>IF(CV$15&lt;=Master!$D$67,CU55+CV53+CV54,0 )</f>
        <v>0</v>
      </c>
      <c r="CW55" s="6">
        <f>IF(CW$15&lt;=Master!$D$67,CV55+CW53+CW54,0 )</f>
        <v>0</v>
      </c>
      <c r="CX55" s="6">
        <f>IF(CX$15&lt;=Master!$D$67,CW55+CX53+CX54,0 )</f>
        <v>0</v>
      </c>
    </row>
    <row r="56" spans="1:102" s="74" customFormat="1" ht="18" x14ac:dyDescent="0.25"/>
    <row r="57" spans="1:102" s="72" customFormat="1" ht="18" x14ac:dyDescent="0.25">
      <c r="A57" s="72" t="s">
        <v>259</v>
      </c>
      <c r="B57" s="72">
        <f ca="1">SUM(C57:CX57)</f>
        <v>15801587.858079055</v>
      </c>
      <c r="C57" s="72">
        <f ca="1">C50-C53</f>
        <v>392269.83505154587</v>
      </c>
      <c r="D57" s="72">
        <f t="shared" ref="D57:BO57" ca="1" si="13">D50-D53</f>
        <v>172953.37800687284</v>
      </c>
      <c r="E57" s="72">
        <f t="shared" ca="1" si="13"/>
        <v>367521.62542955327</v>
      </c>
      <c r="F57" s="72">
        <f t="shared" ca="1" si="13"/>
        <v>1556711.105344235</v>
      </c>
      <c r="G57" s="72">
        <f t="shared" ca="1" si="13"/>
        <v>905717.29091124539</v>
      </c>
      <c r="H57" s="72">
        <f t="shared" ca="1" si="13"/>
        <v>776375.64142670925</v>
      </c>
      <c r="I57" s="72">
        <f t="shared" ca="1" si="13"/>
        <v>736386.6723545444</v>
      </c>
      <c r="J57" s="72">
        <f t="shared" ca="1" si="13"/>
        <v>703203.16719990515</v>
      </c>
      <c r="K57" s="72">
        <f t="shared" ca="1" si="13"/>
        <v>483251.62080815266</v>
      </c>
      <c r="L57" s="72">
        <f t="shared" ca="1" si="13"/>
        <v>405008.97295598174</v>
      </c>
      <c r="M57" s="72">
        <f t="shared" ca="1" si="13"/>
        <v>350986.37218390807</v>
      </c>
      <c r="N57" s="72">
        <f t="shared" ca="1" si="13"/>
        <v>547586.37218390801</v>
      </c>
      <c r="O57" s="72">
        <f t="shared" ca="1" si="13"/>
        <v>311424.07218390802</v>
      </c>
      <c r="P57" s="72">
        <f t="shared" ca="1" si="13"/>
        <v>318424.07218390802</v>
      </c>
      <c r="Q57" s="72">
        <f t="shared" ca="1" si="13"/>
        <v>293424.07218390802</v>
      </c>
      <c r="R57" s="72">
        <f t="shared" ca="1" si="13"/>
        <v>0</v>
      </c>
      <c r="S57" s="72">
        <f t="shared" ca="1" si="13"/>
        <v>0</v>
      </c>
      <c r="T57" s="72">
        <f t="shared" ca="1" si="13"/>
        <v>0</v>
      </c>
      <c r="U57" s="72">
        <f t="shared" ca="1" si="13"/>
        <v>0</v>
      </c>
      <c r="V57" s="72">
        <f t="shared" ca="1" si="13"/>
        <v>0</v>
      </c>
      <c r="W57" s="72">
        <f t="shared" ca="1" si="13"/>
        <v>0</v>
      </c>
      <c r="X57" s="72">
        <f t="shared" ca="1" si="13"/>
        <v>0</v>
      </c>
      <c r="Y57" s="72">
        <f t="shared" ca="1" si="13"/>
        <v>0</v>
      </c>
      <c r="Z57" s="72">
        <f t="shared" ca="1" si="13"/>
        <v>0</v>
      </c>
      <c r="AA57" s="72">
        <f t="shared" ca="1" si="13"/>
        <v>0</v>
      </c>
      <c r="AB57" s="72">
        <f t="shared" ca="1" si="13"/>
        <v>0</v>
      </c>
      <c r="AC57" s="72">
        <f t="shared" ca="1" si="13"/>
        <v>0</v>
      </c>
      <c r="AD57" s="72">
        <f t="shared" ca="1" si="13"/>
        <v>0</v>
      </c>
      <c r="AE57" s="72">
        <f t="shared" ca="1" si="13"/>
        <v>0</v>
      </c>
      <c r="AF57" s="72">
        <f t="shared" ca="1" si="13"/>
        <v>0</v>
      </c>
      <c r="AG57" s="72">
        <f t="shared" ca="1" si="13"/>
        <v>0</v>
      </c>
      <c r="AH57" s="72">
        <f t="shared" ca="1" si="13"/>
        <v>0</v>
      </c>
      <c r="AI57" s="72">
        <f t="shared" ca="1" si="13"/>
        <v>0</v>
      </c>
      <c r="AJ57" s="72">
        <f t="shared" ca="1" si="13"/>
        <v>0</v>
      </c>
      <c r="AK57" s="72">
        <f t="shared" ca="1" si="13"/>
        <v>0</v>
      </c>
      <c r="AL57" s="72">
        <f t="shared" ca="1" si="13"/>
        <v>0</v>
      </c>
      <c r="AM57" s="72">
        <f t="shared" ca="1" si="13"/>
        <v>0</v>
      </c>
      <c r="AN57" s="72">
        <f t="shared" ca="1" si="13"/>
        <v>0</v>
      </c>
      <c r="AO57" s="72">
        <f t="shared" ca="1" si="13"/>
        <v>0</v>
      </c>
      <c r="AP57" s="72">
        <f t="shared" ca="1" si="13"/>
        <v>0</v>
      </c>
      <c r="AQ57" s="72">
        <f t="shared" ca="1" si="13"/>
        <v>0</v>
      </c>
      <c r="AR57" s="72">
        <f t="shared" ca="1" si="13"/>
        <v>0</v>
      </c>
      <c r="AS57" s="72">
        <f t="shared" ca="1" si="13"/>
        <v>0</v>
      </c>
      <c r="AT57" s="72">
        <f t="shared" ca="1" si="13"/>
        <v>0</v>
      </c>
      <c r="AU57" s="72">
        <f t="shared" ca="1" si="13"/>
        <v>0</v>
      </c>
      <c r="AV57" s="72">
        <f t="shared" ca="1" si="13"/>
        <v>0</v>
      </c>
      <c r="AW57" s="72">
        <f t="shared" ca="1" si="13"/>
        <v>0</v>
      </c>
      <c r="AX57" s="72">
        <f t="shared" ca="1" si="13"/>
        <v>1016891.9233570623</v>
      </c>
      <c r="AY57" s="72">
        <f t="shared" ca="1" si="13"/>
        <v>2031810.872549017</v>
      </c>
      <c r="AZ57" s="72">
        <f t="shared" ca="1" si="13"/>
        <v>2245118.872549017</v>
      </c>
      <c r="BA57" s="72">
        <f t="shared" ca="1" si="13"/>
        <v>2102355.2525490168</v>
      </c>
      <c r="BB57" s="72">
        <f t="shared" ca="1" si="13"/>
        <v>24791.666666663874</v>
      </c>
      <c r="BC57" s="72">
        <f t="shared" ca="1" si="13"/>
        <v>19791.666666663874</v>
      </c>
      <c r="BD57" s="72">
        <f t="shared" ca="1" si="13"/>
        <v>19791.666666663874</v>
      </c>
      <c r="BE57" s="72">
        <f t="shared" ca="1" si="13"/>
        <v>19791.666666663874</v>
      </c>
      <c r="BF57" s="72">
        <f t="shared" ca="1" si="13"/>
        <v>0</v>
      </c>
      <c r="BG57" s="72">
        <f t="shared" ca="1" si="13"/>
        <v>0</v>
      </c>
      <c r="BH57" s="72">
        <f t="shared" ca="1" si="13"/>
        <v>0</v>
      </c>
      <c r="BI57" s="72">
        <f t="shared" ca="1" si="13"/>
        <v>0</v>
      </c>
      <c r="BJ57" s="72">
        <f t="shared" ca="1" si="13"/>
        <v>0</v>
      </c>
      <c r="BK57" s="72">
        <f t="shared" ca="1" si="13"/>
        <v>0</v>
      </c>
      <c r="BL57" s="72">
        <f t="shared" ca="1" si="13"/>
        <v>0</v>
      </c>
      <c r="BM57" s="72">
        <f t="shared" ca="1" si="13"/>
        <v>0</v>
      </c>
      <c r="BN57" s="72">
        <f t="shared" ca="1" si="13"/>
        <v>0</v>
      </c>
      <c r="BO57" s="72">
        <f t="shared" ca="1" si="13"/>
        <v>0</v>
      </c>
      <c r="BP57" s="72">
        <f t="shared" ref="BP57:CX57" ca="1" si="14">BP50-BP53</f>
        <v>0</v>
      </c>
      <c r="BQ57" s="72">
        <f t="shared" ca="1" si="14"/>
        <v>0</v>
      </c>
      <c r="BR57" s="72">
        <f t="shared" ca="1" si="14"/>
        <v>0</v>
      </c>
      <c r="BS57" s="72">
        <f t="shared" ca="1" si="14"/>
        <v>0</v>
      </c>
      <c r="BT57" s="72">
        <f t="shared" ca="1" si="14"/>
        <v>0</v>
      </c>
      <c r="BU57" s="72">
        <f t="shared" ca="1" si="14"/>
        <v>0</v>
      </c>
      <c r="BV57" s="72">
        <f t="shared" ca="1" si="14"/>
        <v>0</v>
      </c>
      <c r="BW57" s="72">
        <f t="shared" ca="1" si="14"/>
        <v>0</v>
      </c>
      <c r="BX57" s="72">
        <f t="shared" ca="1" si="14"/>
        <v>0</v>
      </c>
      <c r="BY57" s="72">
        <f t="shared" ca="1" si="14"/>
        <v>0</v>
      </c>
      <c r="BZ57" s="72">
        <f t="shared" ca="1" si="14"/>
        <v>0</v>
      </c>
      <c r="CA57" s="72">
        <f t="shared" ca="1" si="14"/>
        <v>0</v>
      </c>
      <c r="CB57" s="72">
        <f t="shared" ca="1" si="14"/>
        <v>0</v>
      </c>
      <c r="CC57" s="72">
        <f t="shared" ca="1" si="14"/>
        <v>0</v>
      </c>
      <c r="CD57" s="72">
        <f t="shared" ca="1" si="14"/>
        <v>0</v>
      </c>
      <c r="CE57" s="72">
        <f t="shared" ca="1" si="14"/>
        <v>0</v>
      </c>
      <c r="CF57" s="72">
        <f t="shared" ca="1" si="14"/>
        <v>0</v>
      </c>
      <c r="CG57" s="72">
        <f t="shared" ca="1" si="14"/>
        <v>0</v>
      </c>
      <c r="CH57" s="72">
        <f t="shared" ca="1" si="14"/>
        <v>0</v>
      </c>
      <c r="CI57" s="72">
        <f t="shared" ca="1" si="14"/>
        <v>0</v>
      </c>
      <c r="CJ57" s="72">
        <f t="shared" ca="1" si="14"/>
        <v>0</v>
      </c>
      <c r="CK57" s="72">
        <f t="shared" ca="1" si="14"/>
        <v>0</v>
      </c>
      <c r="CL57" s="72">
        <f t="shared" ca="1" si="14"/>
        <v>0</v>
      </c>
      <c r="CM57" s="72">
        <f t="shared" ca="1" si="14"/>
        <v>0</v>
      </c>
      <c r="CN57" s="72">
        <f t="shared" ca="1" si="14"/>
        <v>0</v>
      </c>
      <c r="CO57" s="72">
        <f t="shared" ca="1" si="14"/>
        <v>0</v>
      </c>
      <c r="CP57" s="72">
        <f t="shared" ca="1" si="14"/>
        <v>0</v>
      </c>
      <c r="CQ57" s="72">
        <f t="shared" ca="1" si="14"/>
        <v>0</v>
      </c>
      <c r="CR57" s="72">
        <f t="shared" ca="1" si="14"/>
        <v>0</v>
      </c>
      <c r="CS57" s="72">
        <f t="shared" ca="1" si="14"/>
        <v>0</v>
      </c>
      <c r="CT57" s="72">
        <f t="shared" ca="1" si="14"/>
        <v>0</v>
      </c>
      <c r="CU57" s="72">
        <f t="shared" ca="1" si="14"/>
        <v>0</v>
      </c>
      <c r="CV57" s="72">
        <f t="shared" ca="1" si="14"/>
        <v>0</v>
      </c>
      <c r="CW57" s="72">
        <f t="shared" ca="1" si="14"/>
        <v>0</v>
      </c>
      <c r="CX57" s="72">
        <f t="shared" ca="1" si="14"/>
        <v>0</v>
      </c>
    </row>
    <row r="58" spans="1:102" ht="18" x14ac:dyDescent="0.25">
      <c r="A58" s="2" t="s">
        <v>53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</row>
    <row r="59" spans="1:102" ht="1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</row>
    <row r="60" spans="1:102" s="8" customFormat="1" ht="18" x14ac:dyDescent="0.25">
      <c r="A60" s="6" t="s">
        <v>255</v>
      </c>
      <c r="B60" s="6"/>
      <c r="C60" s="6">
        <f ca="1">IF(C57+SUM($B$60:B60)+SUM($B$61:$CX$61)&lt;=Master!$B$89,C57,Master!$B$89-SUM($B$60:B60)-SUM($B$61:$CX$61))*IF(C15&lt;Master!$B$91,0,1)</f>
        <v>0</v>
      </c>
      <c r="D60" s="6">
        <f ca="1">IF(D57+SUM($B$60:C60)+SUM($B$61:$CX$61)&lt;=Master!$B$89,D57,Master!$B$89-SUM($B$60:C60)-SUM($B$61:$CX$61))*IF(D15&lt;Master!$B$91,0,1)</f>
        <v>0</v>
      </c>
      <c r="E60" s="6">
        <f ca="1">IF(E57+SUM($B$60:D60)+SUM($B$61:$CX$61)&lt;=Master!$B$89,E57,Master!$B$89-SUM($B$60:D60)-SUM($B$61:$CX$61))*IF(E15&lt;Master!$B$91,0,1)</f>
        <v>0</v>
      </c>
      <c r="F60" s="6">
        <f ca="1">IF(F57+SUM($B$60:E60)+SUM($B$61:$CX$61)&lt;=Master!$B$89,F57,Master!$B$89-SUM($B$60:E60)-SUM($B$61:$CX$61))*IF(F15&lt;Master!$B$91,0,1)</f>
        <v>0</v>
      </c>
      <c r="G60" s="6">
        <f ca="1">IF(G57+SUM($B$60:F60)+SUM($B$61:$CX$61)&lt;=Master!$B$89,G57,Master!$B$89-SUM($B$60:F60)-SUM($B$61:$CX$61))*IF(G15&lt;Master!$B$91,0,1)</f>
        <v>0</v>
      </c>
      <c r="H60" s="6">
        <f ca="1">IF(H57+SUM($B$60:G60)+SUM($B$61:$CX$61)&lt;=Master!$B$89,H57,Master!$B$89-SUM($B$60:G60)-SUM($B$61:$CX$61))*IF(H15&lt;Master!$B$91,0,1)</f>
        <v>0</v>
      </c>
      <c r="I60" s="6">
        <f ca="1">IF(I57+SUM($B$60:H60)+SUM($B$61:$CX$61)&lt;=Master!$B$89,I57,Master!$B$89-SUM($B$60:H60)-SUM($B$61:$CX$61))*IF(I15&lt;Master!$B$91,0,1)</f>
        <v>0</v>
      </c>
      <c r="J60" s="6">
        <f ca="1">IF(J57+SUM($B$60:I60)+SUM($B$61:$CX$61)&lt;=Master!$B$89,J57,Master!$B$89-SUM($B$60:I60)-SUM($B$61:$CX$61))*IF(J15&lt;Master!$B$91,0,1)</f>
        <v>0</v>
      </c>
      <c r="K60" s="6">
        <f ca="1">IF(K57+SUM($B$60:J60)+SUM($B$61:$CX$61)&lt;=Master!$B$89,K57,Master!$B$89-SUM($B$60:J60)-SUM($B$61:$CX$61))*IF(K15&lt;Master!$B$91,0,1)</f>
        <v>0</v>
      </c>
      <c r="L60" s="6">
        <f ca="1">IF(L57+SUM($B$60:K60)+SUM($B$61:$CX$61)&lt;=Master!$B$89,L57,Master!$B$89-SUM($B$60:K60)-SUM($B$61:$CX$61))*IF(L15&lt;Master!$B$91,0,1)</f>
        <v>0</v>
      </c>
      <c r="M60" s="6">
        <f ca="1">IF(M57+SUM($B$60:L60)+SUM($B$61:$CX$61)&lt;=Master!$B$89,M57,Master!$B$89-SUM($B$60:L60)-SUM($B$61:$CX$61))*IF(M15&lt;Master!$B$91,0,1)</f>
        <v>0</v>
      </c>
      <c r="N60" s="6">
        <f ca="1">IF(N57+SUM($B$60:M60)+SUM($B$61:$CX$61)&lt;=Master!$B$89,N57,Master!$B$89-SUM($B$60:M60)-SUM($B$61:$CX$61))*IF(N15&lt;Master!$B$91,0,1)</f>
        <v>547586.37218390801</v>
      </c>
      <c r="O60" s="6">
        <f ca="1">IF(O57+SUM($B$60:N60)+SUM($B$61:$CX$61)&lt;=Master!$B$89,O57,Master!$B$89-SUM($B$60:N60)-SUM($B$61:$CX$61))*IF(O15&lt;Master!$B$91,0,1)</f>
        <v>311424.07218390802</v>
      </c>
      <c r="P60" s="6">
        <f ca="1">IF(P57+SUM($B$60:O60)+SUM($B$61:$CX$61)&lt;=Master!$B$89,P57,Master!$B$89-SUM($B$60:O60)-SUM($B$61:$CX$61))*IF(P15&lt;Master!$B$91,0,1)</f>
        <v>318424.07218390802</v>
      </c>
      <c r="Q60" s="6">
        <f ca="1">IF(Q57+SUM($B$60:P60)+SUM($B$61:$CX$61)&lt;=Master!$B$89,Q57,Master!$B$89-SUM($B$60:P60)-SUM($B$61:$CX$61))*IF(Q15&lt;Master!$B$91,0,1)</f>
        <v>293424.07218390802</v>
      </c>
      <c r="R60" s="6">
        <f ca="1">IF(R57+SUM($B$60:Q60)+SUM($B$61:$CX$61)&lt;=Master!$B$89,R57,Master!$B$89-SUM($B$60:Q60)-SUM($B$61:$CX$61))*IF(R15&lt;Master!$B$91,0,1)</f>
        <v>0</v>
      </c>
      <c r="S60" s="6">
        <f ca="1">IF(S57+SUM($B$60:R60)+SUM($B$61:$CX$61)&lt;=Master!$B$89,S57,Master!$B$89-SUM($B$60:R60)-SUM($B$61:$CX$61))*IF(S15&lt;Master!$B$91,0,1)</f>
        <v>0</v>
      </c>
      <c r="T60" s="6">
        <f ca="1">IF(T57+SUM($B$60:S60)+SUM($B$61:$CX$61)&lt;=Master!$B$89,T57,Master!$B$89-SUM($B$60:S60)-SUM($B$61:$CX$61))*IF(T15&lt;Master!$B$91,0,1)</f>
        <v>0</v>
      </c>
      <c r="U60" s="6">
        <f ca="1">IF(U57+SUM($B$60:T60)+SUM($B$61:$CX$61)&lt;=Master!$B$89,U57,Master!$B$89-SUM($B$60:T60)-SUM($B$61:$CX$61))*IF(U15&lt;Master!$B$91,0,1)</f>
        <v>0</v>
      </c>
      <c r="V60" s="6">
        <f ca="1">IF(V57+SUM($B$60:U60)+SUM($B$61:$CX$61)&lt;=Master!$B$89,V57,Master!$B$89-SUM($B$60:U60)-SUM($B$61:$CX$61))*IF(V15&lt;Master!$B$91,0,1)</f>
        <v>0</v>
      </c>
      <c r="W60" s="6">
        <f ca="1">IF(W57+SUM($B$60:V60)+SUM($B$61:$CX$61)&lt;=Master!$B$89,W57,Master!$B$89-SUM($B$60:V60)-SUM($B$61:$CX$61))*IF(W15&lt;Master!$B$91,0,1)</f>
        <v>0</v>
      </c>
      <c r="X60" s="6">
        <f ca="1">IF(X57+SUM($B$60:W60)+SUM($B$61:$CX$61)&lt;=Master!$B$89,X57,Master!$B$89-SUM($B$60:W60)-SUM($B$61:$CX$61))*IF(X15&lt;Master!$B$91,0,1)</f>
        <v>0</v>
      </c>
      <c r="Y60" s="6">
        <f ca="1">IF(Y57+SUM($B$60:X60)+SUM($B$61:$CX$61)&lt;=Master!$B$89,Y57,Master!$B$89-SUM($B$60:X60)-SUM($B$61:$CX$61))*IF(Y15&lt;Master!$B$91,0,1)</f>
        <v>0</v>
      </c>
      <c r="Z60" s="6">
        <f ca="1">IF(Z57+SUM($B$60:Y60)+SUM($B$61:$CX$61)&lt;=Master!$B$89,Z57,Master!$B$89-SUM($B$60:Y60)-SUM($B$61:$CX$61))*IF(Z15&lt;Master!$B$91,0,1)</f>
        <v>0</v>
      </c>
      <c r="AA60" s="6">
        <f ca="1">IF(AA57+SUM($B$60:Z60)+SUM($B$61:$CX$61)&lt;=Master!$B$89,AA57,Master!$B$89-SUM($B$60:Z60)-SUM($B$61:$CX$61))*IF(AA15&lt;Master!$B$91,0,1)</f>
        <v>0</v>
      </c>
      <c r="AB60" s="6">
        <f ca="1">IF(AB57+SUM($B$60:AA60)+SUM($B$61:$CX$61)&lt;=Master!$B$89,AB57,Master!$B$89-SUM($B$60:AA60)-SUM($B$61:$CX$61))*IF(AB15&lt;Master!$B$91,0,1)</f>
        <v>0</v>
      </c>
      <c r="AC60" s="6">
        <f ca="1">IF(AC57+SUM($B$60:AB60)+SUM($B$61:$CX$61)&lt;=Master!$B$89,AC57,Master!$B$89-SUM($B$60:AB60)-SUM($B$61:$CX$61))*IF(AC15&lt;Master!$B$91,0,1)</f>
        <v>0</v>
      </c>
      <c r="AD60" s="6">
        <f ca="1">IF(AD57+SUM($B$60:AC60)+SUM($B$61:$CX$61)&lt;=Master!$B$89,AD57,Master!$B$89-SUM($B$60:AC60)-SUM($B$61:$CX$61))*IF(AD15&lt;Master!$B$91,0,1)</f>
        <v>0</v>
      </c>
      <c r="AE60" s="6">
        <f ca="1">IF(AE57+SUM($B$60:AD60)+SUM($B$61:$CX$61)&lt;=Master!$B$89,AE57,Master!$B$89-SUM($B$60:AD60)-SUM($B$61:$CX$61))*IF(AE15&lt;Master!$B$91,0,1)</f>
        <v>0</v>
      </c>
      <c r="AF60" s="6">
        <f ca="1">IF(AF57+SUM($B$60:AE60)+SUM($B$61:$CX$61)&lt;=Master!$B$89,AF57,Master!$B$89-SUM($B$60:AE60)-SUM($B$61:$CX$61))*IF(AF15&lt;Master!$B$91,0,1)</f>
        <v>0</v>
      </c>
      <c r="AG60" s="6">
        <f ca="1">IF(AG57+SUM($B$60:AF60)+SUM($B$61:$CX$61)&lt;=Master!$B$89,AG57,Master!$B$89-SUM($B$60:AF60)-SUM($B$61:$CX$61))*IF(AG15&lt;Master!$B$91,0,1)</f>
        <v>0</v>
      </c>
      <c r="AH60" s="6">
        <f ca="1">IF(AH57+SUM($B$60:AG60)+SUM($B$61:$CX$61)&lt;=Master!$B$89,AH57,Master!$B$89-SUM($B$60:AG60)-SUM($B$61:$CX$61))*IF(AH15&lt;Master!$B$91,0,1)</f>
        <v>0</v>
      </c>
      <c r="AI60" s="6">
        <f ca="1">IF(AI57+SUM($B$60:AH60)+SUM($B$61:$CX$61)&lt;=Master!$B$89,AI57,Master!$B$89-SUM($B$60:AH60)-SUM($B$61:$CX$61))*IF(AI15&lt;Master!$B$91,0,1)</f>
        <v>0</v>
      </c>
      <c r="AJ60" s="6">
        <f ca="1">IF(AJ57+SUM($B$60:AI60)+SUM($B$61:$CX$61)&lt;=Master!$B$89,AJ57,Master!$B$89-SUM($B$60:AI60)-SUM($B$61:$CX$61))*IF(AJ15&lt;Master!$B$91,0,1)</f>
        <v>0</v>
      </c>
      <c r="AK60" s="6">
        <f ca="1">IF(AK57+SUM($B$60:AJ60)+SUM($B$61:$CX$61)&lt;=Master!$B$89,AK57,Master!$B$89-SUM($B$60:AJ60)-SUM($B$61:$CX$61))*IF(AK15&lt;Master!$B$91,0,1)</f>
        <v>0</v>
      </c>
      <c r="AL60" s="6">
        <f ca="1">IF(AL57+SUM($B$60:AK60)+SUM($B$61:$CX$61)&lt;=Master!$B$89,AL57,Master!$B$89-SUM($B$60:AK60)-SUM($B$61:$CX$61))*IF(AL15&lt;Master!$B$91,0,1)</f>
        <v>0</v>
      </c>
      <c r="AM60" s="6">
        <f ca="1">IF(AM57+SUM($B$60:AL60)+SUM($B$61:$CX$61)&lt;=Master!$B$89,AM57,Master!$B$89-SUM($B$60:AL60)-SUM($B$61:$CX$61))*IF(AM15&lt;Master!$B$91,0,1)</f>
        <v>0</v>
      </c>
      <c r="AN60" s="6">
        <f ca="1">IF(AN57+SUM($B$60:AM60)+SUM($B$61:$CX$61)&lt;=Master!$B$89,AN57,Master!$B$89-SUM($B$60:AM60)-SUM($B$61:$CX$61))*IF(AN15&lt;Master!$B$91,0,1)</f>
        <v>0</v>
      </c>
      <c r="AO60" s="6">
        <f ca="1">IF(AO57+SUM($B$60:AN60)+SUM($B$61:$CX$61)&lt;=Master!$B$89,AO57,Master!$B$89-SUM($B$60:AN60)-SUM($B$61:$CX$61))*IF(AO15&lt;Master!$B$91,0,1)</f>
        <v>0</v>
      </c>
      <c r="AP60" s="6">
        <f ca="1">IF(AP57+SUM($B$60:AO60)+SUM($B$61:$CX$61)&lt;=Master!$B$89,AP57,Master!$B$89-SUM($B$60:AO60)-SUM($B$61:$CX$61))*IF(AP15&lt;Master!$B$91,0,1)</f>
        <v>0</v>
      </c>
      <c r="AQ60" s="6">
        <f ca="1">IF(AQ57+SUM($B$60:AP60)+SUM($B$61:$CX$61)&lt;=Master!$B$89,AQ57,Master!$B$89-SUM($B$60:AP60)-SUM($B$61:$CX$61))*IF(AQ15&lt;Master!$B$91,0,1)</f>
        <v>0</v>
      </c>
      <c r="AR60" s="6">
        <f ca="1">IF(AR57+SUM($B$60:AQ60)+SUM($B$61:$CX$61)&lt;=Master!$B$89,AR57,Master!$B$89-SUM($B$60:AQ60)-SUM($B$61:$CX$61))*IF(AR15&lt;Master!$B$91,0,1)</f>
        <v>0</v>
      </c>
      <c r="AS60" s="6">
        <f ca="1">IF(AS57+SUM($B$60:AR60)+SUM($B$61:$CX$61)&lt;=Master!$B$89,AS57,Master!$B$89-SUM($B$60:AR60)-SUM($B$61:$CX$61))*IF(AS15&lt;Master!$B$91,0,1)</f>
        <v>0</v>
      </c>
      <c r="AT60" s="6">
        <f ca="1">IF(AT57+SUM($B$60:AS60)+SUM($B$61:$CX$61)&lt;=Master!$B$89,AT57,Master!$B$89-SUM($B$60:AS60)-SUM($B$61:$CX$61))*IF(AT15&lt;Master!$B$91,0,1)</f>
        <v>0</v>
      </c>
      <c r="AU60" s="6">
        <f ca="1">IF(AU57+SUM($B$60:AT60)+SUM($B$61:$CX$61)&lt;=Master!$B$89,AU57,Master!$B$89-SUM($B$60:AT60)-SUM($B$61:$CX$61))*IF(AU15&lt;Master!$B$91,0,1)</f>
        <v>0</v>
      </c>
      <c r="AV60" s="6">
        <f ca="1">IF(AV57+SUM($B$60:AU60)+SUM($B$61:$CX$61)&lt;=Master!$B$89,AV57,Master!$B$89-SUM($B$60:AU60)-SUM($B$61:$CX$61))*IF(AV15&lt;Master!$B$91,0,1)</f>
        <v>0</v>
      </c>
      <c r="AW60" s="6">
        <f ca="1">IF(AW57+SUM($B$60:AV60)+SUM($B$61:$CX$61)&lt;=Master!$B$89,AW57,Master!$B$89-SUM($B$60:AV60)-SUM($B$61:$CX$61))*IF(AW15&lt;Master!$B$91,0,1)</f>
        <v>0</v>
      </c>
      <c r="AX60" s="6">
        <f ca="1">IF(AX57+SUM($B$60:AW60)+SUM($B$61:$CX$61)&lt;=Master!$B$89,AX57,Master!$B$89-SUM($B$60:AW60)-SUM($B$61:$CX$61))*IF(AX15&lt;Master!$B$91,0,1)</f>
        <v>1016891.9233570623</v>
      </c>
      <c r="AY60" s="6">
        <f ca="1">IF(AY57+SUM($B$60:AX60)+SUM($B$61:$CX$61)&lt;=Master!$B$89,AY57,Master!$B$89-SUM($B$60:AX60)-SUM($B$61:$CX$61))*IF(AY15&lt;Master!$B$91,0,1)</f>
        <v>2031810.872549017</v>
      </c>
      <c r="AZ60" s="6">
        <f ca="1">IF(AZ57+SUM($B$60:AY60)+SUM($B$61:$CX$61)&lt;=Master!$B$89,AZ57,Master!$B$89-SUM($B$60:AY60)-SUM($B$61:$CX$61))*IF(AZ15&lt;Master!$B$91,0,1)</f>
        <v>2245118.872549017</v>
      </c>
      <c r="BA60" s="6">
        <f ca="1">IF(BA57+SUM($B$60:AZ60)+SUM($B$61:$CX$61)&lt;=Master!$B$89,BA57,Master!$B$89-SUM($B$60:AZ60)-SUM($B$61:$CX$61))*IF(BA15&lt;Master!$B$91,0,1)</f>
        <v>2102355.2525490168</v>
      </c>
      <c r="BB60" s="6">
        <f ca="1">IF(BB57+SUM($B$60:BA60)+SUM($B$61:$CX$61)&lt;=Master!$B$89,BB57,Master!$B$89-SUM($B$60:BA60)-SUM($B$61:$CX$61))*IF(BB15&lt;Master!$B$91,0,1)</f>
        <v>24791.666666663874</v>
      </c>
      <c r="BC60" s="6">
        <f ca="1">IF(BC57+SUM($B$60:BB60)+SUM($B$61:$CX$61)&lt;=Master!$B$89,BC57,Master!$B$89-SUM($B$60:BB60)-SUM($B$61:$CX$61))*IF(BC15&lt;Master!$B$91,0,1)</f>
        <v>19791.666666663874</v>
      </c>
      <c r="BD60" s="6">
        <f ca="1">IF(BD57+SUM($B$60:BC60)+SUM($B$61:$CX$61)&lt;=Master!$B$89,BD57,Master!$B$89-SUM($B$60:BC60)-SUM($B$61:$CX$61))*IF(BD15&lt;Master!$B$91,0,1)</f>
        <v>19791.666666663874</v>
      </c>
      <c r="BE60" s="6">
        <f ca="1">IF(BE57+SUM($B$60:BD60)+SUM($B$61:$CX$61)&lt;=Master!$B$89,BE57,Master!$B$89-SUM($B$60:BD60)-SUM($B$61:$CX$61))*IF(BE15&lt;Master!$B$91,0,1)</f>
        <v>19791.666666663874</v>
      </c>
      <c r="BF60" s="6">
        <f ca="1">IF(BF57+SUM($B$60:BE60)+SUM($B$61:$CX$61)&lt;=Master!$B$89,BF57,Master!$B$89-SUM($B$60:BE60)-SUM($B$61:$CX$61))*IF(BF15&lt;Master!$B$91,0,1)</f>
        <v>0</v>
      </c>
      <c r="BG60" s="6">
        <f ca="1">IF(BG57+SUM($B$60:BF60)+SUM($B$61:$CX$61)&lt;=Master!$B$89,BG57,Master!$B$89-SUM($B$60:BF60)-SUM($B$61:$CX$61))*IF(BG15&lt;Master!$B$91,0,1)</f>
        <v>0</v>
      </c>
      <c r="BH60" s="6">
        <f ca="1">IF(BH57+SUM($B$60:BG60)+SUM($B$61:$CX$61)&lt;=Master!$B$89,BH57,Master!$B$89-SUM($B$60:BG60)-SUM($B$61:$CX$61))*IF(BH15&lt;Master!$B$91,0,1)</f>
        <v>0</v>
      </c>
      <c r="BI60" s="6">
        <f ca="1">IF(BI57+SUM($B$60:BH60)+SUM($B$61:$CX$61)&lt;=Master!$B$89,BI57,Master!$B$89-SUM($B$60:BH60)-SUM($B$61:$CX$61))*IF(BI15&lt;Master!$B$91,0,1)</f>
        <v>0</v>
      </c>
      <c r="BJ60" s="6">
        <f ca="1">IF(BJ57+SUM($B$60:BI60)+SUM($B$61:$CX$61)&lt;=Master!$B$89,BJ57,Master!$B$89-SUM($B$60:BI60)-SUM($B$61:$CX$61))*IF(BJ15&lt;Master!$B$91,0,1)</f>
        <v>0</v>
      </c>
      <c r="BK60" s="6">
        <f ca="1">IF(BK57+SUM($B$60:BJ60)+SUM($B$61:$CX$61)&lt;=Master!$B$89,BK57,Master!$B$89-SUM($B$60:BJ60)-SUM($B$61:$CX$61))*IF(BK15&lt;Master!$B$91,0,1)</f>
        <v>0</v>
      </c>
      <c r="BL60" s="6">
        <f ca="1">IF(BL57+SUM($B$60:BK60)+SUM($B$61:$CX$61)&lt;=Master!$B$89,BL57,Master!$B$89-SUM($B$60:BK60)-SUM($B$61:$CX$61))*IF(BL15&lt;Master!$B$91,0,1)</f>
        <v>0</v>
      </c>
      <c r="BM60" s="6">
        <f ca="1">IF(BM57+SUM($B$60:BL60)+SUM($B$61:$CX$61)&lt;=Master!$B$89,BM57,Master!$B$89-SUM($B$60:BL60)-SUM($B$61:$CX$61))*IF(BM15&lt;Master!$B$91,0,1)</f>
        <v>0</v>
      </c>
      <c r="BN60" s="6">
        <f ca="1">IF(BN57+SUM($B$60:BM60)+SUM($B$61:$CX$61)&lt;=Master!$B$89,BN57,Master!$B$89-SUM($B$60:BM60)-SUM($B$61:$CX$61))*IF(BN15&lt;Master!$B$91,0,1)</f>
        <v>0</v>
      </c>
      <c r="BO60" s="6">
        <f ca="1">IF(BO57+SUM($B$60:BN60)+SUM($B$61:$CX$61)&lt;=Master!$B$89,BO57,Master!$B$89-SUM($B$60:BN60)-SUM($B$61:$CX$61))*IF(BO15&lt;Master!$B$91,0,1)</f>
        <v>0</v>
      </c>
      <c r="BP60" s="6">
        <f ca="1">IF(BP57+SUM($B$60:BO60)+SUM($B$61:$CX$61)&lt;=Master!$B$89,BP57,Master!$B$89-SUM($B$60:BO60)-SUM($B$61:$CX$61))*IF(BP15&lt;Master!$B$91,0,1)</f>
        <v>0</v>
      </c>
      <c r="BQ60" s="6">
        <f ca="1">IF(BQ57+SUM($B$60:BP60)+SUM($B$61:$CX$61)&lt;=Master!$B$89,BQ57,Master!$B$89-SUM($B$60:BP60)-SUM($B$61:$CX$61))*IF(BQ15&lt;Master!$B$91,0,1)</f>
        <v>0</v>
      </c>
      <c r="BR60" s="6">
        <f ca="1">IF(BR57+SUM($B$60:BQ60)+SUM($B$61:$CX$61)&lt;=Master!$B$89,BR57,Master!$B$89-SUM($B$60:BQ60)-SUM($B$61:$CX$61))*IF(BR15&lt;Master!$B$91,0,1)</f>
        <v>0</v>
      </c>
      <c r="BS60" s="6">
        <f ca="1">IF(BS57+SUM($B$60:BR60)+SUM($B$61:$CX$61)&lt;=Master!$B$89,BS57,Master!$B$89-SUM($B$60:BR60)-SUM($B$61:$CX$61))*IF(BS15&lt;Master!$B$91,0,1)</f>
        <v>0</v>
      </c>
      <c r="BT60" s="6">
        <f ca="1">IF(BT57+SUM($B$60:BS60)+SUM($B$61:$CX$61)&lt;=Master!$B$89,BT57,Master!$B$89-SUM($B$60:BS60)-SUM($B$61:$CX$61))*IF(BT15&lt;Master!$B$91,0,1)</f>
        <v>0</v>
      </c>
      <c r="BU60" s="6">
        <f ca="1">IF(BU57+SUM($B$60:BT60)+SUM($B$61:$CX$61)&lt;=Master!$B$89,BU57,Master!$B$89-SUM($B$60:BT60)-SUM($B$61:$CX$61))*IF(BU15&lt;Master!$B$91,0,1)</f>
        <v>0</v>
      </c>
      <c r="BV60" s="6">
        <f ca="1">IF(BV57+SUM($B$60:BU60)+SUM($B$61:$CX$61)&lt;=Master!$B$89,BV57,Master!$B$89-SUM($B$60:BU60)-SUM($B$61:$CX$61))*IF(BV15&lt;Master!$B$91,0,1)</f>
        <v>0</v>
      </c>
      <c r="BW60" s="6">
        <f ca="1">IF(BW57+SUM($B$60:BV60)+SUM($B$61:$CX$61)&lt;=Master!$B$89,BW57,Master!$B$89-SUM($B$60:BV60)-SUM($B$61:$CX$61))*IF(BW15&lt;Master!$B$91,0,1)</f>
        <v>0</v>
      </c>
      <c r="BX60" s="6">
        <f ca="1">IF(BX57+SUM($B$60:BW60)+SUM($B$61:$CX$61)&lt;=Master!$B$89,BX57,Master!$B$89-SUM($B$60:BW60)-SUM($B$61:$CX$61))*IF(BX15&lt;Master!$B$91,0,1)</f>
        <v>0</v>
      </c>
      <c r="BY60" s="6">
        <f ca="1">IF(BY57+SUM($B$60:BX60)+SUM($B$61:$CX$61)&lt;=Master!$B$89,BY57,Master!$B$89-SUM($B$60:BX60)-SUM($B$61:$CX$61))*IF(BY15&lt;Master!$B$91,0,1)</f>
        <v>0</v>
      </c>
      <c r="BZ60" s="6">
        <f ca="1">IF(BZ57+SUM($B$60:BY60)+SUM($B$61:$CX$61)&lt;=Master!$B$89,BZ57,Master!$B$89-SUM($B$60:BY60)-SUM($B$61:$CX$61))*IF(BZ15&lt;Master!$B$91,0,1)</f>
        <v>0</v>
      </c>
      <c r="CA60" s="6">
        <f ca="1">IF(CA57+SUM($B$60:BZ60)+SUM($B$61:$CX$61)&lt;=Master!$B$89,CA57,Master!$B$89-SUM($B$60:BZ60)-SUM($B$61:$CX$61))*IF(CA15&lt;Master!$B$91,0,1)</f>
        <v>0</v>
      </c>
      <c r="CB60" s="6">
        <f ca="1">IF(CB57+SUM($B$60:CA60)+SUM($B$61:$CX$61)&lt;=Master!$B$89,CB57,Master!$B$89-SUM($B$60:CA60)-SUM($B$61:$CX$61))*IF(CB15&lt;Master!$B$91,0,1)</f>
        <v>0</v>
      </c>
      <c r="CC60" s="6">
        <f ca="1">IF(CC57+SUM($B$60:CB60)+SUM($B$61:$CX$61)&lt;=Master!$B$89,CC57,Master!$B$89-SUM($B$60:CB60)-SUM($B$61:$CX$61))*IF(CC15&lt;Master!$B$91,0,1)</f>
        <v>0</v>
      </c>
      <c r="CD60" s="6">
        <f ca="1">IF(CD57+SUM($B$60:CC60)+SUM($B$61:$CX$61)&lt;=Master!$B$89,CD57,Master!$B$89-SUM($B$60:CC60)-SUM($B$61:$CX$61))*IF(CD15&lt;Master!$B$91,0,1)</f>
        <v>0</v>
      </c>
      <c r="CE60" s="6">
        <f ca="1">IF(CE57+SUM($B$60:CD60)+SUM($B$61:$CX$61)&lt;=Master!$B$89,CE57,Master!$B$89-SUM($B$60:CD60)-SUM($B$61:$CX$61))*IF(CE15&lt;Master!$B$91,0,1)</f>
        <v>0</v>
      </c>
      <c r="CF60" s="6">
        <f ca="1">IF(CF57+SUM($B$60:CE60)+SUM($B$61:$CX$61)&lt;=Master!$B$89,CF57,Master!$B$89-SUM($B$60:CE60)-SUM($B$61:$CX$61))*IF(CF15&lt;Master!$B$91,0,1)</f>
        <v>0</v>
      </c>
      <c r="CG60" s="6">
        <f ca="1">IF(CG57+SUM($B$60:CF60)+SUM($B$61:$CX$61)&lt;=Master!$B$89,CG57,Master!$B$89-SUM($B$60:CF60)-SUM($B$61:$CX$61))*IF(CG15&lt;Master!$B$91,0,1)</f>
        <v>0</v>
      </c>
      <c r="CH60" s="6">
        <f ca="1">IF(CH57+SUM($B$60:CG60)+SUM($B$61:$CX$61)&lt;=Master!$B$89,CH57,Master!$B$89-SUM($B$60:CG60)-SUM($B$61:$CX$61))*IF(CH15&lt;Master!$B$91,0,1)</f>
        <v>0</v>
      </c>
      <c r="CI60" s="6">
        <f ca="1">IF(CI57+SUM($B$60:CH60)+SUM($B$61:$CX$61)&lt;=Master!$B$89,CI57,Master!$B$89-SUM($B$60:CH60)-SUM($B$61:$CX$61))*IF(CI15&lt;Master!$B$91,0,1)</f>
        <v>0</v>
      </c>
      <c r="CJ60" s="6">
        <f ca="1">IF(CJ57+SUM($B$60:CI60)+SUM($B$61:$CX$61)&lt;=Master!$B$89,CJ57,Master!$B$89-SUM($B$60:CI60)-SUM($B$61:$CX$61))*IF(CJ15&lt;Master!$B$91,0,1)</f>
        <v>0</v>
      </c>
      <c r="CK60" s="6">
        <f ca="1">IF(CK57+SUM($B$60:CJ60)+SUM($B$61:$CX$61)&lt;=Master!$B$89,CK57,Master!$B$89-SUM($B$60:CJ60)-SUM($B$61:$CX$61))*IF(CK15&lt;Master!$B$91,0,1)</f>
        <v>0</v>
      </c>
      <c r="CL60" s="6">
        <f ca="1">IF(CL57+SUM($B$60:CK60)+SUM($B$61:$CX$61)&lt;=Master!$B$89,CL57,Master!$B$89-SUM($B$60:CK60)-SUM($B$61:$CX$61))*IF(CL15&lt;Master!$B$91,0,1)</f>
        <v>0</v>
      </c>
      <c r="CM60" s="6">
        <f ca="1">IF(CM57+SUM($B$60:CL60)+SUM($B$61:$CX$61)&lt;=Master!$B$89,CM57,Master!$B$89-SUM($B$60:CL60)-SUM($B$61:$CX$61))*IF(CM15&lt;Master!$B$91,0,1)</f>
        <v>0</v>
      </c>
      <c r="CN60" s="6">
        <f ca="1">IF(CN57+SUM($B$60:CM60)+SUM($B$61:$CX$61)&lt;=Master!$B$89,CN57,Master!$B$89-SUM($B$60:CM60)-SUM($B$61:$CX$61))*IF(CN15&lt;Master!$B$91,0,1)</f>
        <v>0</v>
      </c>
      <c r="CO60" s="6">
        <f ca="1">IF(CO57+SUM($B$60:CN60)+SUM($B$61:$CX$61)&lt;=Master!$B$89,CO57,Master!$B$89-SUM($B$60:CN60)-SUM($B$61:$CX$61))*IF(CO15&lt;Master!$B$91,0,1)</f>
        <v>0</v>
      </c>
      <c r="CP60" s="6">
        <f ca="1">IF(CP57+SUM($B$60:CO60)+SUM($B$61:$CX$61)&lt;=Master!$B$89,CP57,Master!$B$89-SUM($B$60:CO60)-SUM($B$61:$CX$61))*IF(CP15&lt;Master!$B$91,0,1)</f>
        <v>0</v>
      </c>
      <c r="CQ60" s="6">
        <f ca="1">IF(CQ57+SUM($B$60:CP60)+SUM($B$61:$CX$61)&lt;=Master!$B$89,CQ57,Master!$B$89-SUM($B$60:CP60)-SUM($B$61:$CX$61))*IF(CQ15&lt;Master!$B$91,0,1)</f>
        <v>0</v>
      </c>
      <c r="CR60" s="6">
        <f ca="1">IF(CR57+SUM($B$60:CQ60)+SUM($B$61:$CX$61)&lt;=Master!$B$89,CR57,Master!$B$89-SUM($B$60:CQ60)-SUM($B$61:$CX$61))*IF(CR15&lt;Master!$B$91,0,1)</f>
        <v>0</v>
      </c>
      <c r="CS60" s="6">
        <f ca="1">IF(CS57+SUM($B$60:CR60)+SUM($B$61:$CX$61)&lt;=Master!$B$89,CS57,Master!$B$89-SUM($B$60:CR60)-SUM($B$61:$CX$61))*IF(CS15&lt;Master!$B$91,0,1)</f>
        <v>0</v>
      </c>
      <c r="CT60" s="6">
        <f ca="1">IF(CT57+SUM($B$60:CS60)+SUM($B$61:$CX$61)&lt;=Master!$B$89,CT57,Master!$B$89-SUM($B$60:CS60)-SUM($B$61:$CX$61))*IF(CT15&lt;Master!$B$91,0,1)</f>
        <v>0</v>
      </c>
      <c r="CU60" s="6">
        <f ca="1">IF(CU57+SUM($B$60:CT60)+SUM($B$61:$CX$61)&lt;=Master!$B$89,CU57,Master!$B$89-SUM($B$60:CT60)-SUM($B$61:$CX$61))*IF(CU15&lt;Master!$B$91,0,1)</f>
        <v>0</v>
      </c>
      <c r="CV60" s="6">
        <f ca="1">IF(CV57+SUM($B$60:CU60)+SUM($B$61:$CX$61)&lt;=Master!$B$89,CV57,Master!$B$89-SUM($B$60:CU60)-SUM($B$61:$CX$61))*IF(CV15&lt;Master!$B$91,0,1)</f>
        <v>0</v>
      </c>
      <c r="CW60" s="6">
        <f ca="1">IF(CW57+SUM($B$60:CV60)+SUM($B$61:$CX$61)&lt;=Master!$B$89,CW57,Master!$B$89-SUM($B$60:CV60)-SUM($B$61:$CX$61))*IF(CW15&lt;Master!$B$91,0,1)</f>
        <v>0</v>
      </c>
      <c r="CX60" s="6">
        <f ca="1">IF(CX57+SUM($B$60:CW60)+SUM($B$61:$CX$61)&lt;=Master!$B$89,CX57,Master!$B$89-SUM($B$60:CW60)-SUM($B$61:$CX$61))*IF(CX15&lt;Master!$B$91,0,1)</f>
        <v>0</v>
      </c>
    </row>
    <row r="61" spans="1:102" s="8" customFormat="1" ht="18" x14ac:dyDescent="0.25">
      <c r="A61" s="6" t="s">
        <v>256</v>
      </c>
      <c r="B61" s="8">
        <v>0</v>
      </c>
      <c r="C61" s="6">
        <f>IF(C15&lt;=Master!$D$67,B62*Master!$B$90/12, )</f>
        <v>0</v>
      </c>
      <c r="D61" s="6">
        <f ca="1">IF(D15&lt;=Master!$D$67,C62*Master!$B$90/12, )</f>
        <v>0</v>
      </c>
      <c r="E61" s="6">
        <f ca="1">IF(E15&lt;=Master!$D$67,D62*Master!$B$90/12, )</f>
        <v>0</v>
      </c>
      <c r="F61" s="6">
        <f ca="1">IF(F15&lt;=Master!$D$67,E62*Master!$B$90/12, )</f>
        <v>0</v>
      </c>
      <c r="G61" s="6">
        <f ca="1">IF(G15&lt;=Master!$D$67,F62*Master!$B$90/12, )</f>
        <v>0</v>
      </c>
      <c r="H61" s="6">
        <f ca="1">IF(H15&lt;=Master!$D$67,G62*Master!$B$90/12, )</f>
        <v>0</v>
      </c>
      <c r="I61" s="6">
        <f ca="1">IF(I15&lt;=Master!$D$67,H62*Master!$B$90/12, )</f>
        <v>0</v>
      </c>
      <c r="J61" s="6">
        <f ca="1">IF(J15&lt;=Master!$D$67,I62*Master!$B$90/12, )</f>
        <v>0</v>
      </c>
      <c r="K61" s="6">
        <f ca="1">IF(K15&lt;=Master!$D$67,J62*Master!$B$90/12, )</f>
        <v>0</v>
      </c>
      <c r="L61" s="6">
        <f ca="1">IF(L15&lt;=Master!$D$67,K62*Master!$B$90/12, )</f>
        <v>0</v>
      </c>
      <c r="M61" s="6">
        <f ca="1">IF(M15&lt;=Master!$D$67,L62*Master!$B$90/12, )</f>
        <v>0</v>
      </c>
      <c r="N61" s="6">
        <f ca="1">IF(N15&lt;=Master!$D$67,M62*Master!$B$90/12, )</f>
        <v>0</v>
      </c>
      <c r="O61" s="6">
        <f ca="1">IF(O15&lt;=Master!$D$67,N62*Master!$B$90/12, )</f>
        <v>4106.8977913793096</v>
      </c>
      <c r="P61" s="6">
        <f ca="1">IF(P15&lt;=Master!$D$67,O62*Master!$B$90/12, )</f>
        <v>6473.3800661939649</v>
      </c>
      <c r="Q61" s="6">
        <f ca="1">IF(Q15&lt;=Master!$D$67,P62*Master!$B$90/12, )</f>
        <v>8910.1109580697284</v>
      </c>
      <c r="R61" s="6">
        <f ca="1">IF(R15&lt;=Master!$D$67,Q62*Master!$B$90/12, )</f>
        <v>11177.617331634561</v>
      </c>
      <c r="S61" s="6">
        <f ca="1">IF(S15&lt;=Master!$D$67,R62*Master!$B$90/12, )</f>
        <v>11261.44946162182</v>
      </c>
      <c r="T61" s="6">
        <f ca="1">IF(T15&lt;=Master!$D$67,S62*Master!$B$90/12, )</f>
        <v>11345.910332583984</v>
      </c>
      <c r="U61" s="6">
        <f ca="1">IF(U15&lt;=Master!$D$67,T62*Master!$B$90/12, )</f>
        <v>11431.004660078366</v>
      </c>
      <c r="V61" s="6">
        <f ca="1">IF(V15&lt;=Master!$D$67,U62*Master!$B$90/12, )</f>
        <v>11516.737195028953</v>
      </c>
      <c r="W61" s="6">
        <f ca="1">IF(W15&lt;=Master!$D$67,V62*Master!$B$90/12, )</f>
        <v>11603.11272399167</v>
      </c>
      <c r="X61" s="6">
        <f ca="1">IF(X15&lt;=Master!$D$67,W62*Master!$B$90/12, )</f>
        <v>11690.136069421607</v>
      </c>
      <c r="Y61" s="6">
        <f ca="1">IF(Y15&lt;=Master!$D$67,X62*Master!$B$90/12, )</f>
        <v>11777.81208994227</v>
      </c>
      <c r="Z61" s="6">
        <f ca="1">IF(Z15&lt;=Master!$D$67,Y62*Master!$B$90/12, )</f>
        <v>11866.145680616835</v>
      </c>
      <c r="AA61" s="6">
        <f ca="1">IF(AA15&lt;=Master!$D$67,Z62*Master!$B$90/12, )</f>
        <v>11955.141773221463</v>
      </c>
      <c r="AB61" s="6">
        <f ca="1">IF(AB15&lt;=Master!$D$67,AA62*Master!$B$90/12, )</f>
        <v>12044.805336520623</v>
      </c>
      <c r="AC61" s="6">
        <f ca="1">IF(AC15&lt;=Master!$D$67,AB62*Master!$B$90/12, )</f>
        <v>12135.141376544527</v>
      </c>
      <c r="AD61" s="6">
        <f ca="1">IF(AD15&lt;=Master!$D$67,AC62*Master!$B$90/12, )</f>
        <v>12226.154936868612</v>
      </c>
      <c r="AE61" s="6">
        <f ca="1">IF(AE15&lt;=Master!$D$67,AD62*Master!$B$90/12, )</f>
        <v>12317.851098895126</v>
      </c>
      <c r="AF61" s="6">
        <f ca="1">IF(AF15&lt;=Master!$D$67,AE62*Master!$B$90/12, )</f>
        <v>12410.234982136841</v>
      </c>
      <c r="AG61" s="6">
        <f ca="1">IF(AG15&lt;=Master!$D$67,AF62*Master!$B$90/12, )</f>
        <v>12503.311744502867</v>
      </c>
      <c r="AH61" s="6">
        <f ca="1">IF(AH15&lt;=Master!$D$67,AG62*Master!$B$90/12, )</f>
        <v>12597.08658258664</v>
      </c>
      <c r="AI61" s="6">
        <f ca="1">IF(AI15&lt;=Master!$D$67,AH62*Master!$B$90/12, )</f>
        <v>12691.564731956039</v>
      </c>
      <c r="AJ61" s="6">
        <f ca="1">IF(AJ15&lt;=Master!$D$67,AI62*Master!$B$90/12, )</f>
        <v>12786.751467445707</v>
      </c>
      <c r="AK61" s="6">
        <f ca="1">IF(AK15&lt;=Master!$D$67,AJ62*Master!$B$90/12, )</f>
        <v>12882.652103451552</v>
      </c>
      <c r="AL61" s="6">
        <f ca="1">IF(AL15&lt;=Master!$D$67,AK62*Master!$B$90/12, )</f>
        <v>12979.271994227436</v>
      </c>
      <c r="AM61" s="6">
        <f ca="1">IF(AM15&lt;=Master!$D$67,AL62*Master!$B$90/12, )</f>
        <v>13076.616534184142</v>
      </c>
      <c r="AN61" s="6">
        <f ca="1">IF(AN15&lt;=Master!$D$67,AM62*Master!$B$90/12, )</f>
        <v>13174.691158190522</v>
      </c>
      <c r="AO61" s="6">
        <f ca="1">IF(AO15&lt;=Master!$D$67,AN62*Master!$B$90/12, )</f>
        <v>13273.50134187695</v>
      </c>
      <c r="AP61" s="6">
        <f ca="1">IF(AP15&lt;=Master!$D$67,AO62*Master!$B$90/12, )</f>
        <v>13373.052601941026</v>
      </c>
      <c r="AQ61" s="6">
        <f ca="1">IF(AQ15&lt;=Master!$D$67,AP62*Master!$B$90/12, )</f>
        <v>13473.350496455581</v>
      </c>
      <c r="AR61" s="6">
        <f ca="1">IF(AR15&lt;=Master!$D$67,AQ62*Master!$B$90/12, )</f>
        <v>13574.400625178996</v>
      </c>
      <c r="AS61" s="6">
        <f ca="1">IF(AS15&lt;=Master!$D$67,AR62*Master!$B$90/12, )</f>
        <v>13676.208629867831</v>
      </c>
      <c r="AT61" s="6">
        <f ca="1">IF(AT15&lt;=Master!$D$67,AS62*Master!$B$90/12, )</f>
        <v>13778.780194591831</v>
      </c>
      <c r="AU61" s="6">
        <f ca="1">IF(AU15&lt;=Master!$D$67,AT62*Master!$B$90/12, )</f>
        <v>13882.121046051254</v>
      </c>
      <c r="AV61" s="6">
        <f ca="1">IF(AV15&lt;=Master!$D$67,AU62*Master!$B$90/12, )</f>
        <v>13986.236953896623</v>
      </c>
      <c r="AW61" s="6">
        <f ca="1">IF(AW15&lt;=Master!$D$67,AV62*Master!$B$90/12, )</f>
        <v>14091.133731050824</v>
      </c>
      <c r="AX61" s="6">
        <f ca="1">IF(AX15&lt;=Master!$D$67,AW62*Master!$B$90/12, )</f>
        <v>14196.817234033675</v>
      </c>
      <c r="AY61" s="6">
        <f ca="1">IF(AY15&lt;=Master!$D$67,AX62*Master!$B$90/12, )</f>
        <v>21929.982788466852</v>
      </c>
      <c r="AZ61" s="6">
        <f ca="1">IF(AZ15&lt;=Master!$D$67,AY62*Master!$B$90/12, )</f>
        <v>37333.039203497923</v>
      </c>
      <c r="BA61" s="6">
        <f ca="1">IF(BA15&lt;=Master!$D$67,AZ62*Master!$B$90/12, )</f>
        <v>54451.428541641711</v>
      </c>
      <c r="BB61" s="6">
        <f ca="1">IF(BB15&lt;=Master!$D$67,BA62*Master!$B$90/12, )</f>
        <v>70627.478649821554</v>
      </c>
      <c r="BC61" s="6">
        <f ca="1">IF(BC15&lt;=Master!$D$67,BB62*Master!$B$90/12, )</f>
        <v>71343.122239695091</v>
      </c>
      <c r="BD61" s="6">
        <f ca="1">IF(BD15&lt;=Master!$D$67,BC62*Master!$B$90/12, )</f>
        <v>72026.633156492622</v>
      </c>
      <c r="BE61" s="6">
        <f ca="1">IF(BE15&lt;=Master!$D$67,BD62*Master!$B$90/12, )</f>
        <v>72715.270405166113</v>
      </c>
      <c r="BF61" s="6">
        <f>IF(BF15&lt;=Master!$D$67,BE62*Master!$B$90/12, )</f>
        <v>0</v>
      </c>
      <c r="BG61" s="6">
        <f>IF(BG15&lt;=Master!$D$67,BF62*Master!$B$90/12, )</f>
        <v>0</v>
      </c>
      <c r="BH61" s="6">
        <f>IF(BH15&lt;=Master!$D$67,BG62*Master!$B$90/12, )</f>
        <v>0</v>
      </c>
      <c r="BI61" s="6">
        <f>IF(BI15&lt;=Master!$D$67,BH62*Master!$B$90/12, )</f>
        <v>0</v>
      </c>
      <c r="BJ61" s="6">
        <f>IF(BJ15&lt;=Master!$D$67,BI62*Master!$B$90/12, )</f>
        <v>0</v>
      </c>
      <c r="BK61" s="6">
        <f>IF(BK15&lt;=Master!$D$67,BJ62*Master!$B$90/12, )</f>
        <v>0</v>
      </c>
      <c r="BL61" s="6">
        <f>IF(BL15&lt;=Master!$D$67,BK62*Master!$B$90/12, )</f>
        <v>0</v>
      </c>
      <c r="BM61" s="6">
        <f>IF(BM15&lt;=Master!$D$67,BL62*Master!$B$90/12, )</f>
        <v>0</v>
      </c>
      <c r="BN61" s="6">
        <f>IF(BN15&lt;=Master!$D$67,BM62*Master!$B$90/12, )</f>
        <v>0</v>
      </c>
      <c r="BO61" s="6">
        <f>IF(BO15&lt;=Master!$D$67,BN62*Master!$B$90/12, )</f>
        <v>0</v>
      </c>
      <c r="BP61" s="6">
        <f>IF(BP15&lt;=Master!$D$67,BO62*Master!$B$90/12, )</f>
        <v>0</v>
      </c>
      <c r="BQ61" s="6">
        <f>IF(BQ15&lt;=Master!$D$67,BP62*Master!$B$90/12, )</f>
        <v>0</v>
      </c>
      <c r="BR61" s="6">
        <f>IF(BR15&lt;=Master!$D$67,BQ62*Master!$B$90/12, )</f>
        <v>0</v>
      </c>
      <c r="BS61" s="6">
        <f>IF(BS15&lt;=Master!$D$67,BR62*Master!$B$90/12, )</f>
        <v>0</v>
      </c>
      <c r="BT61" s="6">
        <f>IF(BT15&lt;=Master!$D$67,BS62*Master!$B$90/12, )</f>
        <v>0</v>
      </c>
      <c r="BU61" s="6">
        <f>IF(BU15&lt;=Master!$D$67,BT62*Master!$B$90/12, )</f>
        <v>0</v>
      </c>
      <c r="BV61" s="6">
        <f>IF(BV15&lt;=Master!$D$67,BU62*Master!$B$90/12, )</f>
        <v>0</v>
      </c>
      <c r="BW61" s="6">
        <f>IF(BW15&lt;=Master!$D$67,BV62*Master!$B$90/12, )</f>
        <v>0</v>
      </c>
      <c r="BX61" s="6">
        <f>IF(BX15&lt;=Master!$D$67,BW62*Master!$B$90/12, )</f>
        <v>0</v>
      </c>
      <c r="BY61" s="6">
        <f>IF(BY15&lt;=Master!$D$67,BX62*Master!$B$90/12, )</f>
        <v>0</v>
      </c>
      <c r="BZ61" s="6">
        <f>IF(BZ15&lt;=Master!$D$67,BY62*Master!$B$90/12, )</f>
        <v>0</v>
      </c>
      <c r="CA61" s="6">
        <f>IF(CA15&lt;=Master!$D$67,BZ62*Master!$B$90/12, )</f>
        <v>0</v>
      </c>
      <c r="CB61" s="6">
        <f>IF(CB15&lt;=Master!$D$67,CA62*Master!$B$90/12, )</f>
        <v>0</v>
      </c>
      <c r="CC61" s="6">
        <f>IF(CC15&lt;=Master!$D$67,CB62*Master!$B$90/12, )</f>
        <v>0</v>
      </c>
      <c r="CD61" s="6">
        <f>IF(CD15&lt;=Master!$D$67,CC62*Master!$B$90/12, )</f>
        <v>0</v>
      </c>
      <c r="CE61" s="6">
        <f>IF(CE15&lt;=Master!$D$67,CD62*Master!$B$90/12, )</f>
        <v>0</v>
      </c>
      <c r="CF61" s="6">
        <f>IF(CF15&lt;=Master!$D$67,CE62*Master!$B$90/12, )</f>
        <v>0</v>
      </c>
      <c r="CG61" s="6">
        <f>IF(CG15&lt;=Master!$D$67,CF62*Master!$B$90/12, )</f>
        <v>0</v>
      </c>
      <c r="CH61" s="6">
        <f>IF(CH15&lt;=Master!$D$67,CG62*Master!$B$90/12, )</f>
        <v>0</v>
      </c>
      <c r="CI61" s="6">
        <f>IF(CI15&lt;=Master!$D$67,CH62*Master!$B$90/12, )</f>
        <v>0</v>
      </c>
      <c r="CJ61" s="6">
        <f>IF(CJ15&lt;=Master!$D$67,CI62*Master!$B$90/12, )</f>
        <v>0</v>
      </c>
      <c r="CK61" s="6">
        <f>IF(CK15&lt;=Master!$D$67,CJ62*Master!$B$90/12, )</f>
        <v>0</v>
      </c>
      <c r="CL61" s="6">
        <f>IF(CL15&lt;=Master!$D$67,CK62*Master!$B$90/12, )</f>
        <v>0</v>
      </c>
      <c r="CM61" s="6">
        <f>IF(CM15&lt;=Master!$D$67,CL62*Master!$B$90/12, )</f>
        <v>0</v>
      </c>
      <c r="CN61" s="6">
        <f>IF(CN15&lt;=Master!$D$67,CM62*Master!$B$90/12, )</f>
        <v>0</v>
      </c>
      <c r="CO61" s="6">
        <f>IF(CO15&lt;=Master!$D$67,CN62*Master!$B$90/12, )</f>
        <v>0</v>
      </c>
      <c r="CP61" s="6">
        <f>IF(CP15&lt;=Master!$D$67,CO62*Master!$B$90/12, )</f>
        <v>0</v>
      </c>
      <c r="CQ61" s="6">
        <f>IF(CQ15&lt;=Master!$D$67,CP62*Master!$B$90/12, )</f>
        <v>0</v>
      </c>
      <c r="CR61" s="6">
        <f>IF(CR15&lt;=Master!$D$67,CQ62*Master!$B$90/12, )</f>
        <v>0</v>
      </c>
      <c r="CS61" s="6">
        <f>IF(CS15&lt;=Master!$D$67,CR62*Master!$B$90/12, )</f>
        <v>0</v>
      </c>
      <c r="CT61" s="6">
        <f>IF(CT15&lt;=Master!$D$67,CS62*Master!$B$90/12, )</f>
        <v>0</v>
      </c>
      <c r="CU61" s="6">
        <f>IF(CU15&lt;=Master!$D$67,CT62*Master!$B$90/12, )</f>
        <v>0</v>
      </c>
      <c r="CV61" s="6">
        <f>IF(CV15&lt;=Master!$D$67,CU62*Master!$B$90/12, )</f>
        <v>0</v>
      </c>
      <c r="CW61" s="6">
        <f>IF(CW15&lt;=Master!$D$67,CV62*Master!$B$90/12, )</f>
        <v>0</v>
      </c>
      <c r="CX61" s="6">
        <f>IF(CX15&lt;=Master!$D$67,CW62*Master!$B$90/12, )</f>
        <v>0</v>
      </c>
    </row>
    <row r="62" spans="1:102" s="8" customFormat="1" ht="18" x14ac:dyDescent="0.25">
      <c r="A62" s="6" t="s">
        <v>257</v>
      </c>
      <c r="B62" s="6">
        <v>0</v>
      </c>
      <c r="C62" s="6">
        <f ca="1">IF(C$15&lt;=Master!$D$67,B62+C60+C61,0)</f>
        <v>0</v>
      </c>
      <c r="D62" s="6">
        <f ca="1">IF(D$15&lt;=Master!$D$67,C62+D60+D61,0)</f>
        <v>0</v>
      </c>
      <c r="E62" s="6">
        <f ca="1">IF(E$15&lt;=Master!$D$67,D62+E60+E61,0)</f>
        <v>0</v>
      </c>
      <c r="F62" s="6">
        <f ca="1">IF(F$15&lt;=Master!$D$67,E62+F60+F61,0)</f>
        <v>0</v>
      </c>
      <c r="G62" s="6">
        <f ca="1">IF(G$15&lt;=Master!$D$67,F62+G60+G61,0)</f>
        <v>0</v>
      </c>
      <c r="H62" s="6">
        <f ca="1">IF(H$15&lt;=Master!$D$67,G62+H60+H61,0)</f>
        <v>0</v>
      </c>
      <c r="I62" s="6">
        <f ca="1">IF(I$15&lt;=Master!$D$67,H62+I60+I61,0)</f>
        <v>0</v>
      </c>
      <c r="J62" s="6">
        <f ca="1">IF(J$15&lt;=Master!$D$67,I62+J60+J61,0)</f>
        <v>0</v>
      </c>
      <c r="K62" s="6">
        <f ca="1">IF(K$15&lt;=Master!$D$67,J62+K60+K61,0)</f>
        <v>0</v>
      </c>
      <c r="L62" s="6">
        <f ca="1">IF(L$15&lt;=Master!$D$67,K62+L60+L61,0)</f>
        <v>0</v>
      </c>
      <c r="M62" s="6">
        <f ca="1">IF(M$15&lt;=Master!$D$67,L62+M60+M61,0)</f>
        <v>0</v>
      </c>
      <c r="N62" s="6">
        <f ca="1">IF(N$15&lt;=Master!$D$67,M62+N60+N61,0)</f>
        <v>547586.37218390801</v>
      </c>
      <c r="O62" s="6">
        <f ca="1">IF(O$15&lt;=Master!$D$67,N62+O60+O61,0)</f>
        <v>863117.34215919534</v>
      </c>
      <c r="P62" s="6">
        <f ca="1">IF(P$15&lt;=Master!$D$67,O62+P60+P61,0)</f>
        <v>1188014.7944092972</v>
      </c>
      <c r="Q62" s="6">
        <f ca="1">IF(Q$15&lt;=Master!$D$67,P62+Q60+Q61,0)</f>
        <v>1490348.9775512749</v>
      </c>
      <c r="R62" s="6">
        <f ca="1">IF(R$15&lt;=Master!$D$67,Q62+R60+R61,0)</f>
        <v>1501526.5948829094</v>
      </c>
      <c r="S62" s="6">
        <f ca="1">IF(S$15&lt;=Master!$D$67,R62+S60+S61,0)</f>
        <v>1512788.0443445314</v>
      </c>
      <c r="T62" s="6">
        <f ca="1">IF(T$15&lt;=Master!$D$67,S62+T60+T61,0)</f>
        <v>1524133.9546771154</v>
      </c>
      <c r="U62" s="6">
        <f ca="1">IF(U$15&lt;=Master!$D$67,T62+U60+U61,0)</f>
        <v>1535564.9593371938</v>
      </c>
      <c r="V62" s="6">
        <f ca="1">IF(V$15&lt;=Master!$D$67,U62+V60+V61,0)</f>
        <v>1547081.6965322227</v>
      </c>
      <c r="W62" s="6">
        <f ca="1">IF(W$15&lt;=Master!$D$67,V62+W60+W61,0)</f>
        <v>1558684.8092562144</v>
      </c>
      <c r="X62" s="6">
        <f ca="1">IF(X$15&lt;=Master!$D$67,W62+X60+X61,0)</f>
        <v>1570374.9453256361</v>
      </c>
      <c r="Y62" s="6">
        <f ca="1">IF(Y$15&lt;=Master!$D$67,X62+Y60+Y61,0)</f>
        <v>1582152.7574155782</v>
      </c>
      <c r="Z62" s="6">
        <f ca="1">IF(Z$15&lt;=Master!$D$67,Y62+Z60+Z61,0)</f>
        <v>1594018.9030961951</v>
      </c>
      <c r="AA62" s="6">
        <f ca="1">IF(AA$15&lt;=Master!$D$67,Z62+AA60+AA61,0)</f>
        <v>1605974.0448694166</v>
      </c>
      <c r="AB62" s="6">
        <f ca="1">IF(AB$15&lt;=Master!$D$67,AA62+AB60+AB61,0)</f>
        <v>1618018.8502059372</v>
      </c>
      <c r="AC62" s="6">
        <f ca="1">IF(AC$15&lt;=Master!$D$67,AB62+AC60+AC61,0)</f>
        <v>1630153.9915824817</v>
      </c>
      <c r="AD62" s="6">
        <f ca="1">IF(AD$15&lt;=Master!$D$67,AC62+AD60+AD61,0)</f>
        <v>1642380.1465193504</v>
      </c>
      <c r="AE62" s="6">
        <f ca="1">IF(AE$15&lt;=Master!$D$67,AD62+AE60+AE61,0)</f>
        <v>1654697.9976182454</v>
      </c>
      <c r="AF62" s="6">
        <f ca="1">IF(AF$15&lt;=Master!$D$67,AE62+AF60+AF61,0)</f>
        <v>1667108.2326003823</v>
      </c>
      <c r="AG62" s="6">
        <f ca="1">IF(AG$15&lt;=Master!$D$67,AF62+AG60+AG61,0)</f>
        <v>1679611.5443448853</v>
      </c>
      <c r="AH62" s="6">
        <f ca="1">IF(AH$15&lt;=Master!$D$67,AG62+AH60+AH61,0)</f>
        <v>1692208.6309274719</v>
      </c>
      <c r="AI62" s="6">
        <f ca="1">IF(AI$15&lt;=Master!$D$67,AH62+AI60+AI61,0)</f>
        <v>1704900.1956594279</v>
      </c>
      <c r="AJ62" s="6">
        <f ca="1">IF(AJ$15&lt;=Master!$D$67,AI62+AJ60+AJ61,0)</f>
        <v>1717686.9471268735</v>
      </c>
      <c r="AK62" s="6">
        <f ca="1">IF(AK$15&lt;=Master!$D$67,AJ62+AK60+AK61,0)</f>
        <v>1730569.5992303251</v>
      </c>
      <c r="AL62" s="6">
        <f ca="1">IF(AL$15&lt;=Master!$D$67,AK62+AL60+AL61,0)</f>
        <v>1743548.8712245526</v>
      </c>
      <c r="AM62" s="6">
        <f ca="1">IF(AM$15&lt;=Master!$D$67,AL62+AM60+AM61,0)</f>
        <v>1756625.4877587368</v>
      </c>
      <c r="AN62" s="6">
        <f ca="1">IF(AN$15&lt;=Master!$D$67,AM62+AN60+AN61,0)</f>
        <v>1769800.1789169274</v>
      </c>
      <c r="AO62" s="6">
        <f ca="1">IF(AO$15&lt;=Master!$D$67,AN62+AO60+AO61,0)</f>
        <v>1783073.6802588045</v>
      </c>
      <c r="AP62" s="6">
        <f ca="1">IF(AP$15&lt;=Master!$D$67,AO62+AP60+AP61,0)</f>
        <v>1796446.7328607454</v>
      </c>
      <c r="AQ62" s="6">
        <f ca="1">IF(AQ$15&lt;=Master!$D$67,AP62+AQ60+AQ61,0)</f>
        <v>1809920.083357201</v>
      </c>
      <c r="AR62" s="6">
        <f ca="1">IF(AR$15&lt;=Master!$D$67,AQ62+AR60+AR61,0)</f>
        <v>1823494.48398238</v>
      </c>
      <c r="AS62" s="6">
        <f ca="1">IF(AS$15&lt;=Master!$D$67,AR62+AS60+AS61,0)</f>
        <v>1837170.6926122478</v>
      </c>
      <c r="AT62" s="6">
        <f ca="1">IF(AT$15&lt;=Master!$D$67,AS62+AT60+AT61,0)</f>
        <v>1850949.4728068395</v>
      </c>
      <c r="AU62" s="6">
        <f ca="1">IF(AU$15&lt;=Master!$D$67,AT62+AU60+AU61,0)</f>
        <v>1864831.5938528907</v>
      </c>
      <c r="AV62" s="6">
        <f ca="1">IF(AV$15&lt;=Master!$D$67,AU62+AV60+AV61,0)</f>
        <v>1878817.8308067874</v>
      </c>
      <c r="AW62" s="6">
        <f ca="1">IF(AW$15&lt;=Master!$D$67,AV62+AW60+AW61,0)</f>
        <v>1892908.9645378382</v>
      </c>
      <c r="AX62" s="6">
        <f ca="1">IF(AX$15&lt;=Master!$D$67,AW62+AX60+AX61,0)</f>
        <v>2923997.7051289342</v>
      </c>
      <c r="AY62" s="6">
        <f ca="1">IF(AY$15&lt;=Master!$D$67,AX62+AY60+AY61,0)</f>
        <v>4977738.560466418</v>
      </c>
      <c r="AZ62" s="6">
        <f ca="1">IF(AZ$15&lt;=Master!$D$67,AY62+AZ60+AZ61,0)</f>
        <v>7260190.4722189326</v>
      </c>
      <c r="BA62" s="6">
        <f ca="1">IF(BA$15&lt;=Master!$D$67,AZ62+BA60+BA61,0)</f>
        <v>9416997.1533095911</v>
      </c>
      <c r="BB62" s="6">
        <f ca="1">IF(BB$15&lt;=Master!$D$67,BA62+BB60+BB61,0)</f>
        <v>9512416.2986260764</v>
      </c>
      <c r="BC62" s="6">
        <f ca="1">IF(BC$15&lt;=Master!$D$67,BB62+BC60+BC61,0)</f>
        <v>9603551.0875324365</v>
      </c>
      <c r="BD62" s="6">
        <f ca="1">IF(BD$15&lt;=Master!$D$67,BC62+BD60+BD61,0)</f>
        <v>9695369.387355594</v>
      </c>
      <c r="BE62" s="6">
        <f ca="1">IF(BE$15&lt;=Master!$D$67,BD62+BE60+BE61,0)</f>
        <v>9787876.324427424</v>
      </c>
      <c r="BF62" s="6">
        <f>IF(BF$15&lt;=Master!$D$67,BE62+BF60+BF61,0)</f>
        <v>0</v>
      </c>
      <c r="BG62" s="6">
        <f>IF(BG$15&lt;=Master!$D$67,BF62+BG60+BG61,0)</f>
        <v>0</v>
      </c>
      <c r="BH62" s="6">
        <f>IF(BH$15&lt;=Master!$D$67,BG62+BH60+BH61,0)</f>
        <v>0</v>
      </c>
      <c r="BI62" s="6">
        <f>IF(BI$15&lt;=Master!$D$67,BH62+BI60+BI61,0)</f>
        <v>0</v>
      </c>
      <c r="BJ62" s="6">
        <f>IF(BJ$15&lt;=Master!$D$67,BI62+BJ60+BJ61,0)</f>
        <v>0</v>
      </c>
      <c r="BK62" s="6">
        <f>IF(BK$15&lt;=Master!$D$67,BJ62+BK60+BK61,0)</f>
        <v>0</v>
      </c>
      <c r="BL62" s="6">
        <f>IF(BL$15&lt;=Master!$D$67,BK62+BL60+BL61,0)</f>
        <v>0</v>
      </c>
      <c r="BM62" s="6">
        <f>IF(BM$15&lt;=Master!$D$67,BL62+BM60+BM61,0)</f>
        <v>0</v>
      </c>
      <c r="BN62" s="6">
        <f>IF(BN$15&lt;=Master!$D$67,BM62+BN60+BN61,0)</f>
        <v>0</v>
      </c>
      <c r="BO62" s="6">
        <f>IF(BO$15&lt;=Master!$D$67,BN62+BO60+BO61,0)</f>
        <v>0</v>
      </c>
      <c r="BP62" s="6">
        <f>IF(BP$15&lt;=Master!$D$67,BO62+BP60+BP61,0)</f>
        <v>0</v>
      </c>
      <c r="BQ62" s="6">
        <f>IF(BQ$15&lt;=Master!$D$67,BP62+BQ60+BQ61,0)</f>
        <v>0</v>
      </c>
      <c r="BR62" s="6">
        <f>IF(BR$15&lt;=Master!$D$67,BQ62+BR60+BR61,0)</f>
        <v>0</v>
      </c>
      <c r="BS62" s="6">
        <f>IF(BS$15&lt;=Master!$D$67,BR62+BS60+BS61,0)</f>
        <v>0</v>
      </c>
      <c r="BT62" s="6">
        <f>IF(BT$15&lt;=Master!$D$67,BS62+BT60+BT61,0)</f>
        <v>0</v>
      </c>
      <c r="BU62" s="6">
        <f>IF(BU$15&lt;=Master!$D$67,BT62+BU60+BU61,0)</f>
        <v>0</v>
      </c>
      <c r="BV62" s="6">
        <f>IF(BV$15&lt;=Master!$D$67,BU62+BV60+BV61,0)</f>
        <v>0</v>
      </c>
      <c r="BW62" s="6">
        <f>IF(BW$15&lt;=Master!$D$67,BV62+BW60+BW61,0)</f>
        <v>0</v>
      </c>
      <c r="BX62" s="6">
        <f>IF(BX$15&lt;=Master!$D$67,BW62+BX60+BX61,0)</f>
        <v>0</v>
      </c>
      <c r="BY62" s="6">
        <f>IF(BY$15&lt;=Master!$D$67,BX62+BY60+BY61,0)</f>
        <v>0</v>
      </c>
      <c r="BZ62" s="6">
        <f>IF(BZ$15&lt;=Master!$D$67,BY62+BZ60+BZ61,0)</f>
        <v>0</v>
      </c>
      <c r="CA62" s="6">
        <f>IF(CA$15&lt;=Master!$D$67,BZ62+CA60+CA61,0)</f>
        <v>0</v>
      </c>
      <c r="CB62" s="6">
        <f>IF(CB$15&lt;=Master!$D$67,CA62+CB60+CB61,0)</f>
        <v>0</v>
      </c>
      <c r="CC62" s="6">
        <f>IF(CC$15&lt;=Master!$D$67,CB62+CC60+CC61,0)</f>
        <v>0</v>
      </c>
      <c r="CD62" s="6">
        <f>IF(CD$15&lt;=Master!$D$67,CC62+CD60+CD61,0)</f>
        <v>0</v>
      </c>
      <c r="CE62" s="6">
        <f>IF(CE$15&lt;=Master!$D$67,CD62+CE60+CE61,0)</f>
        <v>0</v>
      </c>
      <c r="CF62" s="6">
        <f>IF(CF$15&lt;=Master!$D$67,CE62+CF60+CF61,0)</f>
        <v>0</v>
      </c>
      <c r="CG62" s="6">
        <f>IF(CG$15&lt;=Master!$D$67,CF62+CG60+CG61,0)</f>
        <v>0</v>
      </c>
      <c r="CH62" s="6">
        <f>IF(CH$15&lt;=Master!$D$67,CG62+CH60+CH61,0)</f>
        <v>0</v>
      </c>
      <c r="CI62" s="6">
        <f>IF(CI$15&lt;=Master!$D$67,CH62+CI60+CI61,0)</f>
        <v>0</v>
      </c>
      <c r="CJ62" s="6">
        <f>IF(CJ$15&lt;=Master!$D$67,CI62+CJ60+CJ61,0)</f>
        <v>0</v>
      </c>
      <c r="CK62" s="6">
        <f>IF(CK$15&lt;=Master!$D$67,CJ62+CK60+CK61,0)</f>
        <v>0</v>
      </c>
      <c r="CL62" s="6">
        <f>IF(CL$15&lt;=Master!$D$67,CK62+CL60+CL61,0)</f>
        <v>0</v>
      </c>
      <c r="CM62" s="6">
        <f>IF(CM$15&lt;=Master!$D$67,CL62+CM60+CM61,0)</f>
        <v>0</v>
      </c>
      <c r="CN62" s="6">
        <f>IF(CN$15&lt;=Master!$D$67,CM62+CN60+CN61,0)</f>
        <v>0</v>
      </c>
      <c r="CO62" s="6">
        <f>IF(CO$15&lt;=Master!$D$67,CN62+CO60+CO61,0)</f>
        <v>0</v>
      </c>
      <c r="CP62" s="6">
        <f>IF(CP$15&lt;=Master!$D$67,CO62+CP60+CP61,0)</f>
        <v>0</v>
      </c>
      <c r="CQ62" s="6">
        <f>IF(CQ$15&lt;=Master!$D$67,CP62+CQ60+CQ61,0)</f>
        <v>0</v>
      </c>
      <c r="CR62" s="6">
        <f>IF(CR$15&lt;=Master!$D$67,CQ62+CR60+CR61,0)</f>
        <v>0</v>
      </c>
      <c r="CS62" s="6">
        <f>IF(CS$15&lt;=Master!$D$67,CR62+CS60+CS61,0)</f>
        <v>0</v>
      </c>
      <c r="CT62" s="6">
        <f>IF(CT$15&lt;=Master!$D$67,CS62+CT60+CT61,0)</f>
        <v>0</v>
      </c>
      <c r="CU62" s="6">
        <f>IF(CU$15&lt;=Master!$D$67,CT62+CU60+CU61,0)</f>
        <v>0</v>
      </c>
      <c r="CV62" s="6">
        <f>IF(CV$15&lt;=Master!$D$67,CU62+CV60+CV61,0)</f>
        <v>0</v>
      </c>
      <c r="CW62" s="6">
        <f>IF(CW$15&lt;=Master!$D$67,CV62+CW60+CW61,0)</f>
        <v>0</v>
      </c>
      <c r="CX62" s="6">
        <f>IF(CX$15&lt;=Master!$D$67,CW62+CX60+CX61,0)</f>
        <v>0</v>
      </c>
    </row>
    <row r="63" spans="1:102" ht="1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</row>
    <row r="64" spans="1:102" s="78" customFormat="1" ht="18" x14ac:dyDescent="0.25">
      <c r="A64" s="79" t="s">
        <v>233</v>
      </c>
      <c r="B64" s="80">
        <f ca="1">SUM(C64:CX64)</f>
        <v>6850385.6816726532</v>
      </c>
      <c r="C64" s="77">
        <f ca="1">C57-C60</f>
        <v>392269.83505154587</v>
      </c>
      <c r="D64" s="77">
        <f t="shared" ref="D64:BO64" ca="1" si="15">D57-D60</f>
        <v>172953.37800687284</v>
      </c>
      <c r="E64" s="77">
        <f t="shared" ca="1" si="15"/>
        <v>367521.62542955327</v>
      </c>
      <c r="F64" s="77">
        <f t="shared" ca="1" si="15"/>
        <v>1556711.105344235</v>
      </c>
      <c r="G64" s="77">
        <f t="shared" ca="1" si="15"/>
        <v>905717.29091124539</v>
      </c>
      <c r="H64" s="77">
        <f t="shared" ca="1" si="15"/>
        <v>776375.64142670925</v>
      </c>
      <c r="I64" s="77">
        <f t="shared" ca="1" si="15"/>
        <v>736386.6723545444</v>
      </c>
      <c r="J64" s="77">
        <f t="shared" ca="1" si="15"/>
        <v>703203.16719990515</v>
      </c>
      <c r="K64" s="77">
        <f t="shared" ca="1" si="15"/>
        <v>483251.62080815266</v>
      </c>
      <c r="L64" s="77">
        <f t="shared" ca="1" si="15"/>
        <v>405008.97295598174</v>
      </c>
      <c r="M64" s="77">
        <f t="shared" ca="1" si="15"/>
        <v>350986.37218390807</v>
      </c>
      <c r="N64" s="77">
        <f t="shared" ca="1" si="15"/>
        <v>0</v>
      </c>
      <c r="O64" s="77">
        <f t="shared" ca="1" si="15"/>
        <v>0</v>
      </c>
      <c r="P64" s="77">
        <f t="shared" ca="1" si="15"/>
        <v>0</v>
      </c>
      <c r="Q64" s="77">
        <f t="shared" ca="1" si="15"/>
        <v>0</v>
      </c>
      <c r="R64" s="77">
        <f t="shared" ca="1" si="15"/>
        <v>0</v>
      </c>
      <c r="S64" s="77">
        <f t="shared" ca="1" si="15"/>
        <v>0</v>
      </c>
      <c r="T64" s="77">
        <f t="shared" ca="1" si="15"/>
        <v>0</v>
      </c>
      <c r="U64" s="77">
        <f t="shared" ca="1" si="15"/>
        <v>0</v>
      </c>
      <c r="V64" s="77">
        <f t="shared" ca="1" si="15"/>
        <v>0</v>
      </c>
      <c r="W64" s="77">
        <f t="shared" ca="1" si="15"/>
        <v>0</v>
      </c>
      <c r="X64" s="77">
        <f t="shared" ca="1" si="15"/>
        <v>0</v>
      </c>
      <c r="Y64" s="77">
        <f t="shared" ca="1" si="15"/>
        <v>0</v>
      </c>
      <c r="Z64" s="77">
        <f t="shared" ca="1" si="15"/>
        <v>0</v>
      </c>
      <c r="AA64" s="77">
        <f t="shared" ca="1" si="15"/>
        <v>0</v>
      </c>
      <c r="AB64" s="77">
        <f t="shared" ca="1" si="15"/>
        <v>0</v>
      </c>
      <c r="AC64" s="77">
        <f t="shared" ca="1" si="15"/>
        <v>0</v>
      </c>
      <c r="AD64" s="77">
        <f t="shared" ca="1" si="15"/>
        <v>0</v>
      </c>
      <c r="AE64" s="77">
        <f t="shared" ca="1" si="15"/>
        <v>0</v>
      </c>
      <c r="AF64" s="77">
        <f t="shared" ca="1" si="15"/>
        <v>0</v>
      </c>
      <c r="AG64" s="77">
        <f t="shared" ca="1" si="15"/>
        <v>0</v>
      </c>
      <c r="AH64" s="77">
        <f t="shared" ca="1" si="15"/>
        <v>0</v>
      </c>
      <c r="AI64" s="77">
        <f t="shared" ca="1" si="15"/>
        <v>0</v>
      </c>
      <c r="AJ64" s="77">
        <f t="shared" ca="1" si="15"/>
        <v>0</v>
      </c>
      <c r="AK64" s="77">
        <f t="shared" ca="1" si="15"/>
        <v>0</v>
      </c>
      <c r="AL64" s="77">
        <f t="shared" ca="1" si="15"/>
        <v>0</v>
      </c>
      <c r="AM64" s="77">
        <f t="shared" ca="1" si="15"/>
        <v>0</v>
      </c>
      <c r="AN64" s="77">
        <f t="shared" ca="1" si="15"/>
        <v>0</v>
      </c>
      <c r="AO64" s="77">
        <f t="shared" ca="1" si="15"/>
        <v>0</v>
      </c>
      <c r="AP64" s="77">
        <f t="shared" ca="1" si="15"/>
        <v>0</v>
      </c>
      <c r="AQ64" s="77">
        <f t="shared" ca="1" si="15"/>
        <v>0</v>
      </c>
      <c r="AR64" s="77">
        <f t="shared" ca="1" si="15"/>
        <v>0</v>
      </c>
      <c r="AS64" s="77">
        <f t="shared" ca="1" si="15"/>
        <v>0</v>
      </c>
      <c r="AT64" s="77">
        <f t="shared" ca="1" si="15"/>
        <v>0</v>
      </c>
      <c r="AU64" s="77">
        <f t="shared" ca="1" si="15"/>
        <v>0</v>
      </c>
      <c r="AV64" s="77">
        <f t="shared" ca="1" si="15"/>
        <v>0</v>
      </c>
      <c r="AW64" s="77">
        <f t="shared" ca="1" si="15"/>
        <v>0</v>
      </c>
      <c r="AX64" s="77">
        <f t="shared" ca="1" si="15"/>
        <v>0</v>
      </c>
      <c r="AY64" s="77">
        <f t="shared" ca="1" si="15"/>
        <v>0</v>
      </c>
      <c r="AZ64" s="77">
        <f t="shared" ca="1" si="15"/>
        <v>0</v>
      </c>
      <c r="BA64" s="77">
        <f t="shared" ca="1" si="15"/>
        <v>0</v>
      </c>
      <c r="BB64" s="77">
        <f t="shared" ca="1" si="15"/>
        <v>0</v>
      </c>
      <c r="BC64" s="77">
        <f t="shared" ca="1" si="15"/>
        <v>0</v>
      </c>
      <c r="BD64" s="77">
        <f t="shared" ca="1" si="15"/>
        <v>0</v>
      </c>
      <c r="BE64" s="77">
        <f t="shared" ca="1" si="15"/>
        <v>0</v>
      </c>
      <c r="BF64" s="77">
        <f t="shared" ca="1" si="15"/>
        <v>0</v>
      </c>
      <c r="BG64" s="77">
        <f t="shared" ca="1" si="15"/>
        <v>0</v>
      </c>
      <c r="BH64" s="77">
        <f t="shared" ca="1" si="15"/>
        <v>0</v>
      </c>
      <c r="BI64" s="77">
        <f t="shared" ca="1" si="15"/>
        <v>0</v>
      </c>
      <c r="BJ64" s="77">
        <f t="shared" ca="1" si="15"/>
        <v>0</v>
      </c>
      <c r="BK64" s="77">
        <f t="shared" ca="1" si="15"/>
        <v>0</v>
      </c>
      <c r="BL64" s="77">
        <f t="shared" ca="1" si="15"/>
        <v>0</v>
      </c>
      <c r="BM64" s="77">
        <f t="shared" ca="1" si="15"/>
        <v>0</v>
      </c>
      <c r="BN64" s="77">
        <f t="shared" ca="1" si="15"/>
        <v>0</v>
      </c>
      <c r="BO64" s="77">
        <f t="shared" ca="1" si="15"/>
        <v>0</v>
      </c>
      <c r="BP64" s="77">
        <f t="shared" ref="BP64:CX64" ca="1" si="16">BP57-BP60</f>
        <v>0</v>
      </c>
      <c r="BQ64" s="77">
        <f t="shared" ca="1" si="16"/>
        <v>0</v>
      </c>
      <c r="BR64" s="77">
        <f t="shared" ca="1" si="16"/>
        <v>0</v>
      </c>
      <c r="BS64" s="77">
        <f t="shared" ca="1" si="16"/>
        <v>0</v>
      </c>
      <c r="BT64" s="77">
        <f t="shared" ca="1" si="16"/>
        <v>0</v>
      </c>
      <c r="BU64" s="77">
        <f t="shared" ca="1" si="16"/>
        <v>0</v>
      </c>
      <c r="BV64" s="77">
        <f t="shared" ca="1" si="16"/>
        <v>0</v>
      </c>
      <c r="BW64" s="77">
        <f t="shared" ca="1" si="16"/>
        <v>0</v>
      </c>
      <c r="BX64" s="77">
        <f t="shared" ca="1" si="16"/>
        <v>0</v>
      </c>
      <c r="BY64" s="77">
        <f t="shared" ca="1" si="16"/>
        <v>0</v>
      </c>
      <c r="BZ64" s="77">
        <f t="shared" ca="1" si="16"/>
        <v>0</v>
      </c>
      <c r="CA64" s="77">
        <f t="shared" ca="1" si="16"/>
        <v>0</v>
      </c>
      <c r="CB64" s="77">
        <f t="shared" ca="1" si="16"/>
        <v>0</v>
      </c>
      <c r="CC64" s="77">
        <f t="shared" ca="1" si="16"/>
        <v>0</v>
      </c>
      <c r="CD64" s="77">
        <f t="shared" ca="1" si="16"/>
        <v>0</v>
      </c>
      <c r="CE64" s="77">
        <f t="shared" ca="1" si="16"/>
        <v>0</v>
      </c>
      <c r="CF64" s="77">
        <f t="shared" ca="1" si="16"/>
        <v>0</v>
      </c>
      <c r="CG64" s="77">
        <f t="shared" ca="1" si="16"/>
        <v>0</v>
      </c>
      <c r="CH64" s="77">
        <f t="shared" ca="1" si="16"/>
        <v>0</v>
      </c>
      <c r="CI64" s="77">
        <f t="shared" ca="1" si="16"/>
        <v>0</v>
      </c>
      <c r="CJ64" s="77">
        <f t="shared" ca="1" si="16"/>
        <v>0</v>
      </c>
      <c r="CK64" s="77">
        <f t="shared" ca="1" si="16"/>
        <v>0</v>
      </c>
      <c r="CL64" s="77">
        <f t="shared" ca="1" si="16"/>
        <v>0</v>
      </c>
      <c r="CM64" s="77">
        <f t="shared" ca="1" si="16"/>
        <v>0</v>
      </c>
      <c r="CN64" s="77">
        <f t="shared" ca="1" si="16"/>
        <v>0</v>
      </c>
      <c r="CO64" s="77">
        <f t="shared" ca="1" si="16"/>
        <v>0</v>
      </c>
      <c r="CP64" s="77">
        <f t="shared" ca="1" si="16"/>
        <v>0</v>
      </c>
      <c r="CQ64" s="77">
        <f t="shared" ca="1" si="16"/>
        <v>0</v>
      </c>
      <c r="CR64" s="77">
        <f t="shared" ca="1" si="16"/>
        <v>0</v>
      </c>
      <c r="CS64" s="77">
        <f t="shared" ca="1" si="16"/>
        <v>0</v>
      </c>
      <c r="CT64" s="77">
        <f t="shared" ca="1" si="16"/>
        <v>0</v>
      </c>
      <c r="CU64" s="77">
        <f t="shared" ca="1" si="16"/>
        <v>0</v>
      </c>
      <c r="CV64" s="77">
        <f t="shared" ca="1" si="16"/>
        <v>0</v>
      </c>
      <c r="CW64" s="77">
        <f t="shared" ca="1" si="16"/>
        <v>0</v>
      </c>
      <c r="CX64" s="77">
        <f t="shared" ca="1" si="16"/>
        <v>0</v>
      </c>
    </row>
    <row r="65" spans="1:102" s="8" customFormat="1" ht="18" x14ac:dyDescent="0.25">
      <c r="A65" s="16"/>
      <c r="B65" s="1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</row>
    <row r="66" spans="1:102" ht="1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</row>
    <row r="67" spans="1:102" ht="18" x14ac:dyDescent="0.25">
      <c r="A67" s="2" t="s">
        <v>276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</row>
    <row r="68" spans="1:102" ht="18" x14ac:dyDescent="0.25">
      <c r="A68" s="1" t="s">
        <v>277</v>
      </c>
      <c r="B68" s="73">
        <f>SUM(C36:CX36)</f>
        <v>1068749.9999999993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</row>
    <row r="69" spans="1:102" ht="18" x14ac:dyDescent="0.25">
      <c r="A69" s="1" t="s">
        <v>278</v>
      </c>
      <c r="B69" s="73">
        <f>SUM(C42:CX42)</f>
        <v>0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</row>
    <row r="70" spans="1:102" ht="18" x14ac:dyDescent="0.25">
      <c r="A70" s="1" t="s">
        <v>279</v>
      </c>
      <c r="B70" s="73">
        <f ca="1">SUM(C61:CX61)</f>
        <v>836674.14802102163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</row>
    <row r="71" spans="1:102" ht="18" x14ac:dyDescent="0.25">
      <c r="A71" s="1" t="s">
        <v>280</v>
      </c>
      <c r="B71" s="73">
        <f ca="1">SUM(C54:CX54)</f>
        <v>2831906.9281486766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</row>
    <row r="72" spans="1:102" ht="18" x14ac:dyDescent="0.25">
      <c r="A72" s="64" t="s">
        <v>276</v>
      </c>
      <c r="B72" s="73">
        <f ca="1">B68+B69+B70+B71</f>
        <v>4737331.0761696976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</row>
    <row r="73" spans="1:102" ht="1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</row>
    <row r="74" spans="1:102" ht="18" x14ac:dyDescent="0.25">
      <c r="A74" s="64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</row>
    <row r="75" spans="1:102" ht="1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</row>
    <row r="76" spans="1:102" ht="1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</row>
    <row r="77" spans="1:102" ht="1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</row>
    <row r="78" spans="1:102" ht="1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</row>
    <row r="79" spans="1:102" ht="1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</row>
    <row r="80" spans="1:102" ht="1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</row>
    <row r="81" spans="1:102" ht="1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</row>
    <row r="82" spans="1:102" ht="1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</row>
    <row r="83" spans="1:102" ht="1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</row>
    <row r="84" spans="1:102" ht="1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</row>
    <row r="85" spans="1:102" ht="1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</row>
    <row r="86" spans="1:102" ht="1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</row>
    <row r="87" spans="1:102" ht="1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</row>
    <row r="88" spans="1:102" ht="1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</row>
    <row r="89" spans="1:102" ht="1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</row>
    <row r="90" spans="1:102" ht="1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</row>
    <row r="91" spans="1:102" ht="1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</row>
    <row r="92" spans="1:102" ht="1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</row>
    <row r="93" spans="1:102" ht="1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</row>
    <row r="94" spans="1:102" ht="1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</row>
    <row r="95" spans="1:102" ht="1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</row>
    <row r="96" spans="1:102" ht="1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</row>
    <row r="97" spans="1:102" ht="1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</row>
    <row r="98" spans="1:102" ht="1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</row>
    <row r="99" spans="1:102" ht="1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</row>
    <row r="100" spans="1:102" ht="1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</row>
    <row r="101" spans="1:102" ht="1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</row>
    <row r="102" spans="1:102" ht="1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</row>
    <row r="103" spans="1:102" ht="1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</row>
    <row r="104" spans="1:102" ht="1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</row>
    <row r="105" spans="1:102" ht="1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</row>
    <row r="106" spans="1:102" ht="1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</row>
    <row r="107" spans="1:102" ht="1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</row>
    <row r="108" spans="1:102" ht="1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</row>
    <row r="109" spans="1:102" ht="1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</row>
    <row r="110" spans="1:102" ht="1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</row>
    <row r="111" spans="1:102" ht="1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</row>
    <row r="112" spans="1:102" ht="1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</row>
    <row r="113" spans="1:102" ht="1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</row>
    <row r="114" spans="1:102" ht="1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</row>
    <row r="115" spans="1:102" ht="1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</row>
    <row r="116" spans="1:102" ht="1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</row>
    <row r="117" spans="1:102" ht="1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</row>
    <row r="118" spans="1:102" ht="1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</row>
    <row r="119" spans="1:102" ht="1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</row>
    <row r="120" spans="1:102" ht="1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</row>
    <row r="121" spans="1:102" ht="1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</row>
    <row r="122" spans="1:102" ht="1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</row>
    <row r="123" spans="1:102" ht="1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</row>
    <row r="124" spans="1:102" ht="1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</row>
    <row r="125" spans="1:102" ht="1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</row>
    <row r="126" spans="1:102" ht="1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</row>
    <row r="127" spans="1:102" ht="1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</row>
    <row r="128" spans="1:102" ht="1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</row>
    <row r="129" spans="1:102" ht="1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</row>
    <row r="130" spans="1:102" ht="1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</row>
    <row r="131" spans="1:102" ht="1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</row>
    <row r="132" spans="1:102" ht="1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</row>
    <row r="133" spans="1:102" ht="1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</row>
    <row r="134" spans="1:102" ht="1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</row>
    <row r="135" spans="1:102" ht="1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</row>
    <row r="136" spans="1:102" ht="1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</row>
    <row r="137" spans="1:102" ht="1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</row>
    <row r="138" spans="1:102" ht="1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</row>
    <row r="139" spans="1:102" ht="1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</row>
    <row r="140" spans="1:102" ht="1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</row>
    <row r="141" spans="1:102" ht="1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</row>
    <row r="142" spans="1:102" ht="1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</row>
    <row r="143" spans="1:102" ht="1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</row>
    <row r="144" spans="1:102" ht="1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</row>
    <row r="145" spans="1:102" ht="1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</row>
    <row r="146" spans="1:102" ht="1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</row>
    <row r="147" spans="1:102" ht="1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</row>
    <row r="148" spans="1:102" ht="1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</row>
    <row r="149" spans="1:102" ht="1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</row>
    <row r="150" spans="1:102" ht="1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</row>
    <row r="151" spans="1:102" ht="1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</row>
    <row r="152" spans="1:102" ht="1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</row>
    <row r="153" spans="1:102" ht="1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</row>
    <row r="154" spans="1:102" ht="1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</row>
    <row r="155" spans="1:102" ht="1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</row>
    <row r="156" spans="1:102" ht="1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</row>
    <row r="157" spans="1:102" ht="1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</row>
    <row r="158" spans="1:102" ht="1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</row>
    <row r="159" spans="1:102" ht="1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</row>
    <row r="160" spans="1:102" ht="1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</row>
    <row r="161" spans="1:102" ht="1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</row>
    <row r="162" spans="1:102" ht="1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</row>
    <row r="163" spans="1:102" ht="1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</row>
    <row r="164" spans="1:102" ht="1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</row>
    <row r="165" spans="1:102" ht="1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</row>
    <row r="166" spans="1:102" ht="1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</row>
    <row r="167" spans="1:102" ht="1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</row>
    <row r="168" spans="1:102" ht="1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</row>
    <row r="169" spans="1:102" ht="1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</row>
    <row r="170" spans="1:102" ht="1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</row>
    <row r="171" spans="1:102" ht="1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</row>
    <row r="172" spans="1:102" ht="1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</row>
    <row r="173" spans="1:102" ht="1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</row>
    <row r="174" spans="1:102" ht="1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</row>
    <row r="175" spans="1:102" ht="1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</row>
    <row r="176" spans="1:102" ht="1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</row>
    <row r="177" spans="1:102" ht="1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</row>
    <row r="178" spans="1:102" ht="1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</row>
    <row r="179" spans="1:102" ht="1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</row>
    <row r="180" spans="1:102" ht="1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</row>
    <row r="181" spans="1:102" ht="1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</row>
    <row r="182" spans="1:102" ht="1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</row>
    <row r="183" spans="1:102" ht="1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</row>
    <row r="184" spans="1:102" ht="1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</row>
    <row r="185" spans="1:102" ht="1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</row>
    <row r="186" spans="1:102" ht="1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</row>
    <row r="187" spans="1:102" ht="1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</row>
    <row r="188" spans="1:102" ht="1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</row>
    <row r="189" spans="1:102" ht="1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</row>
    <row r="190" spans="1:102" ht="1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</row>
    <row r="191" spans="1:102" ht="1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</row>
    <row r="192" spans="1:102" ht="1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</row>
    <row r="193" spans="1:102" ht="1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</row>
    <row r="194" spans="1:102" ht="1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</row>
    <row r="195" spans="1:102" ht="1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</row>
    <row r="196" spans="1:102" ht="1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</row>
    <row r="197" spans="1:102" ht="1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</row>
    <row r="198" spans="1:102" ht="1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</row>
    <row r="199" spans="1:102" ht="1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</row>
    <row r="200" spans="1:102" ht="1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</row>
    <row r="201" spans="1:102" ht="1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</row>
    <row r="202" spans="1:102" ht="1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</row>
    <row r="203" spans="1:102" ht="1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</row>
    <row r="204" spans="1:102" ht="1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</row>
    <row r="205" spans="1:102" ht="1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</row>
    <row r="206" spans="1:102" ht="1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</row>
    <row r="207" spans="1:102" ht="1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</row>
    <row r="208" spans="1:102" ht="1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</row>
    <row r="209" spans="1:102" ht="1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</row>
    <row r="210" spans="1:102" ht="1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</row>
    <row r="211" spans="1:102" ht="1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</row>
    <row r="212" spans="1:102" ht="1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</row>
    <row r="213" spans="1:102" ht="1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</row>
    <row r="214" spans="1:102" ht="1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</row>
    <row r="215" spans="1:102" ht="1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</row>
    <row r="216" spans="1:102" ht="1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</row>
    <row r="217" spans="1:102" ht="1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</row>
    <row r="218" spans="1:102" ht="1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</row>
    <row r="219" spans="1:102" ht="1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</row>
    <row r="220" spans="1:102" ht="1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</row>
    <row r="221" spans="1:102" ht="1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</row>
    <row r="222" spans="1:102" ht="1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</row>
    <row r="223" spans="1:102" ht="1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</row>
    <row r="224" spans="1:102" ht="1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</row>
    <row r="225" spans="1:102" ht="1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</row>
    <row r="226" spans="1:102" ht="1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</row>
    <row r="227" spans="1:102" ht="1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</row>
    <row r="228" spans="1:102" ht="1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</row>
    <row r="229" spans="1:102" ht="1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</row>
    <row r="230" spans="1:102" ht="1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</row>
    <row r="231" spans="1:102" ht="1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</row>
    <row r="232" spans="1:102" ht="1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</row>
    <row r="233" spans="1:102" ht="1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</row>
    <row r="234" spans="1:102" ht="1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</row>
    <row r="235" spans="1:102" ht="1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</row>
    <row r="236" spans="1:102" ht="1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</row>
    <row r="237" spans="1:102" ht="1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</row>
    <row r="238" spans="1:102" ht="1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</row>
    <row r="239" spans="1:102" ht="1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</row>
    <row r="240" spans="1:102" ht="1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</row>
    <row r="241" spans="1:102" ht="1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</row>
    <row r="242" spans="1:102" ht="1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</row>
    <row r="243" spans="1:102" ht="1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</row>
    <row r="244" spans="1:102" ht="1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</row>
    <row r="245" spans="1:102" ht="1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</row>
    <row r="246" spans="1:102" ht="1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</row>
    <row r="247" spans="1:102" ht="1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</row>
    <row r="248" spans="1:102" ht="1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</row>
    <row r="249" spans="1:102" ht="1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</row>
    <row r="250" spans="1:102" ht="1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</row>
    <row r="251" spans="1:102" ht="1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</row>
    <row r="252" spans="1:102" ht="1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</row>
    <row r="253" spans="1:102" ht="1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</row>
    <row r="254" spans="1:102" ht="1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</row>
    <row r="255" spans="1:102" ht="1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</row>
    <row r="256" spans="1:102" ht="1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</row>
    <row r="257" spans="1:102" ht="1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</row>
    <row r="258" spans="1:102" ht="1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</row>
    <row r="259" spans="1:102" ht="1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</row>
    <row r="260" spans="1:102" ht="1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</row>
    <row r="261" spans="1:102" ht="1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</row>
    <row r="262" spans="1:102" ht="1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</row>
    <row r="263" spans="1:102" ht="1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</row>
    <row r="264" spans="1:102" ht="1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</row>
    <row r="265" spans="1:102" ht="1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</row>
    <row r="266" spans="1:102" ht="1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</row>
    <row r="267" spans="1:102" ht="1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</row>
    <row r="268" spans="1:102" ht="1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</row>
    <row r="269" spans="1:102" ht="1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</row>
    <row r="270" spans="1:102" ht="1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</row>
    <row r="271" spans="1:102" ht="1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</row>
    <row r="272" spans="1:102" ht="1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</row>
    <row r="273" spans="1:102" ht="1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</row>
    <row r="274" spans="1:102" ht="1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</row>
    <row r="275" spans="1:102" ht="1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</row>
    <row r="276" spans="1:102" ht="1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</row>
    <row r="277" spans="1:102" ht="1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</row>
    <row r="278" spans="1:102" ht="1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</row>
    <row r="279" spans="1:102" ht="1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</row>
    <row r="280" spans="1:102" ht="1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</row>
    <row r="281" spans="1:102" ht="1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</row>
    <row r="282" spans="1:102" ht="1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</row>
    <row r="283" spans="1:102" ht="1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</row>
    <row r="284" spans="1:102" ht="1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</row>
    <row r="285" spans="1:102" ht="1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</row>
    <row r="286" spans="1:102" ht="1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</row>
    <row r="287" spans="1:102" ht="1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</row>
    <row r="288" spans="1:102" ht="1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</row>
    <row r="289" spans="1:102" ht="1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</row>
    <row r="290" spans="1:102" ht="1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</row>
    <row r="291" spans="1:102" ht="1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</row>
    <row r="292" spans="1:102" ht="1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</row>
    <row r="293" spans="1:102" ht="1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</row>
    <row r="294" spans="1:102" ht="1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</row>
    <row r="295" spans="1:102" ht="1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</row>
    <row r="296" spans="1:102" ht="1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</row>
    <row r="297" spans="1:102" ht="1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</row>
    <row r="298" spans="1:102" ht="1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</row>
    <row r="299" spans="1:102" ht="1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</row>
    <row r="300" spans="1:102" ht="1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</row>
    <row r="301" spans="1:102" ht="1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</row>
    <row r="302" spans="1:102" ht="1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</row>
    <row r="303" spans="1:102" ht="1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</row>
    <row r="304" spans="1:102" ht="1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</row>
    <row r="305" spans="1:102" ht="1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</row>
    <row r="306" spans="1:102" ht="1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</row>
    <row r="307" spans="1:102" ht="1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</row>
    <row r="308" spans="1:102" ht="1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</row>
    <row r="309" spans="1:102" ht="1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</row>
    <row r="310" spans="1:102" ht="1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</row>
    <row r="311" spans="1:102" ht="1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</row>
    <row r="312" spans="1:102" ht="1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</row>
    <row r="313" spans="1:102" ht="1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</row>
    <row r="314" spans="1:102" ht="1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</row>
    <row r="315" spans="1:102" ht="1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</row>
    <row r="316" spans="1:102" ht="1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</row>
    <row r="317" spans="1:102" ht="1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</row>
    <row r="318" spans="1:102" ht="1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</row>
    <row r="319" spans="1:102" ht="1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</row>
    <row r="320" spans="1:102" ht="1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</row>
    <row r="321" spans="1:102" ht="1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</row>
    <row r="322" spans="1:102" ht="1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</row>
    <row r="323" spans="1:102" ht="1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</row>
    <row r="324" spans="1:102" ht="1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</row>
    <row r="325" spans="1:102" ht="1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</row>
    <row r="326" spans="1:102" ht="1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</row>
    <row r="327" spans="1:102" ht="1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</row>
    <row r="328" spans="1:102" ht="1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</row>
    <row r="329" spans="1:102" ht="1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</row>
    <row r="330" spans="1:102" ht="1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</row>
    <row r="331" spans="1:102" ht="1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</row>
    <row r="332" spans="1:102" ht="1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</row>
    <row r="333" spans="1:102" ht="1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</row>
    <row r="334" spans="1:102" ht="1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</row>
    <row r="335" spans="1:102" ht="1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</row>
    <row r="336" spans="1:102" ht="1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</row>
    <row r="337" spans="1:102" ht="1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</row>
    <row r="338" spans="1:102" ht="1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</row>
    <row r="339" spans="1:102" ht="1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</row>
    <row r="340" spans="1:102" ht="1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</row>
    <row r="341" spans="1:102" ht="1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</row>
    <row r="342" spans="1:102" ht="1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</row>
    <row r="343" spans="1:102" ht="1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</row>
    <row r="344" spans="1:102" ht="1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</row>
    <row r="345" spans="1:102" ht="1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</row>
    <row r="346" spans="1:102" ht="1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</row>
    <row r="347" spans="1:102" ht="1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</row>
    <row r="348" spans="1:102" ht="1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</row>
    <row r="349" spans="1:102" ht="1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</row>
    <row r="350" spans="1:102" ht="1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</row>
    <row r="351" spans="1:102" ht="1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</row>
    <row r="352" spans="1:102" ht="1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</row>
    <row r="353" spans="1:102" ht="1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</row>
    <row r="354" spans="1:102" ht="1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</row>
    <row r="355" spans="1:102" ht="1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</row>
    <row r="356" spans="1:102" ht="1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</row>
    <row r="357" spans="1:102" ht="1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</row>
    <row r="358" spans="1:102" ht="1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</row>
    <row r="359" spans="1:102" ht="1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</row>
    <row r="360" spans="1:102" ht="1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</row>
    <row r="361" spans="1:102" ht="1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</row>
    <row r="362" spans="1:102" ht="1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</row>
    <row r="363" spans="1:102" ht="1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</row>
    <row r="364" spans="1:102" ht="1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</row>
    <row r="365" spans="1:102" ht="1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</row>
    <row r="366" spans="1:102" ht="1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</row>
    <row r="367" spans="1:102" ht="1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</row>
    <row r="368" spans="1:102" ht="1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</row>
    <row r="369" spans="1:102" ht="1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</row>
    <row r="370" spans="1:102" ht="1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</row>
    <row r="371" spans="1:102" ht="1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</row>
    <row r="372" spans="1:102" ht="1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</row>
    <row r="373" spans="1:102" ht="1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</row>
    <row r="374" spans="1:102" ht="1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</row>
    <row r="375" spans="1:102" ht="1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</row>
    <row r="376" spans="1:102" ht="1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</row>
    <row r="377" spans="1:102" ht="1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</row>
    <row r="378" spans="1:102" ht="1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</row>
    <row r="379" spans="1:102" ht="1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</row>
    <row r="380" spans="1:102" ht="1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</row>
    <row r="381" spans="1:102" ht="1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</row>
    <row r="382" spans="1:102" ht="1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</row>
    <row r="383" spans="1:102" ht="1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</row>
    <row r="384" spans="1:102" ht="1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</row>
    <row r="385" spans="1:102" ht="1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</row>
    <row r="386" spans="1:102" ht="1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</row>
    <row r="387" spans="1:102" ht="1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</row>
    <row r="388" spans="1:102" ht="1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</row>
    <row r="389" spans="1:102" ht="1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</row>
    <row r="390" spans="1:102" ht="1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</row>
    <row r="391" spans="1:102" ht="1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</row>
    <row r="392" spans="1:102" ht="1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</row>
    <row r="393" spans="1:102" ht="1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</row>
    <row r="394" spans="1:102" ht="1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</row>
    <row r="395" spans="1:102" ht="1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</row>
    <row r="396" spans="1:102" ht="1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</row>
    <row r="397" spans="1:102" ht="1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</row>
    <row r="398" spans="1:102" ht="1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</row>
    <row r="399" spans="1:102" ht="1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</row>
    <row r="400" spans="1:102" ht="1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</row>
    <row r="401" spans="1:102" ht="1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</row>
    <row r="402" spans="1:102" ht="1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</row>
    <row r="403" spans="1:102" ht="1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</row>
    <row r="404" spans="1:102" ht="1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</row>
    <row r="405" spans="1:102" ht="1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</row>
    <row r="406" spans="1:102" ht="1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</row>
    <row r="407" spans="1:102" ht="1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</row>
    <row r="408" spans="1:102" ht="1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</row>
    <row r="409" spans="1:102" ht="1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</row>
    <row r="410" spans="1:102" ht="1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</row>
    <row r="411" spans="1:102" ht="1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</row>
    <row r="412" spans="1:102" ht="1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</row>
    <row r="413" spans="1:102" ht="1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</row>
    <row r="414" spans="1:102" ht="1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</row>
    <row r="415" spans="1:102" ht="1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</row>
    <row r="416" spans="1:102" ht="1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</row>
    <row r="417" spans="1:102" ht="1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</row>
    <row r="418" spans="1:102" ht="1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</row>
    <row r="419" spans="1:102" ht="1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</row>
    <row r="420" spans="1:102" ht="1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</row>
    <row r="421" spans="1:102" ht="1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</row>
    <row r="422" spans="1:102" ht="1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</row>
    <row r="423" spans="1:102" ht="1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</row>
    <row r="424" spans="1:102" ht="1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</row>
    <row r="425" spans="1:102" ht="1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</row>
    <row r="426" spans="1:102" ht="1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</row>
    <row r="427" spans="1:102" ht="1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</row>
    <row r="428" spans="1:102" ht="1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</row>
    <row r="429" spans="1:102" ht="1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</row>
    <row r="430" spans="1:102" ht="1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</row>
    <row r="431" spans="1:102" ht="1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</row>
    <row r="432" spans="1:102" ht="1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</row>
    <row r="433" spans="1:102" ht="1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</row>
    <row r="434" spans="1:102" ht="1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</row>
    <row r="435" spans="1:102" ht="1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</row>
    <row r="436" spans="1:102" ht="1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</row>
    <row r="437" spans="1:102" ht="1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</row>
    <row r="438" spans="1:102" ht="1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</row>
    <row r="439" spans="1:102" ht="1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</row>
    <row r="440" spans="1:102" ht="1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</row>
    <row r="441" spans="1:102" ht="1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</row>
    <row r="442" spans="1:102" ht="1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</row>
    <row r="443" spans="1:102" ht="1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</row>
    <row r="444" spans="1:102" ht="1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</row>
    <row r="445" spans="1:102" ht="1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</row>
    <row r="446" spans="1:102" ht="1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</row>
    <row r="447" spans="1:102" ht="1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</row>
    <row r="448" spans="1:102" ht="1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</row>
    <row r="449" spans="1:102" ht="1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</row>
    <row r="450" spans="1:102" ht="1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</row>
    <row r="451" spans="1:102" ht="1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</row>
    <row r="452" spans="1:102" ht="1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</row>
    <row r="453" spans="1:102" ht="1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5"/>
  <sheetViews>
    <sheetView tabSelected="1" workbookViewId="0">
      <selection activeCell="B10" sqref="B10"/>
    </sheetView>
  </sheetViews>
  <sheetFormatPr defaultColWidth="17.7109375" defaultRowHeight="15" x14ac:dyDescent="0.25"/>
  <cols>
    <col min="1" max="1" width="29" customWidth="1"/>
    <col min="2" max="2" width="31.85546875" bestFit="1" customWidth="1"/>
    <col min="3" max="3" width="57.28515625" customWidth="1"/>
  </cols>
  <sheetData>
    <row r="1" spans="1:102" ht="18" x14ac:dyDescent="0.25">
      <c r="A1" s="2" t="s">
        <v>35</v>
      </c>
      <c r="B1" s="6">
        <f>Master!$C$36</f>
        <v>98873860</v>
      </c>
      <c r="C1" s="2"/>
      <c r="D1" s="2"/>
    </row>
    <row r="2" spans="1:102" ht="18" x14ac:dyDescent="0.25">
      <c r="A2" s="2" t="s">
        <v>262</v>
      </c>
      <c r="B2" s="6">
        <f ca="1">Financing!I11</f>
        <v>96021125.126275167</v>
      </c>
      <c r="C2" s="2"/>
      <c r="D2" s="2"/>
    </row>
    <row r="3" spans="1:102" ht="18" x14ac:dyDescent="0.25">
      <c r="A3" s="2" t="s">
        <v>55</v>
      </c>
      <c r="B3" s="6">
        <f>Financing!C4</f>
        <v>5000000</v>
      </c>
      <c r="C3" s="2"/>
      <c r="D3" s="2"/>
    </row>
    <row r="4" spans="1:102" ht="18" x14ac:dyDescent="0.25">
      <c r="A4" s="2" t="s">
        <v>266</v>
      </c>
      <c r="B4" s="6">
        <f ca="1">B1-B2+B3</f>
        <v>7852734.8737248331</v>
      </c>
      <c r="C4" s="2"/>
      <c r="D4" s="2"/>
    </row>
    <row r="5" spans="1:102" ht="18" x14ac:dyDescent="0.25">
      <c r="A5" s="2" t="s">
        <v>267</v>
      </c>
      <c r="B5" s="6">
        <f ca="1">B4*(1-Master!B14)</f>
        <v>5889551.1552936248</v>
      </c>
      <c r="C5" s="2"/>
      <c r="D5" s="2"/>
    </row>
    <row r="6" spans="1:102" ht="18" x14ac:dyDescent="0.25">
      <c r="A6" s="2" t="s">
        <v>268</v>
      </c>
      <c r="B6" s="6">
        <f ca="1">Financing!C3</f>
        <v>6850384.10993734</v>
      </c>
      <c r="C6" s="2"/>
      <c r="D6" s="2"/>
    </row>
    <row r="7" spans="1:102" ht="18" x14ac:dyDescent="0.25">
      <c r="A7" s="2" t="s">
        <v>269</v>
      </c>
      <c r="B7" s="6">
        <f ca="1">B5+B6</f>
        <v>12739935.265230965</v>
      </c>
      <c r="C7" s="2"/>
      <c r="D7" s="2"/>
    </row>
    <row r="8" spans="1:102" ht="18" x14ac:dyDescent="0.25">
      <c r="A8" s="2" t="s">
        <v>270</v>
      </c>
      <c r="B8" s="2">
        <f>Master!D67+1</f>
        <v>56</v>
      </c>
      <c r="C8" s="5">
        <f>Master!B65</f>
        <v>42552</v>
      </c>
      <c r="D8" s="5">
        <f t="shared" ref="D8:BO8" si="0">EDATE(C8,1)</f>
        <v>42583</v>
      </c>
      <c r="E8" s="5">
        <f t="shared" si="0"/>
        <v>42614</v>
      </c>
      <c r="F8" s="5">
        <f t="shared" si="0"/>
        <v>42644</v>
      </c>
      <c r="G8" s="5">
        <f t="shared" si="0"/>
        <v>42675</v>
      </c>
      <c r="H8" s="5">
        <f t="shared" si="0"/>
        <v>42705</v>
      </c>
      <c r="I8" s="5">
        <f t="shared" si="0"/>
        <v>42736</v>
      </c>
      <c r="J8" s="5">
        <f t="shared" si="0"/>
        <v>42767</v>
      </c>
      <c r="K8" s="5">
        <f>EDATE(J8,1)</f>
        <v>42795</v>
      </c>
      <c r="L8" s="5">
        <f t="shared" si="0"/>
        <v>42826</v>
      </c>
      <c r="M8" s="5">
        <f t="shared" si="0"/>
        <v>42856</v>
      </c>
      <c r="N8" s="5">
        <f t="shared" si="0"/>
        <v>42887</v>
      </c>
      <c r="O8" s="5">
        <f t="shared" si="0"/>
        <v>42917</v>
      </c>
      <c r="P8" s="5">
        <f t="shared" si="0"/>
        <v>42948</v>
      </c>
      <c r="Q8" s="5">
        <f t="shared" si="0"/>
        <v>42979</v>
      </c>
      <c r="R8" s="5">
        <f t="shared" si="0"/>
        <v>43009</v>
      </c>
      <c r="S8" s="5">
        <f t="shared" si="0"/>
        <v>43040</v>
      </c>
      <c r="T8" s="5">
        <f t="shared" si="0"/>
        <v>43070</v>
      </c>
      <c r="U8" s="5">
        <f t="shared" si="0"/>
        <v>43101</v>
      </c>
      <c r="V8" s="5">
        <f t="shared" si="0"/>
        <v>43132</v>
      </c>
      <c r="W8" s="5">
        <f t="shared" si="0"/>
        <v>43160</v>
      </c>
      <c r="X8" s="5">
        <f t="shared" si="0"/>
        <v>43191</v>
      </c>
      <c r="Y8" s="5">
        <f t="shared" si="0"/>
        <v>43221</v>
      </c>
      <c r="Z8" s="5">
        <f t="shared" si="0"/>
        <v>43252</v>
      </c>
      <c r="AA8" s="5">
        <f t="shared" si="0"/>
        <v>43282</v>
      </c>
      <c r="AB8" s="5">
        <f t="shared" si="0"/>
        <v>43313</v>
      </c>
      <c r="AC8" s="5">
        <f t="shared" si="0"/>
        <v>43344</v>
      </c>
      <c r="AD8" s="5">
        <f t="shared" si="0"/>
        <v>43374</v>
      </c>
      <c r="AE8" s="5">
        <f t="shared" si="0"/>
        <v>43405</v>
      </c>
      <c r="AF8" s="5">
        <f t="shared" si="0"/>
        <v>43435</v>
      </c>
      <c r="AG8" s="5">
        <f t="shared" si="0"/>
        <v>43466</v>
      </c>
      <c r="AH8" s="5">
        <f t="shared" si="0"/>
        <v>43497</v>
      </c>
      <c r="AI8" s="5">
        <f t="shared" si="0"/>
        <v>43525</v>
      </c>
      <c r="AJ8" s="5">
        <f t="shared" si="0"/>
        <v>43556</v>
      </c>
      <c r="AK8" s="5">
        <f t="shared" si="0"/>
        <v>43586</v>
      </c>
      <c r="AL8" s="5">
        <f t="shared" si="0"/>
        <v>43617</v>
      </c>
      <c r="AM8" s="5">
        <f t="shared" si="0"/>
        <v>43647</v>
      </c>
      <c r="AN8" s="5">
        <f t="shared" si="0"/>
        <v>43678</v>
      </c>
      <c r="AO8" s="5">
        <f t="shared" si="0"/>
        <v>43709</v>
      </c>
      <c r="AP8" s="5">
        <f t="shared" si="0"/>
        <v>43739</v>
      </c>
      <c r="AQ8" s="5">
        <f t="shared" si="0"/>
        <v>43770</v>
      </c>
      <c r="AR8" s="5">
        <f t="shared" si="0"/>
        <v>43800</v>
      </c>
      <c r="AS8" s="5">
        <f t="shared" si="0"/>
        <v>43831</v>
      </c>
      <c r="AT8" s="5">
        <f t="shared" si="0"/>
        <v>43862</v>
      </c>
      <c r="AU8" s="5">
        <f t="shared" si="0"/>
        <v>43891</v>
      </c>
      <c r="AV8" s="5">
        <f t="shared" si="0"/>
        <v>43922</v>
      </c>
      <c r="AW8" s="5">
        <f t="shared" si="0"/>
        <v>43952</v>
      </c>
      <c r="AX8" s="5">
        <f t="shared" si="0"/>
        <v>43983</v>
      </c>
      <c r="AY8" s="5">
        <f t="shared" si="0"/>
        <v>44013</v>
      </c>
      <c r="AZ8" s="5">
        <f t="shared" si="0"/>
        <v>44044</v>
      </c>
      <c r="BA8" s="5">
        <f t="shared" si="0"/>
        <v>44075</v>
      </c>
      <c r="BB8" s="5">
        <f t="shared" si="0"/>
        <v>44105</v>
      </c>
      <c r="BC8" s="5">
        <f t="shared" si="0"/>
        <v>44136</v>
      </c>
      <c r="BD8" s="5">
        <f t="shared" si="0"/>
        <v>44166</v>
      </c>
      <c r="BE8" s="5">
        <f t="shared" si="0"/>
        <v>44197</v>
      </c>
      <c r="BF8" s="5">
        <f t="shared" si="0"/>
        <v>44228</v>
      </c>
      <c r="BG8" s="5">
        <f t="shared" si="0"/>
        <v>44256</v>
      </c>
      <c r="BH8" s="5">
        <f t="shared" si="0"/>
        <v>44287</v>
      </c>
      <c r="BI8" s="5">
        <f t="shared" si="0"/>
        <v>44317</v>
      </c>
      <c r="BJ8" s="5">
        <f t="shared" si="0"/>
        <v>44348</v>
      </c>
      <c r="BK8" s="5">
        <f t="shared" si="0"/>
        <v>44378</v>
      </c>
      <c r="BL8" s="5">
        <f t="shared" si="0"/>
        <v>44409</v>
      </c>
      <c r="BM8" s="5">
        <f t="shared" si="0"/>
        <v>44440</v>
      </c>
      <c r="BN8" s="5">
        <f t="shared" si="0"/>
        <v>44470</v>
      </c>
      <c r="BO8" s="5">
        <f t="shared" si="0"/>
        <v>44501</v>
      </c>
      <c r="BP8" s="5">
        <f t="shared" ref="BP8:CX8" si="1">EDATE(BO8,1)</f>
        <v>44531</v>
      </c>
      <c r="BQ8" s="5">
        <f t="shared" si="1"/>
        <v>44562</v>
      </c>
      <c r="BR8" s="5">
        <f t="shared" si="1"/>
        <v>44593</v>
      </c>
      <c r="BS8" s="5">
        <f t="shared" si="1"/>
        <v>44621</v>
      </c>
      <c r="BT8" s="5">
        <f t="shared" si="1"/>
        <v>44652</v>
      </c>
      <c r="BU8" s="5">
        <f t="shared" si="1"/>
        <v>44682</v>
      </c>
      <c r="BV8" s="5">
        <f t="shared" si="1"/>
        <v>44713</v>
      </c>
      <c r="BW8" s="5">
        <f t="shared" si="1"/>
        <v>44743</v>
      </c>
      <c r="BX8" s="5">
        <f t="shared" si="1"/>
        <v>44774</v>
      </c>
      <c r="BY8" s="5">
        <f t="shared" si="1"/>
        <v>44805</v>
      </c>
      <c r="BZ8" s="5">
        <f t="shared" si="1"/>
        <v>44835</v>
      </c>
      <c r="CA8" s="5">
        <f t="shared" si="1"/>
        <v>44866</v>
      </c>
      <c r="CB8" s="5">
        <f t="shared" si="1"/>
        <v>44896</v>
      </c>
      <c r="CC8" s="5">
        <f t="shared" si="1"/>
        <v>44927</v>
      </c>
      <c r="CD8" s="5">
        <f t="shared" si="1"/>
        <v>44958</v>
      </c>
      <c r="CE8" s="5">
        <f t="shared" si="1"/>
        <v>44986</v>
      </c>
      <c r="CF8" s="5">
        <f t="shared" si="1"/>
        <v>45017</v>
      </c>
      <c r="CG8" s="5">
        <f t="shared" si="1"/>
        <v>45047</v>
      </c>
      <c r="CH8" s="5">
        <f t="shared" si="1"/>
        <v>45078</v>
      </c>
      <c r="CI8" s="5">
        <f t="shared" si="1"/>
        <v>45108</v>
      </c>
      <c r="CJ8" s="5">
        <f t="shared" si="1"/>
        <v>45139</v>
      </c>
      <c r="CK8" s="5">
        <f t="shared" si="1"/>
        <v>45170</v>
      </c>
      <c r="CL8" s="5">
        <f t="shared" si="1"/>
        <v>45200</v>
      </c>
      <c r="CM8" s="5">
        <f t="shared" si="1"/>
        <v>45231</v>
      </c>
      <c r="CN8" s="5">
        <f t="shared" si="1"/>
        <v>45261</v>
      </c>
      <c r="CO8" s="5">
        <f t="shared" si="1"/>
        <v>45292</v>
      </c>
      <c r="CP8" s="5">
        <f t="shared" si="1"/>
        <v>45323</v>
      </c>
      <c r="CQ8" s="5">
        <f t="shared" si="1"/>
        <v>45352</v>
      </c>
      <c r="CR8" s="5">
        <f t="shared" si="1"/>
        <v>45383</v>
      </c>
      <c r="CS8" s="5">
        <f t="shared" si="1"/>
        <v>45413</v>
      </c>
      <c r="CT8" s="5">
        <f t="shared" si="1"/>
        <v>45444</v>
      </c>
      <c r="CU8" s="5">
        <f t="shared" si="1"/>
        <v>45474</v>
      </c>
      <c r="CV8" s="5">
        <f t="shared" si="1"/>
        <v>45505</v>
      </c>
      <c r="CW8" s="5">
        <f t="shared" si="1"/>
        <v>45536</v>
      </c>
      <c r="CX8" s="5">
        <f t="shared" si="1"/>
        <v>45566</v>
      </c>
    </row>
    <row r="9" spans="1:102" ht="18" x14ac:dyDescent="0.25">
      <c r="A9" s="2"/>
      <c r="B9" s="2"/>
      <c r="C9" s="2">
        <v>1</v>
      </c>
      <c r="D9" s="2">
        <f t="shared" ref="D9:BO9" si="2">IF(C9+1&lt;=100,C9+1)</f>
        <v>2</v>
      </c>
      <c r="E9" s="2">
        <f t="shared" si="2"/>
        <v>3</v>
      </c>
      <c r="F9" s="2">
        <f t="shared" si="2"/>
        <v>4</v>
      </c>
      <c r="G9" s="2">
        <f t="shared" si="2"/>
        <v>5</v>
      </c>
      <c r="H9" s="2">
        <f t="shared" si="2"/>
        <v>6</v>
      </c>
      <c r="I9" s="2">
        <f t="shared" si="2"/>
        <v>7</v>
      </c>
      <c r="J9" s="2">
        <f t="shared" si="2"/>
        <v>8</v>
      </c>
      <c r="K9" s="2">
        <f>IF(J9+1&lt;=100,J9+1)</f>
        <v>9</v>
      </c>
      <c r="L9" s="2">
        <f t="shared" si="2"/>
        <v>10</v>
      </c>
      <c r="M9" s="2">
        <f t="shared" si="2"/>
        <v>11</v>
      </c>
      <c r="N9" s="2">
        <f t="shared" si="2"/>
        <v>12</v>
      </c>
      <c r="O9" s="2">
        <f t="shared" si="2"/>
        <v>13</v>
      </c>
      <c r="P9" s="2">
        <f t="shared" si="2"/>
        <v>14</v>
      </c>
      <c r="Q9" s="2">
        <f t="shared" si="2"/>
        <v>15</v>
      </c>
      <c r="R9" s="2">
        <f t="shared" si="2"/>
        <v>16</v>
      </c>
      <c r="S9" s="2">
        <f t="shared" si="2"/>
        <v>17</v>
      </c>
      <c r="T9" s="2">
        <f t="shared" si="2"/>
        <v>18</v>
      </c>
      <c r="U9" s="2">
        <f t="shared" si="2"/>
        <v>19</v>
      </c>
      <c r="V9" s="2">
        <f t="shared" si="2"/>
        <v>20</v>
      </c>
      <c r="W9" s="2">
        <f t="shared" si="2"/>
        <v>21</v>
      </c>
      <c r="X9" s="2">
        <f t="shared" si="2"/>
        <v>22</v>
      </c>
      <c r="Y9" s="2">
        <f t="shared" si="2"/>
        <v>23</v>
      </c>
      <c r="Z9" s="2">
        <f t="shared" si="2"/>
        <v>24</v>
      </c>
      <c r="AA9" s="2">
        <f t="shared" si="2"/>
        <v>25</v>
      </c>
      <c r="AB9" s="2">
        <f t="shared" si="2"/>
        <v>26</v>
      </c>
      <c r="AC9" s="2">
        <f t="shared" si="2"/>
        <v>27</v>
      </c>
      <c r="AD9" s="2">
        <f t="shared" si="2"/>
        <v>28</v>
      </c>
      <c r="AE9" s="2">
        <f t="shared" si="2"/>
        <v>29</v>
      </c>
      <c r="AF9" s="2">
        <f t="shared" si="2"/>
        <v>30</v>
      </c>
      <c r="AG9" s="2">
        <f t="shared" si="2"/>
        <v>31</v>
      </c>
      <c r="AH9" s="2">
        <f t="shared" si="2"/>
        <v>32</v>
      </c>
      <c r="AI9" s="2">
        <f t="shared" si="2"/>
        <v>33</v>
      </c>
      <c r="AJ9" s="2">
        <f t="shared" si="2"/>
        <v>34</v>
      </c>
      <c r="AK9" s="2">
        <f t="shared" si="2"/>
        <v>35</v>
      </c>
      <c r="AL9" s="2">
        <f t="shared" si="2"/>
        <v>36</v>
      </c>
      <c r="AM9" s="2">
        <f t="shared" si="2"/>
        <v>37</v>
      </c>
      <c r="AN9" s="2">
        <f t="shared" si="2"/>
        <v>38</v>
      </c>
      <c r="AO9" s="2">
        <f t="shared" si="2"/>
        <v>39</v>
      </c>
      <c r="AP9" s="2">
        <f t="shared" si="2"/>
        <v>40</v>
      </c>
      <c r="AQ9" s="2">
        <f t="shared" si="2"/>
        <v>41</v>
      </c>
      <c r="AR9" s="2">
        <f t="shared" si="2"/>
        <v>42</v>
      </c>
      <c r="AS9" s="2">
        <f t="shared" si="2"/>
        <v>43</v>
      </c>
      <c r="AT9" s="2">
        <f t="shared" si="2"/>
        <v>44</v>
      </c>
      <c r="AU9" s="2">
        <f t="shared" si="2"/>
        <v>45</v>
      </c>
      <c r="AV9" s="2">
        <f t="shared" si="2"/>
        <v>46</v>
      </c>
      <c r="AW9" s="2">
        <f t="shared" si="2"/>
        <v>47</v>
      </c>
      <c r="AX9" s="2">
        <f t="shared" si="2"/>
        <v>48</v>
      </c>
      <c r="AY9" s="2">
        <f t="shared" si="2"/>
        <v>49</v>
      </c>
      <c r="AZ9" s="2">
        <f t="shared" si="2"/>
        <v>50</v>
      </c>
      <c r="BA9" s="2">
        <f t="shared" si="2"/>
        <v>51</v>
      </c>
      <c r="BB9" s="2">
        <f t="shared" si="2"/>
        <v>52</v>
      </c>
      <c r="BC9" s="2">
        <f t="shared" si="2"/>
        <v>53</v>
      </c>
      <c r="BD9" s="2">
        <f t="shared" si="2"/>
        <v>54</v>
      </c>
      <c r="BE9" s="2">
        <f t="shared" si="2"/>
        <v>55</v>
      </c>
      <c r="BF9" s="2">
        <f t="shared" si="2"/>
        <v>56</v>
      </c>
      <c r="BG9" s="2">
        <f t="shared" si="2"/>
        <v>57</v>
      </c>
      <c r="BH9" s="2">
        <f t="shared" si="2"/>
        <v>58</v>
      </c>
      <c r="BI9" s="2">
        <f t="shared" si="2"/>
        <v>59</v>
      </c>
      <c r="BJ9" s="2">
        <f t="shared" si="2"/>
        <v>60</v>
      </c>
      <c r="BK9" s="2">
        <f t="shared" si="2"/>
        <v>61</v>
      </c>
      <c r="BL9" s="2">
        <f t="shared" si="2"/>
        <v>62</v>
      </c>
      <c r="BM9" s="2">
        <f t="shared" si="2"/>
        <v>63</v>
      </c>
      <c r="BN9" s="2">
        <f t="shared" si="2"/>
        <v>64</v>
      </c>
      <c r="BO9" s="2">
        <f t="shared" si="2"/>
        <v>65</v>
      </c>
      <c r="BP9" s="2">
        <f t="shared" ref="BP9:CX9" si="3">IF(BO9+1&lt;=100,BO9+1)</f>
        <v>66</v>
      </c>
      <c r="BQ9" s="2">
        <f t="shared" si="3"/>
        <v>67</v>
      </c>
      <c r="BR9" s="2">
        <f t="shared" si="3"/>
        <v>68</v>
      </c>
      <c r="BS9" s="2">
        <f t="shared" si="3"/>
        <v>69</v>
      </c>
      <c r="BT9" s="2">
        <f t="shared" si="3"/>
        <v>70</v>
      </c>
      <c r="BU9" s="2">
        <f t="shared" si="3"/>
        <v>71</v>
      </c>
      <c r="BV9" s="2">
        <f t="shared" si="3"/>
        <v>72</v>
      </c>
      <c r="BW9" s="2">
        <f t="shared" si="3"/>
        <v>73</v>
      </c>
      <c r="BX9" s="2">
        <f t="shared" si="3"/>
        <v>74</v>
      </c>
      <c r="BY9" s="2">
        <f t="shared" si="3"/>
        <v>75</v>
      </c>
      <c r="BZ9" s="2">
        <f t="shared" si="3"/>
        <v>76</v>
      </c>
      <c r="CA9" s="2">
        <f t="shared" si="3"/>
        <v>77</v>
      </c>
      <c r="CB9" s="2">
        <f t="shared" si="3"/>
        <v>78</v>
      </c>
      <c r="CC9" s="2">
        <f t="shared" si="3"/>
        <v>79</v>
      </c>
      <c r="CD9" s="2">
        <f t="shared" si="3"/>
        <v>80</v>
      </c>
      <c r="CE9" s="2">
        <f t="shared" si="3"/>
        <v>81</v>
      </c>
      <c r="CF9" s="2">
        <f t="shared" si="3"/>
        <v>82</v>
      </c>
      <c r="CG9" s="2">
        <f t="shared" si="3"/>
        <v>83</v>
      </c>
      <c r="CH9" s="2">
        <f t="shared" si="3"/>
        <v>84</v>
      </c>
      <c r="CI9" s="2">
        <f t="shared" si="3"/>
        <v>85</v>
      </c>
      <c r="CJ9" s="2">
        <f t="shared" si="3"/>
        <v>86</v>
      </c>
      <c r="CK9" s="2">
        <f t="shared" si="3"/>
        <v>87</v>
      </c>
      <c r="CL9" s="2">
        <f t="shared" si="3"/>
        <v>88</v>
      </c>
      <c r="CM9" s="2">
        <f t="shared" si="3"/>
        <v>89</v>
      </c>
      <c r="CN9" s="2">
        <f t="shared" si="3"/>
        <v>90</v>
      </c>
      <c r="CO9" s="2">
        <f t="shared" si="3"/>
        <v>91</v>
      </c>
      <c r="CP9" s="2">
        <f t="shared" si="3"/>
        <v>92</v>
      </c>
      <c r="CQ9" s="2">
        <f t="shared" si="3"/>
        <v>93</v>
      </c>
      <c r="CR9" s="2">
        <f t="shared" si="3"/>
        <v>94</v>
      </c>
      <c r="CS9" s="2">
        <f t="shared" si="3"/>
        <v>95</v>
      </c>
      <c r="CT9" s="2">
        <f t="shared" si="3"/>
        <v>96</v>
      </c>
      <c r="CU9" s="2">
        <f t="shared" si="3"/>
        <v>97</v>
      </c>
      <c r="CV9" s="2">
        <f t="shared" si="3"/>
        <v>98</v>
      </c>
      <c r="CW9" s="2">
        <f t="shared" si="3"/>
        <v>99</v>
      </c>
      <c r="CX9" s="2">
        <f t="shared" si="3"/>
        <v>100</v>
      </c>
    </row>
    <row r="10" spans="1:102" s="8" customFormat="1" ht="18" x14ac:dyDescent="0.25">
      <c r="A10" s="16" t="s">
        <v>265</v>
      </c>
      <c r="C10" s="6">
        <f ca="1">IF(C9=$B$8,$B$7,-Financing!C64-1E-29)</f>
        <v>-392269.83505154587</v>
      </c>
      <c r="D10" s="6">
        <f ca="1">IF(D9=$B$8,$B$7,-Financing!D64-1E-29)</f>
        <v>-172953.37800687284</v>
      </c>
      <c r="E10" s="6">
        <f ca="1">IF(E9=$B$8,$B$7,-Financing!E64-1E-29)</f>
        <v>-367521.62542955327</v>
      </c>
      <c r="F10" s="6">
        <f ca="1">IF(F9=$B$8,$B$7,-Financing!F64-1E-29)</f>
        <v>-1556711.105344235</v>
      </c>
      <c r="G10" s="6">
        <f ca="1">IF(G9=$B$8,$B$7,-Financing!G64-1E-29)</f>
        <v>-905717.29091124539</v>
      </c>
      <c r="H10" s="6">
        <f ca="1">IF(H9=$B$8,$B$7,-Financing!H64-1E-29)</f>
        <v>-776375.64142670925</v>
      </c>
      <c r="I10" s="6">
        <f ca="1">IF(I9=$B$8,$B$7,-Financing!I64-1E-29)</f>
        <v>-736386.6723545444</v>
      </c>
      <c r="J10" s="6">
        <f ca="1">IF(J9=$B$8,$B$7,-Financing!J64-1E-29)</f>
        <v>-703203.16719990515</v>
      </c>
      <c r="K10" s="6">
        <f ca="1">IF(K9=$B$8,$B$7,-Financing!K64-1E-29)</f>
        <v>-483251.62080815266</v>
      </c>
      <c r="L10" s="6">
        <f ca="1">IF(L9=$B$8,$B$7,-Financing!L64-1E-29)</f>
        <v>-405008.97295598174</v>
      </c>
      <c r="M10" s="6">
        <f ca="1">IF(M9=$B$8,$B$7,-Financing!M64-1E-29)</f>
        <v>-350986.37218390807</v>
      </c>
      <c r="N10" s="6">
        <f ca="1">IF(N9=$B$8,$B$7,-Financing!N64-1E-29)</f>
        <v>-9.9999999999999994E-30</v>
      </c>
      <c r="O10" s="6">
        <f ca="1">IF(O9=$B$8,$B$7,-Financing!O64-1E-29)</f>
        <v>-9.9999999999999994E-30</v>
      </c>
      <c r="P10" s="6">
        <f ca="1">IF(P9=$B$8,$B$7,-Financing!P64-1E-29)</f>
        <v>-9.9999999999999994E-30</v>
      </c>
      <c r="Q10" s="6">
        <f ca="1">IF(Q9=$B$8,$B$7,-Financing!Q64-1E-29)</f>
        <v>-9.9999999999999994E-30</v>
      </c>
      <c r="R10" s="6">
        <f ca="1">IF(R9=$B$8,$B$7,-Financing!R64-1E-29)</f>
        <v>-9.9999999999999994E-30</v>
      </c>
      <c r="S10" s="6">
        <f ca="1">IF(S9=$B$8,$B$7,-Financing!S64-1E-29)</f>
        <v>-9.9999999999999994E-30</v>
      </c>
      <c r="T10" s="6">
        <f ca="1">IF(T9=$B$8,$B$7,-Financing!T64-1E-29)</f>
        <v>-9.9999999999999994E-30</v>
      </c>
      <c r="U10" s="6">
        <f ca="1">IF(U9=$B$8,$B$7,-Financing!U64-1E-29)</f>
        <v>-9.9999999999999994E-30</v>
      </c>
      <c r="V10" s="6">
        <f ca="1">IF(V9=$B$8,$B$7,-Financing!V64-1E-29)</f>
        <v>-9.9999999999999994E-30</v>
      </c>
      <c r="W10" s="6">
        <f ca="1">IF(W9=$B$8,$B$7,-Financing!W64-1E-29)</f>
        <v>-9.9999999999999994E-30</v>
      </c>
      <c r="X10" s="6">
        <f ca="1">IF(X9=$B$8,$B$7,-Financing!X64-1E-29)</f>
        <v>-9.9999999999999994E-30</v>
      </c>
      <c r="Y10" s="6">
        <f ca="1">IF(Y9=$B$8,$B$7,-Financing!Y64-1E-29)</f>
        <v>-9.9999999999999994E-30</v>
      </c>
      <c r="Z10" s="6">
        <f ca="1">IF(Z9=$B$8,$B$7,-Financing!Z64-1E-29)</f>
        <v>-9.9999999999999994E-30</v>
      </c>
      <c r="AA10" s="6">
        <f ca="1">IF(AA9=$B$8,$B$7,-Financing!AA64-1E-29)</f>
        <v>-9.9999999999999994E-30</v>
      </c>
      <c r="AB10" s="6">
        <f ca="1">IF(AB9=$B$8,$B$7,-Financing!AB64-1E-29)</f>
        <v>-9.9999999999999994E-30</v>
      </c>
      <c r="AC10" s="6">
        <f ca="1">IF(AC9=$B$8,$B$7,-Financing!AC64-1E-29)</f>
        <v>-9.9999999999999994E-30</v>
      </c>
      <c r="AD10" s="6">
        <f ca="1">IF(AD9=$B$8,$B$7,-Financing!AD64-1E-29)</f>
        <v>-9.9999999999999994E-30</v>
      </c>
      <c r="AE10" s="6">
        <f ca="1">IF(AE9=$B$8,$B$7,-Financing!AE64-1E-29)</f>
        <v>-9.9999999999999994E-30</v>
      </c>
      <c r="AF10" s="6">
        <f ca="1">IF(AF9=$B$8,$B$7,-Financing!AF64-1E-29)</f>
        <v>-9.9999999999999994E-30</v>
      </c>
      <c r="AG10" s="6">
        <f ca="1">IF(AG9=$B$8,$B$7,-Financing!AG64-1E-29)</f>
        <v>-9.9999999999999994E-30</v>
      </c>
      <c r="AH10" s="6">
        <f ca="1">IF(AH9=$B$8,$B$7,-Financing!AH64-1E-29)</f>
        <v>-9.9999999999999994E-30</v>
      </c>
      <c r="AI10" s="6">
        <f ca="1">IF(AI9=$B$8,$B$7,-Financing!AI64-1E-29)</f>
        <v>-9.9999999999999994E-30</v>
      </c>
      <c r="AJ10" s="6">
        <f ca="1">IF(AJ9=$B$8,$B$7,-Financing!AJ64-1E-29)</f>
        <v>-9.9999999999999994E-30</v>
      </c>
      <c r="AK10" s="6">
        <f ca="1">IF(AK9=$B$8,$B$7,-Financing!AK64-1E-29)</f>
        <v>-9.9999999999999994E-30</v>
      </c>
      <c r="AL10" s="6">
        <f ca="1">IF(AL9=$B$8,$B$7,-Financing!AL64-1E-29)</f>
        <v>-9.9999999999999994E-30</v>
      </c>
      <c r="AM10" s="6">
        <f ca="1">IF(AM9=$B$8,$B$7,-Financing!AM64-1E-29)</f>
        <v>-9.9999999999999994E-30</v>
      </c>
      <c r="AN10" s="6">
        <f ca="1">IF(AN9=$B$8,$B$7,-Financing!AN64-1E-29)</f>
        <v>-9.9999999999999994E-30</v>
      </c>
      <c r="AO10" s="6">
        <f ca="1">IF(AO9=$B$8,$B$7,-Financing!AO64-1E-29)</f>
        <v>-9.9999999999999994E-30</v>
      </c>
      <c r="AP10" s="6">
        <f ca="1">IF(AP9=$B$8,$B$7,-Financing!AP64-1E-29)</f>
        <v>-9.9999999999999994E-30</v>
      </c>
      <c r="AQ10" s="6">
        <f ca="1">IF(AQ9=$B$8,$B$7,-Financing!AQ64-1E-29)</f>
        <v>-9.9999999999999994E-30</v>
      </c>
      <c r="AR10" s="6">
        <f ca="1">IF(AR9=$B$8,$B$7,-Financing!AR64-1E-29)</f>
        <v>-9.9999999999999994E-30</v>
      </c>
      <c r="AS10" s="6">
        <f ca="1">IF(AS9=$B$8,$B$7,-Financing!AS64-1E-29)</f>
        <v>-9.9999999999999994E-30</v>
      </c>
      <c r="AT10" s="6">
        <f ca="1">IF(AT9=$B$8,$B$7,-Financing!AT64-1E-29)</f>
        <v>-9.9999999999999994E-30</v>
      </c>
      <c r="AU10" s="6">
        <f ca="1">IF(AU9=$B$8,$B$7,-Financing!AU64-1E-29)</f>
        <v>-9.9999999999999994E-30</v>
      </c>
      <c r="AV10" s="6">
        <f ca="1">IF(AV9=$B$8,$B$7,-Financing!AV64-1E-29)</f>
        <v>-9.9999999999999994E-30</v>
      </c>
      <c r="AW10" s="6">
        <f ca="1">IF(AW9=$B$8,$B$7,-Financing!AW64-1E-29)</f>
        <v>-9.9999999999999994E-30</v>
      </c>
      <c r="AX10" s="6">
        <f ca="1">IF(AX9=$B$8,$B$7,-Financing!AX64-1E-29)</f>
        <v>-9.9999999999999994E-30</v>
      </c>
      <c r="AY10" s="6">
        <f ca="1">IF(AY9=$B$8,$B$7,-Financing!AY64-1E-29)</f>
        <v>-9.9999999999999994E-30</v>
      </c>
      <c r="AZ10" s="6">
        <f ca="1">IF(AZ9=$B$8,$B$7,-Financing!AZ64-1E-29)</f>
        <v>-9.9999999999999994E-30</v>
      </c>
      <c r="BA10" s="6">
        <f ca="1">IF(BA9=$B$8,$B$7,-Financing!BA64-1E-29)</f>
        <v>-9.9999999999999994E-30</v>
      </c>
      <c r="BB10" s="6">
        <f ca="1">IF(BB9=$B$8,$B$7,-Financing!BB64-1E-29)</f>
        <v>-9.9999999999999994E-30</v>
      </c>
      <c r="BC10" s="6">
        <f ca="1">IF(BC9=$B$8,$B$7,-Financing!BC64-1E-29)</f>
        <v>-9.9999999999999994E-30</v>
      </c>
      <c r="BD10" s="6">
        <f ca="1">IF(BD9=$B$8,$B$7,-Financing!BD64-1E-29)</f>
        <v>-9.9999999999999994E-30</v>
      </c>
      <c r="BE10" s="6">
        <f ca="1">IF(BE9=$B$8,$B$7,-Financing!BE64-1E-29)</f>
        <v>-9.9999999999999994E-30</v>
      </c>
      <c r="BF10" s="6">
        <f ca="1">IF(BF9=$B$8,$B$7,-Financing!BF64-1E-29)</f>
        <v>12739935.265230965</v>
      </c>
      <c r="BG10" s="6">
        <f ca="1">IF(BG9=$B$8,$B$7,-Financing!BG64-1E-29)</f>
        <v>-9.9999999999999994E-30</v>
      </c>
      <c r="BH10" s="6">
        <f ca="1">IF(BH9=$B$8,$B$7,-Financing!BH64-1E-29)</f>
        <v>-9.9999999999999994E-30</v>
      </c>
      <c r="BI10" s="6">
        <f ca="1">IF(BI9=$B$8,$B$7,-Financing!BI64-1E-29)</f>
        <v>-9.9999999999999994E-30</v>
      </c>
      <c r="BJ10" s="6">
        <f ca="1">IF(BJ9=$B$8,$B$7,-Financing!BJ64-1E-29)</f>
        <v>-9.9999999999999994E-30</v>
      </c>
      <c r="BK10" s="6">
        <f ca="1">IF(BK9=$B$8,$B$7,-Financing!BK64-1E-29)</f>
        <v>-9.9999999999999994E-30</v>
      </c>
      <c r="BL10" s="6">
        <f ca="1">IF(BL9=$B$8,$B$7,-Financing!BL64-1E-29)</f>
        <v>-9.9999999999999994E-30</v>
      </c>
      <c r="BM10" s="6">
        <f ca="1">IF(BM9=$B$8,$B$7,-Financing!BM64-1E-29)</f>
        <v>-9.9999999999999994E-30</v>
      </c>
      <c r="BN10" s="6">
        <f ca="1">IF(BN9=$B$8,$B$7,-Financing!BN64-1E-29)</f>
        <v>-9.9999999999999994E-30</v>
      </c>
      <c r="BO10" s="6">
        <f ca="1">IF(BO9=$B$8,$B$7,-Financing!BO64-1E-29)</f>
        <v>-9.9999999999999994E-30</v>
      </c>
      <c r="BP10" s="6">
        <f ca="1">IF(BP9=$B$8,$B$7,-Financing!BP64-1E-29)</f>
        <v>-9.9999999999999994E-30</v>
      </c>
      <c r="BQ10" s="6">
        <f ca="1">IF(BQ9=$B$8,$B$7,-Financing!BQ64-1E-29)</f>
        <v>-9.9999999999999994E-30</v>
      </c>
      <c r="BR10" s="6">
        <f ca="1">IF(BR9=$B$8,$B$7,-Financing!BR64-1E-29)</f>
        <v>-9.9999999999999994E-30</v>
      </c>
      <c r="BS10" s="6">
        <f ca="1">IF(BS9=$B$8,$B$7,-Financing!BS64-1E-29)</f>
        <v>-9.9999999999999994E-30</v>
      </c>
      <c r="BT10" s="6">
        <f ca="1">IF(BT9=$B$8,$B$7,-Financing!BT64-1E-29)</f>
        <v>-9.9999999999999994E-30</v>
      </c>
      <c r="BU10" s="6">
        <f ca="1">IF(BU9=$B$8,$B$7,-Financing!BU64-1E-29)</f>
        <v>-9.9999999999999994E-30</v>
      </c>
      <c r="BV10" s="6">
        <f ca="1">IF(BV9=$B$8,$B$7,-Financing!BV64-1E-29)</f>
        <v>-9.9999999999999994E-30</v>
      </c>
      <c r="BW10" s="6">
        <f ca="1">IF(BW9=$B$8,$B$7,-Financing!BW64-1E-29)</f>
        <v>-9.9999999999999994E-30</v>
      </c>
      <c r="BX10" s="6">
        <f ca="1">IF(BX9=$B$8,$B$7,-Financing!BX64-1E-29)</f>
        <v>-9.9999999999999994E-30</v>
      </c>
      <c r="BY10" s="6">
        <f ca="1">IF(BY9=$B$8,$B$7,-Financing!BY64-1E-29)</f>
        <v>-9.9999999999999994E-30</v>
      </c>
      <c r="BZ10" s="6">
        <f ca="1">IF(BZ9=$B$8,$B$7,-Financing!BZ64-1E-29)</f>
        <v>-9.9999999999999994E-30</v>
      </c>
      <c r="CA10" s="6">
        <f ca="1">IF(CA9=$B$8,$B$7,-Financing!CA64-1E-29)</f>
        <v>-9.9999999999999994E-30</v>
      </c>
      <c r="CB10" s="6">
        <f ca="1">IF(CB9=$B$8,$B$7,-Financing!CB64-1E-29)</f>
        <v>-9.9999999999999994E-30</v>
      </c>
      <c r="CC10" s="6">
        <f ca="1">IF(CC9=$B$8,$B$7,-Financing!CC64-1E-29)</f>
        <v>-9.9999999999999994E-30</v>
      </c>
      <c r="CD10" s="6">
        <f ca="1">IF(CD9=$B$8,$B$7,-Financing!CD64-1E-29)</f>
        <v>-9.9999999999999994E-30</v>
      </c>
      <c r="CE10" s="6">
        <f ca="1">IF(CE9=$B$8,$B$7,-Financing!CE64-1E-29)</f>
        <v>-9.9999999999999994E-30</v>
      </c>
      <c r="CF10" s="6">
        <f ca="1">IF(CF9=$B$8,$B$7,-Financing!CF64-1E-29)</f>
        <v>-9.9999999999999994E-30</v>
      </c>
      <c r="CG10" s="6">
        <f ca="1">IF(CG9=$B$8,$B$7,-Financing!CG64-1E-29)</f>
        <v>-9.9999999999999994E-30</v>
      </c>
      <c r="CH10" s="6">
        <f ca="1">IF(CH9=$B$8,$B$7,-Financing!CH64-1E-29)</f>
        <v>-9.9999999999999994E-30</v>
      </c>
      <c r="CI10" s="6">
        <f ca="1">IF(CI9=$B$8,$B$7,-Financing!CI64-1E-29)</f>
        <v>-9.9999999999999994E-30</v>
      </c>
      <c r="CJ10" s="6">
        <f ca="1">IF(CJ9=$B$8,$B$7,-Financing!CJ64-1E-29)</f>
        <v>-9.9999999999999994E-30</v>
      </c>
      <c r="CK10" s="6">
        <f ca="1">IF(CK9=$B$8,$B$7,-Financing!CK64-1E-29)</f>
        <v>-9.9999999999999994E-30</v>
      </c>
      <c r="CL10" s="6">
        <f ca="1">IF(CL9=$B$8,$B$7,-Financing!CL64-1E-29)</f>
        <v>-9.9999999999999994E-30</v>
      </c>
      <c r="CM10" s="6">
        <f ca="1">IF(CM9=$B$8,$B$7,-Financing!CM64-1E-29)</f>
        <v>-9.9999999999999994E-30</v>
      </c>
      <c r="CN10" s="6">
        <f ca="1">IF(CN9=$B$8,$B$7,-Financing!CN64-1E-29)</f>
        <v>-9.9999999999999994E-30</v>
      </c>
      <c r="CO10" s="6">
        <f ca="1">IF(CO9=$B$8,$B$7,-Financing!CO64-1E-29)</f>
        <v>-9.9999999999999994E-30</v>
      </c>
      <c r="CP10" s="6">
        <f ca="1">IF(CP9=$B$8,$B$7,-Financing!CP64-1E-29)</f>
        <v>-9.9999999999999994E-30</v>
      </c>
      <c r="CQ10" s="6">
        <f ca="1">IF(CQ9=$B$8,$B$7,-Financing!CQ64-1E-29)</f>
        <v>-9.9999999999999994E-30</v>
      </c>
      <c r="CR10" s="6">
        <f ca="1">IF(CR9=$B$8,$B$7,-Financing!CR64-1E-29)</f>
        <v>-9.9999999999999994E-30</v>
      </c>
      <c r="CS10" s="6">
        <f ca="1">IF(CS9=$B$8,$B$7,-Financing!CS64-1E-29)</f>
        <v>-9.9999999999999994E-30</v>
      </c>
      <c r="CT10" s="6">
        <f ca="1">IF(CT9=$B$8,$B$7,-Financing!CT64-1E-29)</f>
        <v>-9.9999999999999994E-30</v>
      </c>
      <c r="CU10" s="6">
        <f ca="1">IF(CU9=$B$8,$B$7,-Financing!CU64-1E-29)</f>
        <v>-9.9999999999999994E-30</v>
      </c>
      <c r="CV10" s="6">
        <f ca="1">IF(CV9=$B$8,$B$7,-Financing!CV64-1E-29)</f>
        <v>-9.9999999999999994E-30</v>
      </c>
      <c r="CW10" s="6">
        <f ca="1">IF(CW9=$B$8,$B$7,-Financing!CW64-1E-29)</f>
        <v>-9.9999999999999994E-30</v>
      </c>
      <c r="CX10" s="6">
        <f ca="1">IF(CX9=$B$8,$B$7,-Financing!CX64-1E-29)</f>
        <v>-9.9999999999999994E-30</v>
      </c>
    </row>
    <row r="11" spans="1:102" ht="18" x14ac:dyDescent="0.25">
      <c r="A11" s="2"/>
      <c r="B11" s="2"/>
      <c r="C11" s="2"/>
      <c r="D11" s="2"/>
    </row>
    <row r="12" spans="1:102" ht="18" x14ac:dyDescent="0.25">
      <c r="A12" s="2" t="s">
        <v>271</v>
      </c>
      <c r="B12" s="82">
        <f ca="1">XIRR(C10:CX10,C8:CX8)</f>
        <v>0.15976626276969916</v>
      </c>
      <c r="C12" s="2"/>
      <c r="D12" s="2"/>
    </row>
    <row r="13" spans="1:102" ht="18" x14ac:dyDescent="0.25">
      <c r="A13" s="2"/>
      <c r="B13" s="2"/>
      <c r="C13" s="2"/>
      <c r="D13" s="2"/>
    </row>
    <row r="14" spans="1:102" ht="18" x14ac:dyDescent="0.25">
      <c r="A14" s="2"/>
      <c r="B14" s="2"/>
      <c r="C14" s="2"/>
      <c r="D14" s="2"/>
    </row>
    <row r="15" spans="1:102" ht="18" x14ac:dyDescent="0.25">
      <c r="A15" s="2"/>
      <c r="B15" s="2"/>
      <c r="C15" s="2"/>
      <c r="D15" s="2"/>
      <c r="F15" s="6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Financing</vt:lpstr>
      <vt:lpstr>IRR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Armen</dc:creator>
  <cp:lastModifiedBy>Armen</cp:lastModifiedBy>
  <dcterms:created xsi:type="dcterms:W3CDTF">2017-01-05T21:45:17Z</dcterms:created>
  <dcterms:modified xsi:type="dcterms:W3CDTF">2017-01-19T14:31:35Z</dcterms:modified>
</cp:coreProperties>
</file>