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Analysis\"/>
    </mc:Choice>
  </mc:AlternateContent>
  <xr:revisionPtr revIDLastSave="0" documentId="13_ncr:1_{16A3EA41-8489-405E-952A-EFE0C61475A2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5 var- act, exp" sheetId="95" r:id="rId1"/>
    <sheet name="5 var - act,log, exp" sheetId="97" r:id="rId2"/>
    <sheet name="4 var - act, exp" sheetId="99" r:id="rId3"/>
    <sheet name="3 var - act, exp" sheetId="100" r:id="rId4"/>
    <sheet name="Final GW model" sheetId="101" r:id="rId5"/>
    <sheet name="DWR portfolio" sheetId="8" r:id="rId6"/>
    <sheet name="imports" sheetId="3" r:id="rId7"/>
    <sheet name="groundwater" sheetId="2" r:id="rId8"/>
    <sheet name="LAA - ML1" sheetId="92" r:id="rId9"/>
    <sheet name="LA aqueduct" sheetId="90" r:id="rId10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'DWR portfolio'!$I$87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01" l="1"/>
  <c r="I31" i="101"/>
  <c r="I32" i="101"/>
  <c r="I33" i="101"/>
  <c r="I34" i="101"/>
  <c r="I35" i="101"/>
  <c r="I36" i="101"/>
  <c r="I37" i="101"/>
  <c r="I38" i="101"/>
  <c r="I39" i="101"/>
  <c r="I40" i="101"/>
  <c r="I41" i="101"/>
  <c r="I42" i="101"/>
  <c r="I43" i="101"/>
  <c r="I44" i="101"/>
  <c r="I45" i="101"/>
  <c r="I46" i="101"/>
  <c r="I29" i="101"/>
  <c r="E287" i="8" a="1"/>
  <c r="E287" i="8" s="1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67" i="8"/>
  <c r="G24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67" i="8"/>
  <c r="I263" i="8"/>
  <c r="H263" i="8"/>
  <c r="G263" i="8"/>
  <c r="I262" i="8"/>
  <c r="H262" i="8"/>
  <c r="G262" i="8"/>
  <c r="I261" i="8"/>
  <c r="H261" i="8"/>
  <c r="G261" i="8"/>
  <c r="I260" i="8"/>
  <c r="H260" i="8"/>
  <c r="G260" i="8"/>
  <c r="I259" i="8"/>
  <c r="H259" i="8"/>
  <c r="G259" i="8"/>
  <c r="I258" i="8"/>
  <c r="H258" i="8"/>
  <c r="G258" i="8"/>
  <c r="I257" i="8"/>
  <c r="H257" i="8"/>
  <c r="G257" i="8"/>
  <c r="I256" i="8"/>
  <c r="H256" i="8"/>
  <c r="G256" i="8"/>
  <c r="I255" i="8"/>
  <c r="H255" i="8"/>
  <c r="G255" i="8"/>
  <c r="I254" i="8"/>
  <c r="H254" i="8"/>
  <c r="G254" i="8"/>
  <c r="I253" i="8"/>
  <c r="H253" i="8"/>
  <c r="G253" i="8"/>
  <c r="I252" i="8"/>
  <c r="H252" i="8"/>
  <c r="G252" i="8"/>
  <c r="I251" i="8"/>
  <c r="H251" i="8"/>
  <c r="G251" i="8"/>
  <c r="I250" i="8"/>
  <c r="H250" i="8"/>
  <c r="G250" i="8"/>
  <c r="I249" i="8"/>
  <c r="H249" i="8"/>
  <c r="G249" i="8"/>
  <c r="I248" i="8"/>
  <c r="H248" i="8"/>
  <c r="G248" i="8"/>
  <c r="I247" i="8"/>
  <c r="H247" i="8"/>
  <c r="G247" i="8"/>
  <c r="I246" i="8"/>
  <c r="H246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25" i="8"/>
  <c r="T127" i="8"/>
  <c r="S127" i="8"/>
  <c r="R127" i="8"/>
  <c r="Q127" i="8"/>
  <c r="P127" i="8"/>
  <c r="O127" i="8"/>
  <c r="N127" i="8"/>
  <c r="M127" i="8"/>
  <c r="L127" i="8"/>
  <c r="K127" i="8"/>
  <c r="T126" i="8"/>
  <c r="S126" i="8"/>
  <c r="R126" i="8"/>
  <c r="Q126" i="8"/>
  <c r="P126" i="8"/>
  <c r="O126" i="8"/>
  <c r="N126" i="8"/>
  <c r="M126" i="8"/>
  <c r="L126" i="8"/>
  <c r="K126" i="8"/>
  <c r="T125" i="8"/>
  <c r="S125" i="8"/>
  <c r="R125" i="8"/>
  <c r="Q125" i="8"/>
  <c r="P125" i="8"/>
  <c r="O125" i="8"/>
  <c r="N125" i="8"/>
  <c r="M125" i="8"/>
  <c r="L125" i="8"/>
  <c r="K125" i="8"/>
  <c r="T124" i="8"/>
  <c r="S124" i="8"/>
  <c r="R124" i="8"/>
  <c r="Q124" i="8"/>
  <c r="P124" i="8"/>
  <c r="O124" i="8"/>
  <c r="N124" i="8"/>
  <c r="M124" i="8"/>
  <c r="L124" i="8"/>
  <c r="K124" i="8"/>
  <c r="T123" i="8"/>
  <c r="S123" i="8"/>
  <c r="R123" i="8"/>
  <c r="Q123" i="8"/>
  <c r="P123" i="8"/>
  <c r="O123" i="8"/>
  <c r="N123" i="8"/>
  <c r="M123" i="8"/>
  <c r="L123" i="8"/>
  <c r="K123" i="8"/>
  <c r="T122" i="8"/>
  <c r="S122" i="8"/>
  <c r="R122" i="8"/>
  <c r="Q122" i="8"/>
  <c r="P122" i="8"/>
  <c r="O122" i="8"/>
  <c r="N122" i="8"/>
  <c r="M122" i="8"/>
  <c r="L122" i="8"/>
  <c r="K122" i="8"/>
  <c r="T121" i="8"/>
  <c r="S121" i="8"/>
  <c r="R121" i="8"/>
  <c r="Q121" i="8"/>
  <c r="P121" i="8"/>
  <c r="O121" i="8"/>
  <c r="N121" i="8"/>
  <c r="M121" i="8"/>
  <c r="L121" i="8"/>
  <c r="K121" i="8"/>
  <c r="T120" i="8"/>
  <c r="S120" i="8"/>
  <c r="R120" i="8"/>
  <c r="Q120" i="8"/>
  <c r="P120" i="8"/>
  <c r="O120" i="8"/>
  <c r="N120" i="8"/>
  <c r="M120" i="8"/>
  <c r="L120" i="8"/>
  <c r="K120" i="8"/>
  <c r="T119" i="8"/>
  <c r="S119" i="8"/>
  <c r="R119" i="8"/>
  <c r="Q119" i="8"/>
  <c r="P119" i="8"/>
  <c r="O119" i="8"/>
  <c r="N119" i="8"/>
  <c r="M119" i="8"/>
  <c r="L119" i="8"/>
  <c r="K119" i="8"/>
  <c r="T118" i="8"/>
  <c r="S118" i="8"/>
  <c r="R118" i="8"/>
  <c r="Q118" i="8"/>
  <c r="P118" i="8"/>
  <c r="O118" i="8"/>
  <c r="N118" i="8"/>
  <c r="M118" i="8"/>
  <c r="L118" i="8"/>
  <c r="K118" i="8"/>
  <c r="T117" i="8"/>
  <c r="S117" i="8"/>
  <c r="R117" i="8"/>
  <c r="Q117" i="8"/>
  <c r="P117" i="8"/>
  <c r="O117" i="8"/>
  <c r="N117" i="8"/>
  <c r="M117" i="8"/>
  <c r="L117" i="8"/>
  <c r="K117" i="8"/>
  <c r="T116" i="8"/>
  <c r="S116" i="8"/>
  <c r="R116" i="8"/>
  <c r="Q116" i="8"/>
  <c r="P116" i="8"/>
  <c r="O116" i="8"/>
  <c r="N116" i="8"/>
  <c r="M116" i="8"/>
  <c r="L116" i="8"/>
  <c r="K116" i="8"/>
  <c r="T115" i="8"/>
  <c r="S115" i="8"/>
  <c r="R115" i="8"/>
  <c r="Q115" i="8"/>
  <c r="P115" i="8"/>
  <c r="O115" i="8"/>
  <c r="N115" i="8"/>
  <c r="M115" i="8"/>
  <c r="L115" i="8"/>
  <c r="K115" i="8"/>
  <c r="T114" i="8"/>
  <c r="S114" i="8"/>
  <c r="R114" i="8"/>
  <c r="Q114" i="8"/>
  <c r="P114" i="8"/>
  <c r="O114" i="8"/>
  <c r="N114" i="8"/>
  <c r="M114" i="8"/>
  <c r="L114" i="8"/>
  <c r="K114" i="8"/>
  <c r="T113" i="8"/>
  <c r="S113" i="8"/>
  <c r="R113" i="8"/>
  <c r="Q113" i="8"/>
  <c r="P113" i="8"/>
  <c r="O113" i="8"/>
  <c r="N113" i="8"/>
  <c r="M113" i="8"/>
  <c r="L113" i="8"/>
  <c r="K113" i="8"/>
  <c r="T112" i="8"/>
  <c r="S112" i="8"/>
  <c r="R112" i="8"/>
  <c r="Q112" i="8"/>
  <c r="P112" i="8"/>
  <c r="O112" i="8"/>
  <c r="N112" i="8"/>
  <c r="M112" i="8"/>
  <c r="L112" i="8"/>
  <c r="K112" i="8"/>
  <c r="T111" i="8"/>
  <c r="S111" i="8"/>
  <c r="R111" i="8"/>
  <c r="Q111" i="8"/>
  <c r="P111" i="8"/>
  <c r="O111" i="8"/>
  <c r="N111" i="8"/>
  <c r="M111" i="8"/>
  <c r="L111" i="8"/>
  <c r="K111" i="8"/>
  <c r="T110" i="8"/>
  <c r="S110" i="8"/>
  <c r="R110" i="8"/>
  <c r="Q110" i="8"/>
  <c r="P110" i="8"/>
  <c r="O110" i="8"/>
  <c r="N110" i="8"/>
  <c r="M110" i="8"/>
  <c r="L110" i="8"/>
  <c r="K110" i="8"/>
  <c r="L132" i="8"/>
  <c r="M132" i="8"/>
  <c r="N132" i="8"/>
  <c r="O132" i="8"/>
  <c r="L133" i="8"/>
  <c r="M133" i="8"/>
  <c r="N133" i="8"/>
  <c r="O133" i="8"/>
  <c r="L134" i="8"/>
  <c r="M134" i="8"/>
  <c r="N134" i="8"/>
  <c r="O134" i="8"/>
  <c r="L135" i="8"/>
  <c r="M135" i="8"/>
  <c r="N135" i="8"/>
  <c r="O135" i="8"/>
  <c r="L136" i="8"/>
  <c r="M136" i="8"/>
  <c r="N136" i="8"/>
  <c r="O136" i="8"/>
  <c r="L137" i="8"/>
  <c r="M137" i="8"/>
  <c r="N137" i="8"/>
  <c r="O137" i="8"/>
  <c r="L138" i="8"/>
  <c r="M138" i="8"/>
  <c r="N138" i="8"/>
  <c r="O138" i="8"/>
  <c r="L139" i="8"/>
  <c r="M139" i="8"/>
  <c r="N139" i="8"/>
  <c r="O139" i="8"/>
  <c r="L140" i="8"/>
  <c r="M140" i="8"/>
  <c r="N140" i="8"/>
  <c r="O140" i="8"/>
  <c r="L141" i="8"/>
  <c r="M141" i="8"/>
  <c r="N141" i="8"/>
  <c r="O141" i="8"/>
  <c r="L142" i="8"/>
  <c r="M142" i="8"/>
  <c r="N142" i="8"/>
  <c r="O142" i="8"/>
  <c r="L143" i="8"/>
  <c r="M143" i="8"/>
  <c r="N143" i="8"/>
  <c r="O143" i="8"/>
  <c r="L144" i="8"/>
  <c r="M144" i="8"/>
  <c r="N144" i="8"/>
  <c r="O144" i="8"/>
  <c r="L145" i="8"/>
  <c r="M145" i="8"/>
  <c r="N145" i="8"/>
  <c r="O145" i="8"/>
  <c r="L146" i="8"/>
  <c r="M146" i="8"/>
  <c r="N146" i="8"/>
  <c r="O146" i="8"/>
  <c r="L147" i="8"/>
  <c r="M147" i="8"/>
  <c r="N147" i="8"/>
  <c r="O147" i="8"/>
  <c r="L148" i="8"/>
  <c r="M148" i="8"/>
  <c r="N148" i="8"/>
  <c r="O148" i="8"/>
  <c r="L149" i="8"/>
  <c r="M149" i="8"/>
  <c r="N149" i="8"/>
  <c r="O149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32" i="8"/>
  <c r="D26" i="92"/>
  <c r="D27" i="92"/>
  <c r="D28" i="92"/>
  <c r="D29" i="92"/>
  <c r="D30" i="92"/>
  <c r="D31" i="92"/>
  <c r="D32" i="92"/>
  <c r="D33" i="92"/>
  <c r="D34" i="92"/>
  <c r="D35" i="92"/>
  <c r="D36" i="92"/>
  <c r="D37" i="92"/>
  <c r="D38" i="92"/>
  <c r="D39" i="92"/>
  <c r="D40" i="92"/>
  <c r="D41" i="92"/>
  <c r="D42" i="92"/>
  <c r="D25" i="92"/>
  <c r="I220" i="8" l="1"/>
  <c r="H220" i="8"/>
  <c r="G220" i="8"/>
  <c r="I219" i="8"/>
  <c r="H219" i="8"/>
  <c r="G219" i="8"/>
  <c r="I218" i="8"/>
  <c r="H218" i="8"/>
  <c r="G218" i="8"/>
  <c r="I217" i="8"/>
  <c r="H217" i="8"/>
  <c r="G217" i="8"/>
  <c r="I216" i="8"/>
  <c r="H216" i="8"/>
  <c r="G216" i="8"/>
  <c r="I215" i="8"/>
  <c r="H215" i="8"/>
  <c r="G215" i="8"/>
  <c r="I214" i="8"/>
  <c r="H214" i="8"/>
  <c r="G214" i="8"/>
  <c r="I213" i="8"/>
  <c r="H213" i="8"/>
  <c r="G213" i="8"/>
  <c r="I212" i="8"/>
  <c r="H212" i="8"/>
  <c r="G212" i="8"/>
  <c r="I211" i="8"/>
  <c r="H211" i="8"/>
  <c r="G211" i="8"/>
  <c r="I210" i="8"/>
  <c r="H210" i="8"/>
  <c r="G210" i="8"/>
  <c r="I209" i="8"/>
  <c r="H209" i="8"/>
  <c r="G209" i="8"/>
  <c r="I208" i="8"/>
  <c r="H208" i="8"/>
  <c r="G208" i="8"/>
  <c r="I207" i="8"/>
  <c r="H207" i="8"/>
  <c r="G207" i="8"/>
  <c r="I206" i="8"/>
  <c r="H206" i="8"/>
  <c r="G206" i="8"/>
  <c r="I205" i="8"/>
  <c r="H205" i="8"/>
  <c r="G205" i="8"/>
  <c r="I204" i="8"/>
  <c r="H204" i="8"/>
  <c r="G204" i="8"/>
  <c r="I203" i="8"/>
  <c r="H203" i="8"/>
  <c r="G203" i="8"/>
  <c r="H181" i="8"/>
  <c r="I181" i="8"/>
  <c r="J181" i="8"/>
  <c r="K181" i="8"/>
  <c r="H182" i="8"/>
  <c r="I182" i="8"/>
  <c r="J182" i="8"/>
  <c r="K182" i="8"/>
  <c r="H183" i="8"/>
  <c r="I183" i="8"/>
  <c r="J183" i="8"/>
  <c r="K183" i="8"/>
  <c r="H184" i="8"/>
  <c r="I184" i="8"/>
  <c r="J184" i="8"/>
  <c r="K184" i="8"/>
  <c r="H185" i="8"/>
  <c r="I185" i="8"/>
  <c r="J185" i="8"/>
  <c r="K185" i="8"/>
  <c r="H186" i="8"/>
  <c r="I186" i="8"/>
  <c r="J186" i="8"/>
  <c r="K186" i="8"/>
  <c r="H187" i="8"/>
  <c r="I187" i="8"/>
  <c r="J187" i="8"/>
  <c r="K187" i="8"/>
  <c r="H188" i="8"/>
  <c r="I188" i="8"/>
  <c r="J188" i="8"/>
  <c r="K188" i="8"/>
  <c r="H189" i="8"/>
  <c r="I189" i="8"/>
  <c r="J189" i="8"/>
  <c r="K189" i="8"/>
  <c r="H190" i="8"/>
  <c r="I190" i="8"/>
  <c r="J190" i="8"/>
  <c r="K190" i="8"/>
  <c r="H191" i="8"/>
  <c r="I191" i="8"/>
  <c r="J191" i="8"/>
  <c r="K191" i="8"/>
  <c r="H192" i="8"/>
  <c r="I192" i="8"/>
  <c r="J192" i="8"/>
  <c r="K192" i="8"/>
  <c r="H193" i="8"/>
  <c r="I193" i="8"/>
  <c r="J193" i="8"/>
  <c r="K193" i="8"/>
  <c r="H194" i="8"/>
  <c r="I194" i="8"/>
  <c r="J194" i="8"/>
  <c r="K194" i="8"/>
  <c r="H195" i="8"/>
  <c r="I195" i="8"/>
  <c r="J195" i="8"/>
  <c r="K195" i="8"/>
  <c r="H196" i="8"/>
  <c r="I196" i="8"/>
  <c r="J196" i="8"/>
  <c r="K196" i="8"/>
  <c r="H179" i="8"/>
  <c r="I179" i="8"/>
  <c r="J179" i="8"/>
  <c r="K179" i="8"/>
  <c r="H180" i="8"/>
  <c r="I180" i="8"/>
  <c r="J180" i="8"/>
  <c r="K180" i="8"/>
  <c r="L105" i="8" l="1"/>
  <c r="J171" i="8" s="1"/>
  <c r="K105" i="8"/>
  <c r="I171" i="8" s="1"/>
  <c r="J105" i="8"/>
  <c r="I105" i="8"/>
  <c r="H105" i="8"/>
  <c r="H171" i="8" s="1"/>
  <c r="G105" i="8"/>
  <c r="F105" i="8"/>
  <c r="L104" i="8"/>
  <c r="J170" i="8" s="1"/>
  <c r="K104" i="8"/>
  <c r="I170" i="8" s="1"/>
  <c r="J104" i="8"/>
  <c r="I104" i="8"/>
  <c r="H104" i="8"/>
  <c r="H170" i="8" s="1"/>
  <c r="G104" i="8"/>
  <c r="F104" i="8"/>
  <c r="L103" i="8"/>
  <c r="J169" i="8" s="1"/>
  <c r="K103" i="8"/>
  <c r="I169" i="8" s="1"/>
  <c r="J103" i="8"/>
  <c r="I103" i="8"/>
  <c r="H103" i="8"/>
  <c r="H169" i="8" s="1"/>
  <c r="G103" i="8"/>
  <c r="F103" i="8"/>
  <c r="F169" i="8" s="1"/>
  <c r="L102" i="8"/>
  <c r="J168" i="8" s="1"/>
  <c r="K102" i="8"/>
  <c r="I168" i="8" s="1"/>
  <c r="J102" i="8"/>
  <c r="I102" i="8"/>
  <c r="H102" i="8"/>
  <c r="H168" i="8" s="1"/>
  <c r="G102" i="8"/>
  <c r="G168" i="8" s="1"/>
  <c r="F102" i="8"/>
  <c r="F168" i="8" s="1"/>
  <c r="L101" i="8"/>
  <c r="J167" i="8" s="1"/>
  <c r="K101" i="8"/>
  <c r="I167" i="8" s="1"/>
  <c r="J101" i="8"/>
  <c r="I101" i="8"/>
  <c r="H101" i="8"/>
  <c r="H167" i="8" s="1"/>
  <c r="G101" i="8"/>
  <c r="G167" i="8" s="1"/>
  <c r="F101" i="8"/>
  <c r="L100" i="8"/>
  <c r="J166" i="8" s="1"/>
  <c r="K100" i="8"/>
  <c r="I166" i="8" s="1"/>
  <c r="J100" i="8"/>
  <c r="I100" i="8"/>
  <c r="H100" i="8"/>
  <c r="H166" i="8" s="1"/>
  <c r="G100" i="8"/>
  <c r="F100" i="8"/>
  <c r="L99" i="8"/>
  <c r="J165" i="8" s="1"/>
  <c r="K99" i="8"/>
  <c r="I165" i="8" s="1"/>
  <c r="J99" i="8"/>
  <c r="I99" i="8"/>
  <c r="H99" i="8"/>
  <c r="H165" i="8" s="1"/>
  <c r="G99" i="8"/>
  <c r="F99" i="8"/>
  <c r="L98" i="8"/>
  <c r="J164" i="8" s="1"/>
  <c r="K98" i="8"/>
  <c r="I164" i="8" s="1"/>
  <c r="J98" i="8"/>
  <c r="I98" i="8"/>
  <c r="H98" i="8"/>
  <c r="H164" i="8" s="1"/>
  <c r="G98" i="8"/>
  <c r="F98" i="8"/>
  <c r="L97" i="8"/>
  <c r="J163" i="8" s="1"/>
  <c r="K97" i="8"/>
  <c r="I163" i="8" s="1"/>
  <c r="J97" i="8"/>
  <c r="I97" i="8"/>
  <c r="H97" i="8"/>
  <c r="H163" i="8" s="1"/>
  <c r="G97" i="8"/>
  <c r="F97" i="8"/>
  <c r="L96" i="8"/>
  <c r="J162" i="8" s="1"/>
  <c r="K96" i="8"/>
  <c r="I162" i="8" s="1"/>
  <c r="J96" i="8"/>
  <c r="I96" i="8"/>
  <c r="H96" i="8"/>
  <c r="H162" i="8" s="1"/>
  <c r="G96" i="8"/>
  <c r="F96" i="8"/>
  <c r="L95" i="8"/>
  <c r="J161" i="8" s="1"/>
  <c r="K95" i="8"/>
  <c r="I161" i="8" s="1"/>
  <c r="J95" i="8"/>
  <c r="I95" i="8"/>
  <c r="H95" i="8"/>
  <c r="H161" i="8" s="1"/>
  <c r="G95" i="8"/>
  <c r="F95" i="8"/>
  <c r="L94" i="8"/>
  <c r="J160" i="8" s="1"/>
  <c r="K94" i="8"/>
  <c r="I160" i="8" s="1"/>
  <c r="J94" i="8"/>
  <c r="I94" i="8"/>
  <c r="H94" i="8"/>
  <c r="H160" i="8" s="1"/>
  <c r="G94" i="8"/>
  <c r="F94" i="8"/>
  <c r="L93" i="8"/>
  <c r="J159" i="8" s="1"/>
  <c r="K93" i="8"/>
  <c r="I159" i="8" s="1"/>
  <c r="J93" i="8"/>
  <c r="I93" i="8"/>
  <c r="H93" i="8"/>
  <c r="H159" i="8" s="1"/>
  <c r="G93" i="8"/>
  <c r="F93" i="8"/>
  <c r="L92" i="8"/>
  <c r="J158" i="8" s="1"/>
  <c r="K92" i="8"/>
  <c r="I158" i="8" s="1"/>
  <c r="J92" i="8"/>
  <c r="I92" i="8"/>
  <c r="H92" i="8"/>
  <c r="H158" i="8" s="1"/>
  <c r="G92" i="8"/>
  <c r="F92" i="8"/>
  <c r="L91" i="8"/>
  <c r="J157" i="8" s="1"/>
  <c r="K91" i="8"/>
  <c r="I157" i="8" s="1"/>
  <c r="J91" i="8"/>
  <c r="I91" i="8"/>
  <c r="H91" i="8"/>
  <c r="H157" i="8" s="1"/>
  <c r="G91" i="8"/>
  <c r="F91" i="8"/>
  <c r="L90" i="8"/>
  <c r="J156" i="8" s="1"/>
  <c r="K90" i="8"/>
  <c r="I156" i="8" s="1"/>
  <c r="J90" i="8"/>
  <c r="I90" i="8"/>
  <c r="H90" i="8"/>
  <c r="H156" i="8" s="1"/>
  <c r="G90" i="8"/>
  <c r="F90" i="8"/>
  <c r="L89" i="8"/>
  <c r="J155" i="8" s="1"/>
  <c r="K89" i="8"/>
  <c r="I155" i="8" s="1"/>
  <c r="J89" i="8"/>
  <c r="I89" i="8"/>
  <c r="H89" i="8"/>
  <c r="H155" i="8" s="1"/>
  <c r="G89" i="8"/>
  <c r="F89" i="8"/>
  <c r="L88" i="8"/>
  <c r="J154" i="8" s="1"/>
  <c r="O154" i="8" s="1"/>
  <c r="K88" i="8"/>
  <c r="I154" i="8" s="1"/>
  <c r="N154" i="8" s="1"/>
  <c r="J88" i="8"/>
  <c r="I88" i="8"/>
  <c r="H88" i="8"/>
  <c r="H154" i="8" s="1"/>
  <c r="M154" i="8" s="1"/>
  <c r="G88" i="8"/>
  <c r="G154" i="8" s="1"/>
  <c r="L154" i="8" s="1"/>
  <c r="F88" i="8"/>
  <c r="F154" i="8" s="1"/>
  <c r="K154" i="8" s="1"/>
  <c r="T62" i="8"/>
  <c r="Q83" i="8" s="1"/>
  <c r="S62" i="8"/>
  <c r="P83" i="8" s="1"/>
  <c r="R62" i="8"/>
  <c r="Q62" i="8"/>
  <c r="O83" i="8" s="1"/>
  <c r="P62" i="8"/>
  <c r="N83" i="8" s="1"/>
  <c r="O62" i="8"/>
  <c r="M83" i="8" s="1"/>
  <c r="N62" i="8"/>
  <c r="L83" i="8" s="1"/>
  <c r="M62" i="8"/>
  <c r="L62" i="8"/>
  <c r="K83" i="8" s="1"/>
  <c r="K62" i="8"/>
  <c r="J83" i="8" s="1"/>
  <c r="J62" i="8"/>
  <c r="I83" i="8" s="1"/>
  <c r="I62" i="8"/>
  <c r="H83" i="8" s="1"/>
  <c r="H62" i="8"/>
  <c r="G62" i="8"/>
  <c r="G83" i="8" s="1"/>
  <c r="F62" i="8"/>
  <c r="F83" i="8" s="1"/>
  <c r="T61" i="8"/>
  <c r="Q82" i="8" s="1"/>
  <c r="S61" i="8"/>
  <c r="P82" i="8" s="1"/>
  <c r="R61" i="8"/>
  <c r="Q61" i="8"/>
  <c r="O82" i="8" s="1"/>
  <c r="P61" i="8"/>
  <c r="N82" i="8" s="1"/>
  <c r="O61" i="8"/>
  <c r="M82" i="8" s="1"/>
  <c r="N61" i="8"/>
  <c r="L82" i="8" s="1"/>
  <c r="M61" i="8"/>
  <c r="L61" i="8"/>
  <c r="K82" i="8" s="1"/>
  <c r="K61" i="8"/>
  <c r="J82" i="8" s="1"/>
  <c r="J61" i="8"/>
  <c r="I82" i="8" s="1"/>
  <c r="I61" i="8"/>
  <c r="H82" i="8" s="1"/>
  <c r="H61" i="8"/>
  <c r="G61" i="8"/>
  <c r="G82" i="8" s="1"/>
  <c r="F61" i="8"/>
  <c r="F82" i="8" s="1"/>
  <c r="T60" i="8"/>
  <c r="Q81" i="8" s="1"/>
  <c r="S60" i="8"/>
  <c r="P81" i="8" s="1"/>
  <c r="R60" i="8"/>
  <c r="Q60" i="8"/>
  <c r="O81" i="8" s="1"/>
  <c r="P60" i="8"/>
  <c r="N81" i="8" s="1"/>
  <c r="O60" i="8"/>
  <c r="M81" i="8" s="1"/>
  <c r="N60" i="8"/>
  <c r="L81" i="8" s="1"/>
  <c r="M60" i="8"/>
  <c r="L60" i="8"/>
  <c r="K81" i="8" s="1"/>
  <c r="K60" i="8"/>
  <c r="J81" i="8" s="1"/>
  <c r="J60" i="8"/>
  <c r="I81" i="8" s="1"/>
  <c r="I60" i="8"/>
  <c r="H81" i="8" s="1"/>
  <c r="H60" i="8"/>
  <c r="G60" i="8"/>
  <c r="G81" i="8" s="1"/>
  <c r="F60" i="8"/>
  <c r="F81" i="8" s="1"/>
  <c r="T59" i="8"/>
  <c r="Q80" i="8" s="1"/>
  <c r="S59" i="8"/>
  <c r="P80" i="8" s="1"/>
  <c r="R59" i="8"/>
  <c r="Q59" i="8"/>
  <c r="O80" i="8" s="1"/>
  <c r="P59" i="8"/>
  <c r="N80" i="8" s="1"/>
  <c r="O59" i="8"/>
  <c r="M80" i="8" s="1"/>
  <c r="N59" i="8"/>
  <c r="L80" i="8" s="1"/>
  <c r="M59" i="8"/>
  <c r="L59" i="8"/>
  <c r="K80" i="8" s="1"/>
  <c r="K59" i="8"/>
  <c r="J80" i="8" s="1"/>
  <c r="J59" i="8"/>
  <c r="I80" i="8" s="1"/>
  <c r="I59" i="8"/>
  <c r="H80" i="8" s="1"/>
  <c r="H59" i="8"/>
  <c r="G59" i="8"/>
  <c r="G80" i="8" s="1"/>
  <c r="F59" i="8"/>
  <c r="F80" i="8" s="1"/>
  <c r="T58" i="8"/>
  <c r="Q79" i="8" s="1"/>
  <c r="S58" i="8"/>
  <c r="P79" i="8" s="1"/>
  <c r="R58" i="8"/>
  <c r="Q58" i="8"/>
  <c r="O79" i="8" s="1"/>
  <c r="P58" i="8"/>
  <c r="N79" i="8" s="1"/>
  <c r="O58" i="8"/>
  <c r="M79" i="8" s="1"/>
  <c r="N58" i="8"/>
  <c r="L79" i="8" s="1"/>
  <c r="M58" i="8"/>
  <c r="L58" i="8"/>
  <c r="K79" i="8" s="1"/>
  <c r="K58" i="8"/>
  <c r="J79" i="8" s="1"/>
  <c r="J58" i="8"/>
  <c r="I79" i="8" s="1"/>
  <c r="I58" i="8"/>
  <c r="H79" i="8" s="1"/>
  <c r="H58" i="8"/>
  <c r="G58" i="8"/>
  <c r="G79" i="8" s="1"/>
  <c r="F58" i="8"/>
  <c r="F79" i="8" s="1"/>
  <c r="T57" i="8"/>
  <c r="Q78" i="8" s="1"/>
  <c r="S57" i="8"/>
  <c r="P78" i="8" s="1"/>
  <c r="R57" i="8"/>
  <c r="Q57" i="8"/>
  <c r="O78" i="8" s="1"/>
  <c r="P57" i="8"/>
  <c r="N78" i="8" s="1"/>
  <c r="O57" i="8"/>
  <c r="M78" i="8" s="1"/>
  <c r="N57" i="8"/>
  <c r="L78" i="8" s="1"/>
  <c r="M57" i="8"/>
  <c r="L57" i="8"/>
  <c r="K78" i="8" s="1"/>
  <c r="K57" i="8"/>
  <c r="J78" i="8" s="1"/>
  <c r="J57" i="8"/>
  <c r="I78" i="8" s="1"/>
  <c r="I57" i="8"/>
  <c r="H78" i="8" s="1"/>
  <c r="H57" i="8"/>
  <c r="G57" i="8"/>
  <c r="G78" i="8" s="1"/>
  <c r="F57" i="8"/>
  <c r="F78" i="8" s="1"/>
  <c r="T56" i="8"/>
  <c r="Q77" i="8" s="1"/>
  <c r="S56" i="8"/>
  <c r="P77" i="8" s="1"/>
  <c r="R56" i="8"/>
  <c r="Q56" i="8"/>
  <c r="O77" i="8" s="1"/>
  <c r="P56" i="8"/>
  <c r="N77" i="8" s="1"/>
  <c r="O56" i="8"/>
  <c r="M77" i="8" s="1"/>
  <c r="N56" i="8"/>
  <c r="L77" i="8" s="1"/>
  <c r="M56" i="8"/>
  <c r="L56" i="8"/>
  <c r="K77" i="8" s="1"/>
  <c r="K56" i="8"/>
  <c r="J77" i="8" s="1"/>
  <c r="J56" i="8"/>
  <c r="I77" i="8" s="1"/>
  <c r="I56" i="8"/>
  <c r="H77" i="8" s="1"/>
  <c r="H56" i="8"/>
  <c r="G56" i="8"/>
  <c r="G77" i="8" s="1"/>
  <c r="F56" i="8"/>
  <c r="F77" i="8" s="1"/>
  <c r="T55" i="8"/>
  <c r="Q76" i="8" s="1"/>
  <c r="S55" i="8"/>
  <c r="P76" i="8" s="1"/>
  <c r="R55" i="8"/>
  <c r="Q55" i="8"/>
  <c r="O76" i="8" s="1"/>
  <c r="P55" i="8"/>
  <c r="N76" i="8" s="1"/>
  <c r="O55" i="8"/>
  <c r="M76" i="8" s="1"/>
  <c r="N55" i="8"/>
  <c r="L76" i="8" s="1"/>
  <c r="M55" i="8"/>
  <c r="L55" i="8"/>
  <c r="K76" i="8" s="1"/>
  <c r="K55" i="8"/>
  <c r="J76" i="8" s="1"/>
  <c r="J55" i="8"/>
  <c r="I76" i="8" s="1"/>
  <c r="I55" i="8"/>
  <c r="H76" i="8" s="1"/>
  <c r="H55" i="8"/>
  <c r="G55" i="8"/>
  <c r="G76" i="8" s="1"/>
  <c r="F55" i="8"/>
  <c r="F76" i="8" s="1"/>
  <c r="T54" i="8"/>
  <c r="Q75" i="8" s="1"/>
  <c r="S54" i="8"/>
  <c r="P75" i="8" s="1"/>
  <c r="R54" i="8"/>
  <c r="Q54" i="8"/>
  <c r="O75" i="8" s="1"/>
  <c r="P54" i="8"/>
  <c r="N75" i="8" s="1"/>
  <c r="O54" i="8"/>
  <c r="M75" i="8" s="1"/>
  <c r="N54" i="8"/>
  <c r="L75" i="8" s="1"/>
  <c r="M54" i="8"/>
  <c r="L54" i="8"/>
  <c r="K75" i="8" s="1"/>
  <c r="K54" i="8"/>
  <c r="J75" i="8" s="1"/>
  <c r="J54" i="8"/>
  <c r="I75" i="8" s="1"/>
  <c r="I54" i="8"/>
  <c r="H75" i="8" s="1"/>
  <c r="H54" i="8"/>
  <c r="G54" i="8"/>
  <c r="G75" i="8" s="1"/>
  <c r="F54" i="8"/>
  <c r="F75" i="8" s="1"/>
  <c r="T53" i="8"/>
  <c r="Q74" i="8" s="1"/>
  <c r="S53" i="8"/>
  <c r="P74" i="8" s="1"/>
  <c r="R53" i="8"/>
  <c r="Q53" i="8"/>
  <c r="O74" i="8" s="1"/>
  <c r="P53" i="8"/>
  <c r="N74" i="8" s="1"/>
  <c r="O53" i="8"/>
  <c r="M74" i="8" s="1"/>
  <c r="N53" i="8"/>
  <c r="L74" i="8" s="1"/>
  <c r="M53" i="8"/>
  <c r="L53" i="8"/>
  <c r="K74" i="8" s="1"/>
  <c r="K53" i="8"/>
  <c r="J74" i="8" s="1"/>
  <c r="J53" i="8"/>
  <c r="I74" i="8" s="1"/>
  <c r="I53" i="8"/>
  <c r="H74" i="8" s="1"/>
  <c r="H53" i="8"/>
  <c r="G53" i="8"/>
  <c r="G74" i="8" s="1"/>
  <c r="F53" i="8"/>
  <c r="F74" i="8" s="1"/>
  <c r="T52" i="8"/>
  <c r="Q73" i="8" s="1"/>
  <c r="S52" i="8"/>
  <c r="P73" i="8" s="1"/>
  <c r="R52" i="8"/>
  <c r="Q52" i="8"/>
  <c r="O73" i="8" s="1"/>
  <c r="P52" i="8"/>
  <c r="N73" i="8" s="1"/>
  <c r="O52" i="8"/>
  <c r="M73" i="8" s="1"/>
  <c r="N52" i="8"/>
  <c r="L73" i="8" s="1"/>
  <c r="M52" i="8"/>
  <c r="L52" i="8"/>
  <c r="K73" i="8" s="1"/>
  <c r="K52" i="8"/>
  <c r="J73" i="8" s="1"/>
  <c r="J52" i="8"/>
  <c r="I73" i="8" s="1"/>
  <c r="I52" i="8"/>
  <c r="H73" i="8" s="1"/>
  <c r="H52" i="8"/>
  <c r="G52" i="8"/>
  <c r="G73" i="8" s="1"/>
  <c r="F52" i="8"/>
  <c r="F73" i="8" s="1"/>
  <c r="T51" i="8"/>
  <c r="Q72" i="8" s="1"/>
  <c r="S51" i="8"/>
  <c r="P72" i="8" s="1"/>
  <c r="R51" i="8"/>
  <c r="Q51" i="8"/>
  <c r="O72" i="8" s="1"/>
  <c r="P51" i="8"/>
  <c r="N72" i="8" s="1"/>
  <c r="O51" i="8"/>
  <c r="M72" i="8" s="1"/>
  <c r="N51" i="8"/>
  <c r="L72" i="8" s="1"/>
  <c r="M51" i="8"/>
  <c r="L51" i="8"/>
  <c r="K72" i="8" s="1"/>
  <c r="K51" i="8"/>
  <c r="J72" i="8" s="1"/>
  <c r="J51" i="8"/>
  <c r="I72" i="8" s="1"/>
  <c r="I51" i="8"/>
  <c r="H72" i="8" s="1"/>
  <c r="H51" i="8"/>
  <c r="G51" i="8"/>
  <c r="G72" i="8" s="1"/>
  <c r="F51" i="8"/>
  <c r="F72" i="8" s="1"/>
  <c r="T50" i="8"/>
  <c r="Q71" i="8" s="1"/>
  <c r="S50" i="8"/>
  <c r="P71" i="8" s="1"/>
  <c r="R50" i="8"/>
  <c r="Q50" i="8"/>
  <c r="O71" i="8" s="1"/>
  <c r="P50" i="8"/>
  <c r="N71" i="8" s="1"/>
  <c r="O50" i="8"/>
  <c r="M71" i="8" s="1"/>
  <c r="N50" i="8"/>
  <c r="L71" i="8" s="1"/>
  <c r="M50" i="8"/>
  <c r="L50" i="8"/>
  <c r="K71" i="8" s="1"/>
  <c r="K50" i="8"/>
  <c r="J71" i="8" s="1"/>
  <c r="J50" i="8"/>
  <c r="I71" i="8" s="1"/>
  <c r="I50" i="8"/>
  <c r="H71" i="8" s="1"/>
  <c r="H50" i="8"/>
  <c r="G50" i="8"/>
  <c r="G71" i="8" s="1"/>
  <c r="F50" i="8"/>
  <c r="F71" i="8" s="1"/>
  <c r="T49" i="8"/>
  <c r="Q70" i="8" s="1"/>
  <c r="S49" i="8"/>
  <c r="P70" i="8" s="1"/>
  <c r="R49" i="8"/>
  <c r="Q49" i="8"/>
  <c r="O70" i="8" s="1"/>
  <c r="P49" i="8"/>
  <c r="N70" i="8" s="1"/>
  <c r="O49" i="8"/>
  <c r="M70" i="8" s="1"/>
  <c r="N49" i="8"/>
  <c r="L70" i="8" s="1"/>
  <c r="M49" i="8"/>
  <c r="L49" i="8"/>
  <c r="K70" i="8" s="1"/>
  <c r="K49" i="8"/>
  <c r="J70" i="8" s="1"/>
  <c r="J49" i="8"/>
  <c r="I70" i="8" s="1"/>
  <c r="I49" i="8"/>
  <c r="H70" i="8" s="1"/>
  <c r="H49" i="8"/>
  <c r="G49" i="8"/>
  <c r="G70" i="8" s="1"/>
  <c r="F49" i="8"/>
  <c r="F70" i="8" s="1"/>
  <c r="T48" i="8"/>
  <c r="Q69" i="8" s="1"/>
  <c r="S48" i="8"/>
  <c r="P69" i="8" s="1"/>
  <c r="R48" i="8"/>
  <c r="Q48" i="8"/>
  <c r="O69" i="8" s="1"/>
  <c r="P48" i="8"/>
  <c r="N69" i="8" s="1"/>
  <c r="O48" i="8"/>
  <c r="M69" i="8" s="1"/>
  <c r="N48" i="8"/>
  <c r="L69" i="8" s="1"/>
  <c r="M48" i="8"/>
  <c r="L48" i="8"/>
  <c r="K69" i="8" s="1"/>
  <c r="K48" i="8"/>
  <c r="J69" i="8" s="1"/>
  <c r="J48" i="8"/>
  <c r="I69" i="8" s="1"/>
  <c r="I48" i="8"/>
  <c r="H69" i="8" s="1"/>
  <c r="H48" i="8"/>
  <c r="G48" i="8"/>
  <c r="G69" i="8" s="1"/>
  <c r="F48" i="8"/>
  <c r="F69" i="8" s="1"/>
  <c r="T47" i="8"/>
  <c r="Q68" i="8" s="1"/>
  <c r="S47" i="8"/>
  <c r="P68" i="8" s="1"/>
  <c r="R47" i="8"/>
  <c r="Q47" i="8"/>
  <c r="O68" i="8" s="1"/>
  <c r="P47" i="8"/>
  <c r="N68" i="8" s="1"/>
  <c r="O47" i="8"/>
  <c r="M68" i="8" s="1"/>
  <c r="N47" i="8"/>
  <c r="L68" i="8" s="1"/>
  <c r="M47" i="8"/>
  <c r="L47" i="8"/>
  <c r="K68" i="8" s="1"/>
  <c r="K47" i="8"/>
  <c r="J68" i="8" s="1"/>
  <c r="J47" i="8"/>
  <c r="I68" i="8" s="1"/>
  <c r="I47" i="8"/>
  <c r="H68" i="8" s="1"/>
  <c r="H47" i="8"/>
  <c r="G47" i="8"/>
  <c r="G68" i="8" s="1"/>
  <c r="F47" i="8"/>
  <c r="F68" i="8" s="1"/>
  <c r="T46" i="8"/>
  <c r="Q67" i="8" s="1"/>
  <c r="S46" i="8"/>
  <c r="P67" i="8" s="1"/>
  <c r="R46" i="8"/>
  <c r="Q46" i="8"/>
  <c r="O67" i="8" s="1"/>
  <c r="P46" i="8"/>
  <c r="N67" i="8" s="1"/>
  <c r="O46" i="8"/>
  <c r="M67" i="8" s="1"/>
  <c r="N46" i="8"/>
  <c r="L67" i="8" s="1"/>
  <c r="M46" i="8"/>
  <c r="L46" i="8"/>
  <c r="K67" i="8" s="1"/>
  <c r="K46" i="8"/>
  <c r="J67" i="8" s="1"/>
  <c r="J46" i="8"/>
  <c r="I67" i="8" s="1"/>
  <c r="I46" i="8"/>
  <c r="H67" i="8" s="1"/>
  <c r="H46" i="8"/>
  <c r="G46" i="8"/>
  <c r="G67" i="8" s="1"/>
  <c r="F46" i="8"/>
  <c r="F67" i="8" s="1"/>
  <c r="T45" i="8"/>
  <c r="Q66" i="8" s="1"/>
  <c r="S45" i="8"/>
  <c r="P66" i="8" s="1"/>
  <c r="R45" i="8"/>
  <c r="Q45" i="8"/>
  <c r="O66" i="8" s="1"/>
  <c r="P45" i="8"/>
  <c r="N66" i="8" s="1"/>
  <c r="O45" i="8"/>
  <c r="M66" i="8" s="1"/>
  <c r="N45" i="8"/>
  <c r="L66" i="8" s="1"/>
  <c r="M45" i="8"/>
  <c r="L45" i="8"/>
  <c r="K66" i="8" s="1"/>
  <c r="K45" i="8"/>
  <c r="J66" i="8" s="1"/>
  <c r="J45" i="8"/>
  <c r="I66" i="8" s="1"/>
  <c r="I45" i="8"/>
  <c r="H66" i="8" s="1"/>
  <c r="H45" i="8"/>
  <c r="G45" i="8"/>
  <c r="G66" i="8" s="1"/>
  <c r="F45" i="8"/>
  <c r="F66" i="8" s="1"/>
  <c r="N41" i="8"/>
  <c r="M41" i="8"/>
  <c r="L41" i="8"/>
  <c r="K41" i="8"/>
  <c r="J41" i="8"/>
  <c r="I41" i="8"/>
  <c r="H41" i="8"/>
  <c r="G41" i="8"/>
  <c r="F41" i="8"/>
  <c r="N40" i="8"/>
  <c r="M40" i="8"/>
  <c r="L40" i="8"/>
  <c r="K40" i="8"/>
  <c r="J40" i="8"/>
  <c r="I40" i="8"/>
  <c r="H40" i="8"/>
  <c r="G40" i="8"/>
  <c r="F40" i="8"/>
  <c r="N39" i="8"/>
  <c r="M39" i="8"/>
  <c r="L39" i="8"/>
  <c r="K39" i="8"/>
  <c r="J39" i="8"/>
  <c r="I39" i="8"/>
  <c r="H39" i="8"/>
  <c r="G39" i="8"/>
  <c r="F39" i="8"/>
  <c r="N38" i="8"/>
  <c r="M38" i="8"/>
  <c r="L38" i="8"/>
  <c r="K38" i="8"/>
  <c r="J38" i="8"/>
  <c r="I38" i="8"/>
  <c r="H38" i="8"/>
  <c r="G38" i="8"/>
  <c r="F38" i="8"/>
  <c r="N37" i="8"/>
  <c r="M37" i="8"/>
  <c r="L37" i="8"/>
  <c r="K37" i="8"/>
  <c r="J37" i="8"/>
  <c r="I37" i="8"/>
  <c r="H37" i="8"/>
  <c r="G37" i="8"/>
  <c r="F37" i="8"/>
  <c r="N36" i="8"/>
  <c r="M36" i="8"/>
  <c r="L36" i="8"/>
  <c r="K36" i="8"/>
  <c r="J36" i="8"/>
  <c r="I36" i="8"/>
  <c r="H36" i="8"/>
  <c r="G36" i="8"/>
  <c r="F36" i="8"/>
  <c r="N35" i="8"/>
  <c r="M35" i="8"/>
  <c r="L35" i="8"/>
  <c r="K35" i="8"/>
  <c r="J35" i="8"/>
  <c r="I35" i="8"/>
  <c r="H35" i="8"/>
  <c r="G35" i="8"/>
  <c r="F35" i="8"/>
  <c r="N34" i="8"/>
  <c r="M34" i="8"/>
  <c r="L34" i="8"/>
  <c r="K34" i="8"/>
  <c r="J34" i="8"/>
  <c r="I34" i="8"/>
  <c r="H34" i="8"/>
  <c r="G34" i="8"/>
  <c r="F34" i="8"/>
  <c r="N33" i="8"/>
  <c r="M33" i="8"/>
  <c r="L33" i="8"/>
  <c r="K33" i="8"/>
  <c r="J33" i="8"/>
  <c r="I33" i="8"/>
  <c r="H33" i="8"/>
  <c r="G33" i="8"/>
  <c r="F33" i="8"/>
  <c r="N32" i="8"/>
  <c r="M32" i="8"/>
  <c r="L32" i="8"/>
  <c r="K32" i="8"/>
  <c r="J32" i="8"/>
  <c r="I32" i="8"/>
  <c r="H32" i="8"/>
  <c r="G32" i="8"/>
  <c r="F32" i="8"/>
  <c r="N31" i="8"/>
  <c r="M31" i="8"/>
  <c r="L31" i="8"/>
  <c r="K31" i="8"/>
  <c r="J31" i="8"/>
  <c r="I31" i="8"/>
  <c r="H31" i="8"/>
  <c r="G31" i="8"/>
  <c r="F31" i="8"/>
  <c r="N30" i="8"/>
  <c r="M30" i="8"/>
  <c r="L30" i="8"/>
  <c r="K30" i="8"/>
  <c r="J30" i="8"/>
  <c r="I30" i="8"/>
  <c r="H30" i="8"/>
  <c r="G30" i="8"/>
  <c r="F30" i="8"/>
  <c r="N29" i="8"/>
  <c r="M29" i="8"/>
  <c r="L29" i="8"/>
  <c r="K29" i="8"/>
  <c r="J29" i="8"/>
  <c r="I29" i="8"/>
  <c r="H29" i="8"/>
  <c r="G29" i="8"/>
  <c r="F29" i="8"/>
  <c r="N28" i="8"/>
  <c r="M28" i="8"/>
  <c r="L28" i="8"/>
  <c r="K28" i="8"/>
  <c r="J28" i="8"/>
  <c r="I28" i="8"/>
  <c r="H28" i="8"/>
  <c r="G28" i="8"/>
  <c r="F28" i="8"/>
  <c r="N27" i="8"/>
  <c r="M27" i="8"/>
  <c r="L27" i="8"/>
  <c r="K27" i="8"/>
  <c r="J27" i="8"/>
  <c r="I27" i="8"/>
  <c r="H27" i="8"/>
  <c r="G27" i="8"/>
  <c r="F27" i="8"/>
  <c r="N26" i="8"/>
  <c r="M26" i="8"/>
  <c r="L26" i="8"/>
  <c r="K26" i="8"/>
  <c r="J26" i="8"/>
  <c r="I26" i="8"/>
  <c r="H26" i="8"/>
  <c r="G26" i="8"/>
  <c r="F26" i="8"/>
  <c r="N25" i="8"/>
  <c r="M25" i="8"/>
  <c r="L25" i="8"/>
  <c r="K25" i="8"/>
  <c r="J25" i="8"/>
  <c r="I25" i="8"/>
  <c r="H25" i="8"/>
  <c r="G25" i="8"/>
  <c r="F25" i="8"/>
  <c r="N24" i="8"/>
  <c r="M24" i="8"/>
  <c r="L24" i="8"/>
  <c r="K24" i="8"/>
  <c r="J24" i="8"/>
  <c r="I24" i="8"/>
  <c r="H24" i="8"/>
  <c r="G24" i="8"/>
  <c r="F24" i="8"/>
  <c r="N155" i="8" l="1"/>
  <c r="O155" i="8"/>
  <c r="N158" i="8"/>
  <c r="M167" i="8"/>
  <c r="O158" i="8"/>
  <c r="N161" i="8"/>
  <c r="O161" i="8"/>
  <c r="M156" i="8"/>
  <c r="O164" i="8"/>
  <c r="M159" i="8"/>
  <c r="O167" i="8"/>
  <c r="N170" i="8"/>
  <c r="O170" i="8"/>
  <c r="N156" i="8"/>
  <c r="M165" i="8"/>
  <c r="O156" i="8"/>
  <c r="N159" i="8"/>
  <c r="M168" i="8"/>
  <c r="O159" i="8"/>
  <c r="O162" i="8"/>
  <c r="N165" i="8"/>
  <c r="M157" i="8"/>
  <c r="O165" i="8"/>
  <c r="N168" i="8"/>
  <c r="M160" i="8"/>
  <c r="O168" i="8"/>
  <c r="N171" i="8"/>
  <c r="M164" i="8"/>
  <c r="M170" i="8"/>
  <c r="N164" i="8"/>
  <c r="N167" i="8"/>
  <c r="M162" i="8"/>
  <c r="N162" i="8"/>
  <c r="M171" i="8"/>
  <c r="M163" i="8"/>
  <c r="O171" i="8"/>
  <c r="N157" i="8"/>
  <c r="M166" i="8"/>
  <c r="O157" i="8"/>
  <c r="N160" i="8"/>
  <c r="M169" i="8"/>
  <c r="O160" i="8"/>
  <c r="N163" i="8"/>
  <c r="M155" i="8"/>
  <c r="N166" i="8"/>
  <c r="O163" i="8"/>
  <c r="M158" i="8"/>
  <c r="O166" i="8"/>
  <c r="N169" i="8"/>
  <c r="M161" i="8"/>
  <c r="O169" i="8"/>
  <c r="R89" i="8"/>
  <c r="L167" i="8"/>
  <c r="O104" i="8"/>
  <c r="Z95" i="8"/>
  <c r="U93" i="8"/>
  <c r="G159" i="8"/>
  <c r="N96" i="8"/>
  <c r="G162" i="8"/>
  <c r="V96" i="8"/>
  <c r="T91" i="8"/>
  <c r="F157" i="8"/>
  <c r="P102" i="8"/>
  <c r="O88" i="8"/>
  <c r="U94" i="8"/>
  <c r="G160" i="8"/>
  <c r="Q105" i="8"/>
  <c r="U97" i="8"/>
  <c r="G163" i="8"/>
  <c r="R88" i="8"/>
  <c r="W97" i="8"/>
  <c r="W95" i="8"/>
  <c r="X95" i="8"/>
  <c r="Z92" i="8"/>
  <c r="T93" i="8"/>
  <c r="F159" i="8"/>
  <c r="Q101" i="8"/>
  <c r="R101" i="8"/>
  <c r="S101" i="8"/>
  <c r="R104" i="8"/>
  <c r="Q90" i="8"/>
  <c r="R90" i="8"/>
  <c r="Q93" i="8"/>
  <c r="W96" i="8"/>
  <c r="V99" i="8"/>
  <c r="L168" i="8"/>
  <c r="M105" i="8"/>
  <c r="F171" i="8"/>
  <c r="M88" i="8"/>
  <c r="X96" i="8"/>
  <c r="N88" i="8"/>
  <c r="R99" i="8"/>
  <c r="T97" i="8"/>
  <c r="F163" i="8"/>
  <c r="P91" i="8"/>
  <c r="R105" i="8"/>
  <c r="V97" i="8"/>
  <c r="S105" i="8"/>
  <c r="Z88" i="8"/>
  <c r="R91" i="8"/>
  <c r="X94" i="8"/>
  <c r="N103" i="8"/>
  <c r="G169" i="8"/>
  <c r="M89" i="8"/>
  <c r="F155" i="8"/>
  <c r="Z91" i="8"/>
  <c r="Y94" i="8"/>
  <c r="X97" i="8"/>
  <c r="O103" i="8"/>
  <c r="M104" i="8"/>
  <c r="F170" i="8"/>
  <c r="M90" i="8"/>
  <c r="F156" i="8"/>
  <c r="Y95" i="8"/>
  <c r="O90" i="8"/>
  <c r="S98" i="8"/>
  <c r="Q104" i="8"/>
  <c r="P90" i="8"/>
  <c r="U99" i="8"/>
  <c r="G165" i="8"/>
  <c r="Y96" i="8"/>
  <c r="O105" i="8"/>
  <c r="T94" i="8"/>
  <c r="F160" i="8"/>
  <c r="P105" i="8"/>
  <c r="S99" i="8"/>
  <c r="V94" i="8"/>
  <c r="S102" i="8"/>
  <c r="W94" i="8"/>
  <c r="N89" i="8"/>
  <c r="G155" i="8"/>
  <c r="O89" i="8"/>
  <c r="N92" i="8"/>
  <c r="G158" i="8"/>
  <c r="T95" i="8"/>
  <c r="F161" i="8"/>
  <c r="R100" i="8"/>
  <c r="Q103" i="8"/>
  <c r="V98" i="8"/>
  <c r="W98" i="8"/>
  <c r="P101" i="8"/>
  <c r="N90" i="8"/>
  <c r="G156" i="8"/>
  <c r="M96" i="8"/>
  <c r="F162" i="8"/>
  <c r="W93" i="8"/>
  <c r="K168" i="8"/>
  <c r="Y93" i="8"/>
  <c r="O102" i="8"/>
  <c r="O91" i="8"/>
  <c r="Q88" i="8"/>
  <c r="T100" i="8"/>
  <c r="F166" i="8"/>
  <c r="K169" i="8"/>
  <c r="Z94" i="8"/>
  <c r="P89" i="8"/>
  <c r="V92" i="8"/>
  <c r="U95" i="8"/>
  <c r="G161" i="8"/>
  <c r="T98" i="8"/>
  <c r="F164" i="8"/>
  <c r="S100" i="8"/>
  <c r="R103" i="8"/>
  <c r="Q92" i="8"/>
  <c r="S89" i="8"/>
  <c r="Y92" i="8"/>
  <c r="N104" i="8"/>
  <c r="G170" i="8"/>
  <c r="P104" i="8"/>
  <c r="V93" i="8"/>
  <c r="T99" i="8"/>
  <c r="F165" i="8"/>
  <c r="S104" i="8"/>
  <c r="S90" i="8"/>
  <c r="N105" i="8"/>
  <c r="G171" i="8"/>
  <c r="Z93" i="8"/>
  <c r="U91" i="8"/>
  <c r="G157" i="8"/>
  <c r="Q102" i="8"/>
  <c r="P88" i="8"/>
  <c r="R102" i="8"/>
  <c r="Q91" i="8"/>
  <c r="U100" i="8"/>
  <c r="G166" i="8"/>
  <c r="M92" i="8"/>
  <c r="F158" i="8"/>
  <c r="Q100" i="8"/>
  <c r="P103" i="8"/>
  <c r="Q89" i="8"/>
  <c r="P92" i="8"/>
  <c r="O95" i="8"/>
  <c r="U98" i="8"/>
  <c r="G164" i="8"/>
  <c r="T101" i="8"/>
  <c r="F167" i="8"/>
  <c r="S103" i="8"/>
  <c r="V105" i="8"/>
  <c r="U105" i="8"/>
  <c r="Q97" i="8"/>
  <c r="T92" i="8"/>
  <c r="O92" i="8"/>
  <c r="U92" i="8"/>
  <c r="U88" i="8"/>
  <c r="M91" i="8"/>
  <c r="N91" i="8"/>
  <c r="R92" i="8"/>
  <c r="V91" i="8"/>
  <c r="V89" i="8"/>
  <c r="V95" i="8"/>
  <c r="U89" i="8"/>
  <c r="W91" i="8"/>
  <c r="Z100" i="8"/>
  <c r="T105" i="8"/>
  <c r="U90" i="8"/>
  <c r="M93" i="8"/>
  <c r="T104" i="8"/>
  <c r="V90" i="8"/>
  <c r="N93" i="8"/>
  <c r="Z105" i="8"/>
  <c r="N94" i="8"/>
  <c r="Y88" i="8"/>
  <c r="U96" i="8"/>
  <c r="W90" i="8"/>
  <c r="O93" i="8"/>
  <c r="N97" i="8"/>
  <c r="S88" i="8"/>
  <c r="O94" i="8"/>
  <c r="M95" i="8"/>
  <c r="O97" i="8"/>
  <c r="V102" i="8"/>
  <c r="S91" i="8"/>
  <c r="M94" i="8"/>
  <c r="X88" i="8"/>
  <c r="P94" i="8"/>
  <c r="T90" i="8"/>
  <c r="N99" i="8"/>
  <c r="P93" i="8"/>
  <c r="T89" i="8"/>
  <c r="P97" i="8"/>
  <c r="T96" i="8"/>
  <c r="W92" i="8"/>
  <c r="V88" i="8"/>
  <c r="X89" i="8"/>
  <c r="Y90" i="8"/>
  <c r="W89" i="8"/>
  <c r="X93" i="8"/>
  <c r="W88" i="8"/>
  <c r="X90" i="8"/>
  <c r="Y89" i="8"/>
  <c r="X91" i="8"/>
  <c r="X92" i="8"/>
  <c r="Z89" i="8"/>
  <c r="Z90" i="8"/>
  <c r="Y91" i="8"/>
  <c r="Z103" i="8"/>
  <c r="N95" i="8"/>
  <c r="W105" i="8"/>
  <c r="X105" i="8"/>
  <c r="M97" i="8"/>
  <c r="M99" i="8"/>
  <c r="Y105" i="8"/>
  <c r="W102" i="8"/>
  <c r="Z104" i="8"/>
  <c r="X102" i="8"/>
  <c r="Y102" i="8"/>
  <c r="Y104" i="8"/>
  <c r="Y100" i="8"/>
  <c r="Y101" i="8"/>
  <c r="Z101" i="8"/>
  <c r="U102" i="8"/>
  <c r="N102" i="8"/>
  <c r="W103" i="8"/>
  <c r="U101" i="8"/>
  <c r="N101" i="8"/>
  <c r="Z96" i="8"/>
  <c r="S96" i="8"/>
  <c r="O96" i="8"/>
  <c r="O99" i="8"/>
  <c r="P96" i="8"/>
  <c r="Y99" i="8"/>
  <c r="Q95" i="8"/>
  <c r="V100" i="8"/>
  <c r="O100" i="8"/>
  <c r="R95" i="8"/>
  <c r="M98" i="8"/>
  <c r="U103" i="8"/>
  <c r="Q94" i="8"/>
  <c r="N98" i="8"/>
  <c r="T102" i="8"/>
  <c r="M102" i="8"/>
  <c r="V103" i="8"/>
  <c r="R94" i="8"/>
  <c r="O98" i="8"/>
  <c r="R93" i="8"/>
  <c r="S94" i="8"/>
  <c r="P98" i="8"/>
  <c r="X103" i="8"/>
  <c r="T88" i="8"/>
  <c r="S92" i="8"/>
  <c r="S93" i="8"/>
  <c r="Z98" i="8"/>
  <c r="M100" i="8"/>
  <c r="Y103" i="8"/>
  <c r="W99" i="8"/>
  <c r="P99" i="8"/>
  <c r="X99" i="8"/>
  <c r="Q99" i="8"/>
  <c r="V101" i="8"/>
  <c r="O101" i="8"/>
  <c r="Z102" i="8"/>
  <c r="T103" i="8"/>
  <c r="M103" i="8"/>
  <c r="U104" i="8"/>
  <c r="V104" i="8"/>
  <c r="Q96" i="8"/>
  <c r="Z99" i="8"/>
  <c r="M101" i="8"/>
  <c r="W104" i="8"/>
  <c r="R96" i="8"/>
  <c r="X98" i="8"/>
  <c r="Q98" i="8"/>
  <c r="W101" i="8"/>
  <c r="X104" i="8"/>
  <c r="P95" i="8"/>
  <c r="Y98" i="8"/>
  <c r="R98" i="8"/>
  <c r="X101" i="8"/>
  <c r="W100" i="8"/>
  <c r="P100" i="8"/>
  <c r="S95" i="8"/>
  <c r="Y97" i="8"/>
  <c r="R97" i="8"/>
  <c r="N100" i="8"/>
  <c r="Z97" i="8"/>
  <c r="S97" i="8"/>
  <c r="X100" i="8"/>
  <c r="L171" i="8" l="1"/>
  <c r="K162" i="8"/>
  <c r="L165" i="8"/>
  <c r="L170" i="8"/>
  <c r="K157" i="8"/>
  <c r="K166" i="8"/>
  <c r="L162" i="8"/>
  <c r="L159" i="8"/>
  <c r="K167" i="8"/>
  <c r="K160" i="8"/>
  <c r="K170" i="8"/>
  <c r="L160" i="8"/>
  <c r="L155" i="8"/>
  <c r="K158" i="8"/>
  <c r="K165" i="8"/>
  <c r="K164" i="8"/>
  <c r="L166" i="8"/>
  <c r="K155" i="8"/>
  <c r="L161" i="8"/>
  <c r="L157" i="8"/>
  <c r="K161" i="8"/>
  <c r="K171" i="8"/>
  <c r="L158" i="8"/>
  <c r="K159" i="8"/>
  <c r="L156" i="8"/>
  <c r="K163" i="8"/>
  <c r="L169" i="8"/>
  <c r="L164" i="8"/>
  <c r="L163" i="8"/>
  <c r="K156" i="8"/>
  <c r="U4" i="2"/>
  <c r="E5" i="2"/>
  <c r="U5" i="2"/>
  <c r="E6" i="2"/>
  <c r="U6" i="2"/>
  <c r="E7" i="2"/>
  <c r="U7" i="2"/>
  <c r="E8" i="2"/>
  <c r="U8" i="2"/>
  <c r="E9" i="2"/>
  <c r="U9" i="2"/>
  <c r="E10" i="2"/>
  <c r="U10" i="2"/>
  <c r="E11" i="2"/>
  <c r="U11" i="2"/>
  <c r="E12" i="2"/>
  <c r="U12" i="2"/>
  <c r="E13" i="2"/>
  <c r="U13" i="2"/>
  <c r="E14" i="2"/>
  <c r="U14" i="2"/>
  <c r="E15" i="2"/>
  <c r="U15" i="2"/>
  <c r="E16" i="2"/>
  <c r="U16" i="2"/>
  <c r="E17" i="2"/>
  <c r="U17" i="2"/>
  <c r="E18" i="2"/>
  <c r="U18" i="2"/>
  <c r="E19" i="2"/>
  <c r="U19" i="2"/>
  <c r="E20" i="2"/>
  <c r="U20" i="2"/>
  <c r="E21" i="2"/>
  <c r="U21" i="2"/>
  <c r="E22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<sst xmlns="http://schemas.openxmlformats.org/spreadsheetml/2006/main" count="517" uniqueCount="75">
  <si>
    <t>Groundwater</t>
  </si>
  <si>
    <t>pctl_gwchange_corr</t>
  </si>
  <si>
    <t>SWP</t>
  </si>
  <si>
    <t>Colorado</t>
  </si>
  <si>
    <t>Imports</t>
  </si>
  <si>
    <t>Year</t>
  </si>
  <si>
    <t>surface</t>
  </si>
  <si>
    <t>Residuals</t>
  </si>
  <si>
    <t>Predicted 1897.6</t>
  </si>
  <si>
    <t>Observation</t>
  </si>
  <si>
    <t>pctl_cumgwchange</t>
  </si>
  <si>
    <t>pctl_gwchange</t>
  </si>
  <si>
    <t>pctl_gwelev</t>
  </si>
  <si>
    <t>This is monthly annual averaged</t>
  </si>
  <si>
    <t>RESIDUAL OUTPUT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</si>
  <si>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</si>
  <si>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</si>
  <si>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</si>
  <si>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</si>
  <si>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</si>
  <si>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</si>
  <si>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</si>
  <si>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</si>
  <si>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</si>
  <si>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</si>
  <si>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</si>
  <si>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</si>
  <si>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</si>
  <si>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</si>
  <si>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</si>
  <si>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</si>
  <si>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</si>
  <si>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</si>
  <si>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</si>
  <si>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</si>
  <si>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</si>
  <si>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</si>
  <si>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</si>
  <si>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</si>
  <si>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pctl_cumgwchange_corr</t>
  </si>
  <si>
    <t>year</t>
  </si>
  <si>
    <t>normalized</t>
  </si>
  <si>
    <t>Federal</t>
  </si>
  <si>
    <t>SWDI SC</t>
  </si>
  <si>
    <t>SWDI delta imports</t>
  </si>
  <si>
    <t>SWDI SL</t>
  </si>
  <si>
    <t>Predicted Y</t>
  </si>
  <si>
    <t>X Variable 2</t>
  </si>
  <si>
    <t>X Variable 1</t>
  </si>
  <si>
    <t>X Variable 7</t>
  </si>
  <si>
    <t>X Variable 6</t>
  </si>
  <si>
    <t>X Variable 5</t>
  </si>
  <si>
    <t>SWDI PWL</t>
  </si>
  <si>
    <t>X Variable 4</t>
  </si>
  <si>
    <t>SWDI MEA</t>
  </si>
  <si>
    <t>X Variable 3</t>
  </si>
  <si>
    <t>SWDI colorado</t>
  </si>
  <si>
    <t>Actual</t>
  </si>
  <si>
    <t>X Variable 14</t>
  </si>
  <si>
    <t>X Variable 13</t>
  </si>
  <si>
    <t>X Variable 12</t>
  </si>
  <si>
    <t>X Variable 11</t>
  </si>
  <si>
    <t>X Variable 10</t>
  </si>
  <si>
    <t>X Variable 9</t>
  </si>
  <si>
    <t>X Variable 8</t>
  </si>
  <si>
    <t>exp</t>
  </si>
  <si>
    <t>WY</t>
  </si>
  <si>
    <t>gw elevation indicator</t>
  </si>
  <si>
    <t>gw pumping intensity</t>
  </si>
  <si>
    <t>log</t>
  </si>
  <si>
    <t>Estimated LA Aqueduct imports</t>
  </si>
  <si>
    <t>Actual LA Aqueduct imports</t>
  </si>
  <si>
    <t>X Variable 15</t>
  </si>
  <si>
    <t>Estimated Groundwater imports</t>
  </si>
  <si>
    <t>Actual Groundwater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</si>
</sst>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1" fillId="0" borderId="1" xfId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Continuous"/>
    </xf>
    <xf numFmtId="0" fontId="1" fillId="0" borderId="0" xfId="1" applyAlignment="1">
      <alignment wrapText="1"/>
    </xf>
    <xf numFmtId="2" fontId="1" fillId="0" borderId="0" xfId="1" applyNumberFormat="1"/>
    <xf numFmtId="164" fontId="1" fillId="0" borderId="0" xfId="1" applyNumberFormat="1"/>
    <xf numFmtId="3" fontId="1" fillId="0" borderId="0" xfId="1" applyNumberFormat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560982DA-927F-416E-AF3D-D7A1C89BBE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var - act,log, exp'!$A$18:$A$32</c:f>
              <c:strCache>
                <c:ptCount val="15"/>
                <c:pt idx="0">
                  <c:v>X Variable 1</c:v>
                </c:pt>
                <c:pt idx="1">
                  <c:v>X Variable 2</c:v>
                </c:pt>
                <c:pt idx="2">
                  <c:v>X Variable 3</c:v>
                </c:pt>
                <c:pt idx="3">
                  <c:v>X Variable 4</c:v>
                </c:pt>
                <c:pt idx="4">
                  <c:v>X Variable 5</c:v>
                </c:pt>
                <c:pt idx="5">
                  <c:v>X Variable 6</c:v>
                </c:pt>
                <c:pt idx="6">
                  <c:v>X Variable 7</c:v>
                </c:pt>
                <c:pt idx="7">
                  <c:v>X Variable 8</c:v>
                </c:pt>
                <c:pt idx="8">
                  <c:v>X Variable 9</c:v>
                </c:pt>
                <c:pt idx="9">
                  <c:v>X Variable 10</c:v>
                </c:pt>
                <c:pt idx="10">
                  <c:v>X Variable 11</c:v>
                </c:pt>
                <c:pt idx="11">
                  <c:v>X Variable 12</c:v>
                </c:pt>
                <c:pt idx="12">
                  <c:v>X Variable 13</c:v>
                </c:pt>
                <c:pt idx="13">
                  <c:v>X Variable 14</c:v>
                </c:pt>
                <c:pt idx="14">
                  <c:v>X Variable 15</c:v>
                </c:pt>
              </c:strCache>
            </c:strRef>
          </c:cat>
          <c:val>
            <c:numRef>
              <c:f>'5 var - act,log, exp'!$B$18:$B$32</c:f>
              <c:numCache>
                <c:formatCode>General</c:formatCode>
                <c:ptCount val="15"/>
                <c:pt idx="0">
                  <c:v>-10936.08097255402</c:v>
                </c:pt>
                <c:pt idx="1">
                  <c:v>-3617.5702023227141</c:v>
                </c:pt>
                <c:pt idx="2">
                  <c:v>-33432.794813308916</c:v>
                </c:pt>
                <c:pt idx="3">
                  <c:v>262734.42226057569</c:v>
                </c:pt>
                <c:pt idx="4">
                  <c:v>-13799.872721228092</c:v>
                </c:pt>
                <c:pt idx="5">
                  <c:v>3861.7508139467923</c:v>
                </c:pt>
                <c:pt idx="6">
                  <c:v>7305.774077077629</c:v>
                </c:pt>
                <c:pt idx="7">
                  <c:v>16505.472750627887</c:v>
                </c:pt>
                <c:pt idx="8">
                  <c:v>-106562.32358258172</c:v>
                </c:pt>
                <c:pt idx="9">
                  <c:v>5435.5963703196267</c:v>
                </c:pt>
                <c:pt idx="10">
                  <c:v>4915.748845568648</c:v>
                </c:pt>
                <c:pt idx="11">
                  <c:v>-6080.2615909055339</c:v>
                </c:pt>
                <c:pt idx="12">
                  <c:v>7979.5067258589252</c:v>
                </c:pt>
                <c:pt idx="13">
                  <c:v>-93201.501794915239</c:v>
                </c:pt>
                <c:pt idx="14">
                  <c:v>3688.7254121463711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A-41B4-A796-58E71EE2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60015"/>
        <c:axId val="535960495"/>
      </c:barChart>
      <c:catAx>
        <c:axId val="5359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60495"/>
        <c:crosses val="autoZero"/>
        <c:auto val="1"/>
        <c:lblAlgn val="ctr"/>
        <c:lblOffset val="100"/>
        <c:noMultiLvlLbl val="0"/>
      </c:catAx>
      <c:valAx>
        <c:axId val="5359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6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2510958005249345"/>
                  <c:y val="-0.34775809273840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portfolio'!$D$267:$D$284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xVal>
          <c:yVal>
            <c:numRef>
              <c:f>'DWR portfolio'!$B$267:$B$284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4-477B-A65E-D430095B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76367"/>
        <c:axId val="1323480207"/>
      </c:scatterChart>
      <c:valAx>
        <c:axId val="13234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80207"/>
        <c:crosses val="autoZero"/>
        <c:crossBetween val="midCat"/>
      </c:valAx>
      <c:valAx>
        <c:axId val="13234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imports -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3081169036616601E-2"/>
                  <c:y val="-0.1828483268800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imports!$E$3:$E$20</c:f>
              <c:numCache>
                <c:formatCode>0.00</c:formatCode>
                <c:ptCount val="18"/>
                <c:pt idx="0">
                  <c:v>0.69166666666666599</c:v>
                </c:pt>
                <c:pt idx="1">
                  <c:v>0.719444444444444</c:v>
                </c:pt>
                <c:pt idx="2">
                  <c:v>0.59722222222222199</c:v>
                </c:pt>
                <c:pt idx="3">
                  <c:v>0.85833333333333295</c:v>
                </c:pt>
                <c:pt idx="4">
                  <c:v>0.96388888888888902</c:v>
                </c:pt>
                <c:pt idx="5">
                  <c:v>0.82777777777777695</c:v>
                </c:pt>
                <c:pt idx="6">
                  <c:v>0.72222222222222199</c:v>
                </c:pt>
                <c:pt idx="7">
                  <c:v>0.405555555555555</c:v>
                </c:pt>
                <c:pt idx="8">
                  <c:v>0.41666666666666602</c:v>
                </c:pt>
                <c:pt idx="9">
                  <c:v>0.875</c:v>
                </c:pt>
                <c:pt idx="10">
                  <c:v>0.9</c:v>
                </c:pt>
                <c:pt idx="11">
                  <c:v>0.61666666666666603</c:v>
                </c:pt>
                <c:pt idx="12">
                  <c:v>0.35555555555555501</c:v>
                </c:pt>
                <c:pt idx="13">
                  <c:v>6.3888888888888801E-2</c:v>
                </c:pt>
                <c:pt idx="14">
                  <c:v>0.15</c:v>
                </c:pt>
                <c:pt idx="15">
                  <c:v>0.68611111111111101</c:v>
                </c:pt>
                <c:pt idx="16">
                  <c:v>0.81111111111111101</c:v>
                </c:pt>
                <c:pt idx="17">
                  <c:v>0.875</c:v>
                </c:pt>
              </c:numCache>
            </c:numRef>
          </c:xVal>
          <c:yVal>
            <c:numRef>
              <c:f>imports!$B$3:$B$20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5-46DA-9CC7-76C63AC2C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367648"/>
        <c:axId val="914373408"/>
      </c:scatterChart>
      <c:valAx>
        <c:axId val="914367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73408"/>
        <c:crosses val="autoZero"/>
        <c:crossBetween val="midCat"/>
      </c:valAx>
      <c:valAx>
        <c:axId val="9143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imports -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6480203114515283E-2"/>
                  <c:y val="-0.1082439782468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imports!$F$3:$F$20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imports!$B$3:$B$20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7-4B1A-90AE-FB780131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656"/>
        <c:axId val="941677536"/>
      </c:scatterChart>
      <c:valAx>
        <c:axId val="941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7536"/>
        <c:crosses val="autoZero"/>
        <c:crossBetween val="midCat"/>
      </c:valAx>
      <c:valAx>
        <c:axId val="941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imports - SWDI 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725721784776904E-2"/>
                  <c:y val="-9.572138940338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imports!$G$3:$G$20</c:f>
              <c:numCache>
                <c:formatCode>0.00</c:formatCode>
                <c:ptCount val="18"/>
                <c:pt idx="0">
                  <c:v>0.47222222222222199</c:v>
                </c:pt>
                <c:pt idx="1">
                  <c:v>0.61388888888888804</c:v>
                </c:pt>
                <c:pt idx="2">
                  <c:v>0.452777777777777</c:v>
                </c:pt>
                <c:pt idx="3">
                  <c:v>0.87777777777777699</c:v>
                </c:pt>
                <c:pt idx="4">
                  <c:v>0.85277777777777697</c:v>
                </c:pt>
                <c:pt idx="5">
                  <c:v>0.358333333333333</c:v>
                </c:pt>
                <c:pt idx="6">
                  <c:v>0.35277777777777702</c:v>
                </c:pt>
                <c:pt idx="7">
                  <c:v>0.46111111111111103</c:v>
                </c:pt>
                <c:pt idx="8">
                  <c:v>0.66111111111111098</c:v>
                </c:pt>
                <c:pt idx="9">
                  <c:v>0.83333333333333304</c:v>
                </c:pt>
                <c:pt idx="10">
                  <c:v>0.42777777777777698</c:v>
                </c:pt>
                <c:pt idx="11">
                  <c:v>0.28333333333333299</c:v>
                </c:pt>
                <c:pt idx="12">
                  <c:v>0.11944444444444401</c:v>
                </c:pt>
                <c:pt idx="13">
                  <c:v>6.1111111111110998E-2</c:v>
                </c:pt>
                <c:pt idx="14">
                  <c:v>0.297222222222222</c:v>
                </c:pt>
                <c:pt idx="15">
                  <c:v>0.50277777777777699</c:v>
                </c:pt>
                <c:pt idx="16">
                  <c:v>0.75555555555555498</c:v>
                </c:pt>
                <c:pt idx="17">
                  <c:v>0.52777777777777701</c:v>
                </c:pt>
              </c:numCache>
            </c:numRef>
          </c:xVal>
          <c:yVal>
            <c:numRef>
              <c:f>imports!$B$3:$B$20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A-430D-A272-0BED6642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420832"/>
        <c:axId val="1445414592"/>
      </c:scatterChart>
      <c:valAx>
        <c:axId val="14454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14592"/>
        <c:crosses val="autoZero"/>
        <c:crossBetween val="midCat"/>
      </c:valAx>
      <c:valAx>
        <c:axId val="14454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percentile</a:t>
            </a:r>
            <a:r>
              <a:rPr lang="en-US" baseline="0"/>
              <a:t> groundwater elevation change</a:t>
            </a:r>
            <a:endParaRPr lang="en-US"/>
          </a:p>
        </c:rich>
      </c:tx>
      <c:layout>
        <c:manualLayout>
          <c:xMode val="edge"/>
          <c:yMode val="edge"/>
          <c:x val="0.2486355764327591"/>
          <c:y val="2.3381158541928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4937251539480763E-2"/>
                  <c:y val="-0.23580100903506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groundwater!$G$5:$G$22</c:f>
              <c:numCache>
                <c:formatCode>General</c:formatCode>
                <c:ptCount val="18"/>
                <c:pt idx="0">
                  <c:v>0.40790986085904402</c:v>
                </c:pt>
                <c:pt idx="1">
                  <c:v>0.45476190476190398</c:v>
                </c:pt>
                <c:pt idx="2">
                  <c:v>0.372988505747126</c:v>
                </c:pt>
                <c:pt idx="3">
                  <c:v>0.79089668615984399</c:v>
                </c:pt>
                <c:pt idx="4">
                  <c:v>0.83333333333333304</c:v>
                </c:pt>
                <c:pt idx="5">
                  <c:v>0.53571428571428503</c:v>
                </c:pt>
                <c:pt idx="6">
                  <c:v>0.5</c:v>
                </c:pt>
                <c:pt idx="7">
                  <c:v>0.38965517241379299</c:v>
                </c:pt>
                <c:pt idx="8">
                  <c:v>0.50608519269776797</c:v>
                </c:pt>
                <c:pt idx="9">
                  <c:v>0.83405172413793105</c:v>
                </c:pt>
                <c:pt idx="10">
                  <c:v>0.76388888888888795</c:v>
                </c:pt>
                <c:pt idx="11">
                  <c:v>0.59340659340659296</c:v>
                </c:pt>
                <c:pt idx="12">
                  <c:v>0.43055555555555503</c:v>
                </c:pt>
                <c:pt idx="13">
                  <c:v>0.36538461538461497</c:v>
                </c:pt>
                <c:pt idx="14">
                  <c:v>0.26050420168067201</c:v>
                </c:pt>
                <c:pt idx="15">
                  <c:v>0.31666666666666599</c:v>
                </c:pt>
                <c:pt idx="16">
                  <c:v>0.55000000000000004</c:v>
                </c:pt>
                <c:pt idx="17">
                  <c:v>0.68333333333333302</c:v>
                </c:pt>
              </c:numCache>
            </c:numRef>
          </c:xVal>
          <c:yVal>
            <c:numRef>
              <c:f>groundwater!$D$5:$D$22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A-44DE-948B-E6B2F68F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82560"/>
        <c:axId val="885083040"/>
      </c:scatterChart>
      <c:valAx>
        <c:axId val="8850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elevation change indicator</a:t>
                </a:r>
              </a:p>
            </c:rich>
          </c:tx>
          <c:layout>
            <c:manualLayout>
              <c:xMode val="edge"/>
              <c:yMode val="edge"/>
              <c:x val="0.32395876834563453"/>
              <c:y val="0.88213539568652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83040"/>
        <c:crosses val="autoZero"/>
        <c:crossBetween val="midCat"/>
      </c:valAx>
      <c:valAx>
        <c:axId val="8850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percentile</a:t>
            </a:r>
            <a:r>
              <a:rPr lang="en-US" baseline="0"/>
              <a:t> pumping intesntiy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8029527559055223E-2"/>
                  <c:y val="-0.34418562263050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groundwater!$J$5:$J$22</c:f>
              <c:numCache>
                <c:formatCode>General</c:formatCode>
                <c:ptCount val="18"/>
                <c:pt idx="0">
                  <c:v>0.18188622754490999</c:v>
                </c:pt>
                <c:pt idx="1">
                  <c:v>0.53742514970059796</c:v>
                </c:pt>
                <c:pt idx="2">
                  <c:v>0.32372754491017902</c:v>
                </c:pt>
                <c:pt idx="3">
                  <c:v>0.94872754491017897</c:v>
                </c:pt>
                <c:pt idx="4">
                  <c:v>0.71856287425149701</c:v>
                </c:pt>
                <c:pt idx="5">
                  <c:v>8.6826347305389198E-2</c:v>
                </c:pt>
                <c:pt idx="6">
                  <c:v>0.43974550898203502</c:v>
                </c:pt>
                <c:pt idx="7">
                  <c:v>0.32447604790419099</c:v>
                </c:pt>
                <c:pt idx="8">
                  <c:v>0.80800898203592797</c:v>
                </c:pt>
                <c:pt idx="9">
                  <c:v>0.88510479041916101</c:v>
                </c:pt>
                <c:pt idx="10">
                  <c:v>0.415419161676646</c:v>
                </c:pt>
                <c:pt idx="11">
                  <c:v>0.100299401197604</c:v>
                </c:pt>
                <c:pt idx="12">
                  <c:v>7.4850299401197501E-2</c:v>
                </c:pt>
                <c:pt idx="13">
                  <c:v>0.26983532934131699</c:v>
                </c:pt>
                <c:pt idx="14">
                  <c:v>0.29715568862275399</c:v>
                </c:pt>
                <c:pt idx="15">
                  <c:v>0.394461077844311</c:v>
                </c:pt>
                <c:pt idx="16">
                  <c:v>0.88922155688622695</c:v>
                </c:pt>
                <c:pt idx="17">
                  <c:v>0.77357784431137699</c:v>
                </c:pt>
              </c:numCache>
            </c:numRef>
          </c:xVal>
          <c:yVal>
            <c:numRef>
              <c:f>groundwater!$D$5:$D$22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B-4C76-A0B2-ADADE5CB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82560"/>
        <c:axId val="885083040"/>
      </c:scatterChart>
      <c:valAx>
        <c:axId val="8850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groundwater elevation change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83040"/>
        <c:crosses val="autoZero"/>
        <c:crossBetween val="midCat"/>
      </c:valAx>
      <c:valAx>
        <c:axId val="8850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Groundwater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groundwater!$D$4</c:f>
              <c:strCache>
                <c:ptCount val="1"/>
                <c:pt idx="0">
                  <c:v>Groundwater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groundwater!$B$5:$B$22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groundwater!$D$5:$D$22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B-40E6-A1F9-9D8DA4F1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02431"/>
        <c:axId val="1795616351"/>
      </c:scatterChart>
      <c:valAx>
        <c:axId val="17956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16351"/>
        <c:crosses val="autoZero"/>
        <c:crossBetween val="midCat"/>
      </c:valAx>
      <c:valAx>
        <c:axId val="17956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0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groundwater!$S$3</c:f>
              <c:strCache>
                <c:ptCount val="1"/>
                <c:pt idx="0">
                  <c:v>Groundwater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groundwater!$S$4:$S$21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groundwater!$U$4:$U$21</c:f>
              <c:numCache>
                <c:formatCode>General</c:formatCode>
                <c:ptCount val="18"/>
                <c:pt idx="0">
                  <c:v>0.88176352705410821</c:v>
                </c:pt>
                <c:pt idx="1">
                  <c:v>0.40761523046090864</c:v>
                </c:pt>
                <c:pt idx="2">
                  <c:v>0.31890447561790253</c:v>
                </c:pt>
                <c:pt idx="3">
                  <c:v>0</c:v>
                </c:pt>
                <c:pt idx="4">
                  <c:v>0.67107548430193742</c:v>
                </c:pt>
                <c:pt idx="5">
                  <c:v>0.75457581830327347</c:v>
                </c:pt>
                <c:pt idx="6">
                  <c:v>0.6138944555778223</c:v>
                </c:pt>
                <c:pt idx="7">
                  <c:v>0.67722110888443565</c:v>
                </c:pt>
                <c:pt idx="8">
                  <c:v>0.22792251169004693</c:v>
                </c:pt>
                <c:pt idx="9">
                  <c:v>0.15150300601202418</c:v>
                </c:pt>
                <c:pt idx="10">
                  <c:v>0.32932531730126918</c:v>
                </c:pt>
                <c:pt idx="11">
                  <c:v>0.78370073480293945</c:v>
                </c:pt>
                <c:pt idx="12">
                  <c:v>1</c:v>
                </c:pt>
                <c:pt idx="13">
                  <c:v>0.30020040080160326</c:v>
                </c:pt>
                <c:pt idx="14">
                  <c:v>0.12478289913159665</c:v>
                </c:pt>
                <c:pt idx="15">
                  <c:v>0.45651302605210425</c:v>
                </c:pt>
                <c:pt idx="16">
                  <c:v>0.23687374749499021</c:v>
                </c:pt>
                <c:pt idx="17">
                  <c:v>0.16633266533066132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9-4154-A75D-6E4A5645BF45}"/>
            </c:ext>
          </c:extLst>
        </c:ser>
        <c:ser>
          <c:idx val="1"/>
          <c:order val="1"/>
          <c:tx>
            <c:strRef>
              <c:f>groundwater!$U$3</c:f>
              <c:strCache>
                <c:ptCount val="1"/>
                <c:pt idx="0">
                  <c:v>pctl_gwelev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groundwater!$S$4:$S$21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groundwater!$V$4:$V$21</c:f>
              <c:numCache>
                <c:formatCode>General</c:formatCode>
                <c:ptCount val="18"/>
                <c:pt idx="0">
                  <c:v>0.40790986085904402</c:v>
                </c:pt>
                <c:pt idx="1">
                  <c:v>0.45476190476190398</c:v>
                </c:pt>
                <c:pt idx="2">
                  <c:v>0.372988505747126</c:v>
                </c:pt>
                <c:pt idx="3">
                  <c:v>0.79089668615984399</c:v>
                </c:pt>
                <c:pt idx="4">
                  <c:v>0.83333333333333304</c:v>
                </c:pt>
                <c:pt idx="5">
                  <c:v>0.53571428571428503</c:v>
                </c:pt>
                <c:pt idx="6">
                  <c:v>0.5</c:v>
                </c:pt>
                <c:pt idx="7">
                  <c:v>0.38965517241379299</c:v>
                </c:pt>
                <c:pt idx="8">
                  <c:v>0.50608519269776797</c:v>
                </c:pt>
                <c:pt idx="9">
                  <c:v>0.83405172413793105</c:v>
                </c:pt>
                <c:pt idx="10">
                  <c:v>0.76388888888888795</c:v>
                </c:pt>
                <c:pt idx="11">
                  <c:v>0.59340659340659296</c:v>
                </c:pt>
                <c:pt idx="12">
                  <c:v>0.43055555555555503</c:v>
                </c:pt>
                <c:pt idx="13">
                  <c:v>0.36538461538461497</c:v>
                </c:pt>
                <c:pt idx="14">
                  <c:v>0.26050420168067201</c:v>
                </c:pt>
                <c:pt idx="15">
                  <c:v>0.31666666666666599</c:v>
                </c:pt>
                <c:pt idx="16">
                  <c:v>0.55000000000000004</c:v>
                </c:pt>
                <c:pt idx="17">
                  <c:v>0.68333333333333302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9-4154-A75D-6E4A5645BF45}"/>
            </c:ext>
          </c:extLst>
        </c:ser>
        <c:ser>
          <c:idx val="2"/>
          <c:order val="2"/>
          <c:tx>
            <c:strRef>
              <c:f>groundwater!$V$3</c:f>
              <c:strCache>
                <c:ptCount val="1"/>
                <c:pt idx="0">
                  <c:v>pctl_gwchange_corr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groundwater!$S$4:$S$21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groundwater!$W$4:$W$21</c:f>
              <c:numCache>
                <c:formatCode>General</c:formatCode>
                <c:ptCount val="18"/>
                <c:pt idx="0">
                  <c:v>0.18188622754490999</c:v>
                </c:pt>
                <c:pt idx="1">
                  <c:v>0.53742514970059796</c:v>
                </c:pt>
                <c:pt idx="2">
                  <c:v>0.32372754491017902</c:v>
                </c:pt>
                <c:pt idx="3">
                  <c:v>0.94872754491017897</c:v>
                </c:pt>
                <c:pt idx="4">
                  <c:v>0.71856287425149701</c:v>
                </c:pt>
                <c:pt idx="5">
                  <c:v>8.6826347305389198E-2</c:v>
                </c:pt>
                <c:pt idx="6">
                  <c:v>0.43974550898203502</c:v>
                </c:pt>
                <c:pt idx="7">
                  <c:v>0.32447604790419099</c:v>
                </c:pt>
                <c:pt idx="8">
                  <c:v>0.80800898203592797</c:v>
                </c:pt>
                <c:pt idx="9">
                  <c:v>0.88510479041916101</c:v>
                </c:pt>
                <c:pt idx="10">
                  <c:v>0.415419161676646</c:v>
                </c:pt>
                <c:pt idx="11">
                  <c:v>0.100299401197604</c:v>
                </c:pt>
                <c:pt idx="12">
                  <c:v>7.4850299401197501E-2</c:v>
                </c:pt>
                <c:pt idx="13">
                  <c:v>0.26983532934131699</c:v>
                </c:pt>
                <c:pt idx="14">
                  <c:v>0.29715568862275399</c:v>
                </c:pt>
                <c:pt idx="15">
                  <c:v>0.394461077844311</c:v>
                </c:pt>
                <c:pt idx="16">
                  <c:v>0.88922155688622695</c:v>
                </c:pt>
                <c:pt idx="17">
                  <c:v>0.77357784431137699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9-4154-A75D-6E4A5645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74095"/>
        <c:axId val="1660373615"/>
      </c:scatterChart>
      <c:valAx>
        <c:axId val="166037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73615"/>
        <c:crosses val="autoZero"/>
        <c:crossBetween val="midCat"/>
      </c:valAx>
      <c:valAx>
        <c:axId val="16603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7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groundwater!$V$3</c:f>
              <c:strCache>
                <c:ptCount val="1"/>
                <c:pt idx="0">
                  <c:v>pctl_gwchange_corr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5019247594050752"/>
                  <c:y val="-0.70295225291960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groundwater!$U$4:$U$21</c:f>
              <c:numCache>
                <c:formatCode>General</c:formatCode>
                <c:ptCount val="18"/>
                <c:pt idx="0">
                  <c:v>0.88176352705410821</c:v>
                </c:pt>
                <c:pt idx="1">
                  <c:v>0.40761523046090864</c:v>
                </c:pt>
                <c:pt idx="2">
                  <c:v>0.31890447561790253</c:v>
                </c:pt>
                <c:pt idx="3">
                  <c:v>0</c:v>
                </c:pt>
                <c:pt idx="4">
                  <c:v>0.67107548430193742</c:v>
                </c:pt>
                <c:pt idx="5">
                  <c:v>0.75457581830327347</c:v>
                </c:pt>
                <c:pt idx="6">
                  <c:v>0.6138944555778223</c:v>
                </c:pt>
                <c:pt idx="7">
                  <c:v>0.67722110888443565</c:v>
                </c:pt>
                <c:pt idx="8">
                  <c:v>0.22792251169004693</c:v>
                </c:pt>
                <c:pt idx="9">
                  <c:v>0.15150300601202418</c:v>
                </c:pt>
                <c:pt idx="10">
                  <c:v>0.32932531730126918</c:v>
                </c:pt>
                <c:pt idx="11">
                  <c:v>0.78370073480293945</c:v>
                </c:pt>
                <c:pt idx="12">
                  <c:v>1</c:v>
                </c:pt>
                <c:pt idx="13">
                  <c:v>0.30020040080160326</c:v>
                </c:pt>
                <c:pt idx="14">
                  <c:v>0.12478289913159665</c:v>
                </c:pt>
                <c:pt idx="15">
                  <c:v>0.45651302605210425</c:v>
                </c:pt>
                <c:pt idx="16">
                  <c:v>0.23687374749499021</c:v>
                </c:pt>
                <c:pt idx="17">
                  <c:v>0.16633266533066132</c:v>
                </c:pt>
              </c:numCache>
            </c:numRef>
          </c:xVal>
          <c:yVal>
            <c:numRef>
              <c:f>groundwater!$W$4:$W$21</c:f>
              <c:numCache>
                <c:formatCode>General</c:formatCode>
                <c:ptCount val="18"/>
                <c:pt idx="0">
                  <c:v>0.18188622754490999</c:v>
                </c:pt>
                <c:pt idx="1">
                  <c:v>0.53742514970059796</c:v>
                </c:pt>
                <c:pt idx="2">
                  <c:v>0.32372754491017902</c:v>
                </c:pt>
                <c:pt idx="3">
                  <c:v>0.94872754491017897</c:v>
                </c:pt>
                <c:pt idx="4">
                  <c:v>0.71856287425149701</c:v>
                </c:pt>
                <c:pt idx="5">
                  <c:v>8.6826347305389198E-2</c:v>
                </c:pt>
                <c:pt idx="6">
                  <c:v>0.43974550898203502</c:v>
                </c:pt>
                <c:pt idx="7">
                  <c:v>0.32447604790419099</c:v>
                </c:pt>
                <c:pt idx="8">
                  <c:v>0.80800898203592797</c:v>
                </c:pt>
                <c:pt idx="9">
                  <c:v>0.88510479041916101</c:v>
                </c:pt>
                <c:pt idx="10">
                  <c:v>0.415419161676646</c:v>
                </c:pt>
                <c:pt idx="11">
                  <c:v>0.100299401197604</c:v>
                </c:pt>
                <c:pt idx="12">
                  <c:v>7.4850299401197501E-2</c:v>
                </c:pt>
                <c:pt idx="13">
                  <c:v>0.26983532934131699</c:v>
                </c:pt>
                <c:pt idx="14">
                  <c:v>0.29715568862275399</c:v>
                </c:pt>
                <c:pt idx="15">
                  <c:v>0.394461077844311</c:v>
                </c:pt>
                <c:pt idx="16">
                  <c:v>0.88922155688622695</c:v>
                </c:pt>
                <c:pt idx="17">
                  <c:v>0.77357784431137699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6-4E4E-9F0B-5C164F5F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772943"/>
        <c:axId val="1612776303"/>
      </c:scatterChart>
      <c:valAx>
        <c:axId val="16127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76303"/>
        <c:crosses val="autoZero"/>
        <c:crossBetween val="midCat"/>
      </c:valAx>
      <c:valAx>
        <c:axId val="16127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groundwater!$G$49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groundwater!$C$50:$C$67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groundwater!$G$50:$G$67</c:f>
              <c:numCache>
                <c:formatCode>General</c:formatCode>
                <c:ptCount val="18"/>
                <c:pt idx="0">
                  <c:v>3061.2</c:v>
                </c:pt>
                <c:pt idx="1">
                  <c:v>3229.49999999999</c:v>
                </c:pt>
                <c:pt idx="2">
                  <c:v>2795.3999999999901</c:v>
                </c:pt>
                <c:pt idx="3">
                  <c:v>2966.7999999999993</c:v>
                </c:pt>
                <c:pt idx="4">
                  <c:v>2607.1999999999989</c:v>
                </c:pt>
                <c:pt idx="5">
                  <c:v>2588.8999999999992</c:v>
                </c:pt>
                <c:pt idx="6">
                  <c:v>2486.8000000000002</c:v>
                </c:pt>
                <c:pt idx="7">
                  <c:v>2338.9</c:v>
                </c:pt>
                <c:pt idx="8">
                  <c:v>2284.9</c:v>
                </c:pt>
                <c:pt idx="9">
                  <c:v>2213.3999999999987</c:v>
                </c:pt>
                <c:pt idx="10">
                  <c:v>2326.2999999999902</c:v>
                </c:pt>
                <c:pt idx="11">
                  <c:v>2037.4999999999991</c:v>
                </c:pt>
                <c:pt idx="12">
                  <c:v>1998.5</c:v>
                </c:pt>
                <c:pt idx="13">
                  <c:v>2221.9</c:v>
                </c:pt>
                <c:pt idx="14">
                  <c:v>2586.6</c:v>
                </c:pt>
                <c:pt idx="15">
                  <c:v>2513.6999999999998</c:v>
                </c:pt>
                <c:pt idx="16">
                  <c:v>2147.9</c:v>
                </c:pt>
                <c:pt idx="17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C-4B29-A8A1-DD7B2E74F35A}"/>
            </c:ext>
          </c:extLst>
        </c:ser>
        <c:ser>
          <c:idx val="1"/>
          <c:order val="1"/>
          <c:tx>
            <c:strRef>
              <c:f>groundwater!$H$49</c:f>
              <c:strCache>
                <c:ptCount val="1"/>
                <c:pt idx="0">
                  <c:v>Groundwater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groundwater!$C$50:$C$67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groundwater!$H$50:$H$67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C-4B29-A8A1-DD7B2E74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560912"/>
        <c:axId val="1047209520"/>
      </c:barChart>
      <c:catAx>
        <c:axId val="16365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09520"/>
        <c:crosses val="autoZero"/>
        <c:auto val="1"/>
        <c:lblAlgn val="ctr"/>
        <c:lblOffset val="100"/>
        <c:noMultiLvlLbl val="0"/>
      </c:catAx>
      <c:valAx>
        <c:axId val="10472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GW model'!$H$28</c:f>
              <c:strCache>
                <c:ptCount val="1"/>
                <c:pt idx="0">
                  <c:v>Estimated Groundwater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GW model'!$G$29:$G$46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'Final GW model'!$H$29:$H$46</c:f>
              <c:numCache>
                <c:formatCode>General</c:formatCode>
                <c:ptCount val="18"/>
                <c:pt idx="0">
                  <c:v>1755.6609758605864</c:v>
                </c:pt>
                <c:pt idx="1">
                  <c:v>1535.182936192552</c:v>
                </c:pt>
                <c:pt idx="2">
                  <c:v>1632.8526698552041</c:v>
                </c:pt>
                <c:pt idx="3">
                  <c:v>1307.5451833967563</c:v>
                </c:pt>
                <c:pt idx="4">
                  <c:v>1562.8150303533284</c:v>
                </c:pt>
                <c:pt idx="5">
                  <c:v>1773.7587037129629</c:v>
                </c:pt>
                <c:pt idx="6">
                  <c:v>1749.8301243459714</c:v>
                </c:pt>
                <c:pt idx="7">
                  <c:v>1726.5451829346189</c:v>
                </c:pt>
                <c:pt idx="8">
                  <c:v>1241.9172048554674</c:v>
                </c:pt>
                <c:pt idx="9">
                  <c:v>1509.3799131933374</c:v>
                </c:pt>
                <c:pt idx="10">
                  <c:v>1543.4016856766593</c:v>
                </c:pt>
                <c:pt idx="11">
                  <c:v>1830.1403224757312</c:v>
                </c:pt>
                <c:pt idx="12">
                  <c:v>1956.1993126872135</c:v>
                </c:pt>
                <c:pt idx="13">
                  <c:v>1480.7232301000204</c:v>
                </c:pt>
                <c:pt idx="14">
                  <c:v>1386.8624633292693</c:v>
                </c:pt>
                <c:pt idx="15">
                  <c:v>1617.8464137516207</c:v>
                </c:pt>
                <c:pt idx="16">
                  <c:v>1375.6346081587712</c:v>
                </c:pt>
                <c:pt idx="17">
                  <c:v>1355.0040391198881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3-4EE2-88E8-44E1D489A118}"/>
            </c:ext>
          </c:extLst>
        </c:ser>
        <c:ser>
          <c:idx val="1"/>
          <c:order val="1"/>
          <c:tx>
            <c:strRef>
              <c:f>'Final GW model'!$I$28</c:f>
              <c:strCache>
                <c:ptCount val="1"/>
                <c:pt idx="0">
                  <c:v>Actual Groundwater 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'Final GW model'!$G$29:$G$46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'Final GW model'!$I$29:$I$46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3-4EE2-88E8-44E1D489A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144799"/>
        <c:axId val="922147679"/>
      </c:barChart>
      <c:catAx>
        <c:axId val="9221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47679"/>
        <c:crosses val="autoZero"/>
        <c:auto val="1"/>
        <c:lblAlgn val="ctr"/>
        <c:lblOffset val="100"/>
        <c:noMultiLvlLbl val="0"/>
      </c:catAx>
      <c:valAx>
        <c:axId val="9221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4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</a:t>
            </a:r>
            <a:r>
              <a:rPr lang="en-US" baseline="0"/>
              <a:t> deliveries vs </a:t>
            </a:r>
            <a:r>
              <a:rPr lang="en-US"/>
              <a:t>Groundwater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groundwater!$H$49</c:f>
              <c:strCache>
                <c:ptCount val="1"/>
                <c:pt idx="0">
                  <c:v>Groundwater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7668197725284346E-2"/>
                  <c:y val="-0.3479053659959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groundwater!$E$50:$E$67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xVal>
          <c:yVal>
            <c:numRef>
              <c:f>groundwater!$H$50:$H$67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B-47AB-81D5-878FD4C8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00208"/>
        <c:axId val="1462699248"/>
      </c:scatterChart>
      <c:valAx>
        <c:axId val="14627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99248"/>
        <c:crosses val="autoZero"/>
        <c:crossBetween val="midCat"/>
      </c:valAx>
      <c:valAx>
        <c:axId val="14626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groundwater!$J$4</c:f>
              <c:strCache>
                <c:ptCount val="1"/>
                <c:pt idx="0">
                  <c:v>pctl_gwchange_corr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6257436570428804E-2"/>
                  <c:y val="-0.38533610382035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groundwater!$J$5:$J$22</c:f>
              <c:numCache>
                <c:formatCode>General</c:formatCode>
                <c:ptCount val="18"/>
                <c:pt idx="0">
                  <c:v>0.18188622754490999</c:v>
                </c:pt>
                <c:pt idx="1">
                  <c:v>0.53742514970059796</c:v>
                </c:pt>
                <c:pt idx="2">
                  <c:v>0.32372754491017902</c:v>
                </c:pt>
                <c:pt idx="3">
                  <c:v>0.94872754491017897</c:v>
                </c:pt>
                <c:pt idx="4">
                  <c:v>0.71856287425149701</c:v>
                </c:pt>
                <c:pt idx="5">
                  <c:v>8.6826347305389198E-2</c:v>
                </c:pt>
                <c:pt idx="6">
                  <c:v>0.43974550898203502</c:v>
                </c:pt>
                <c:pt idx="7">
                  <c:v>0.32447604790419099</c:v>
                </c:pt>
                <c:pt idx="8">
                  <c:v>0.80800898203592797</c:v>
                </c:pt>
                <c:pt idx="9">
                  <c:v>0.88510479041916101</c:v>
                </c:pt>
                <c:pt idx="10">
                  <c:v>0.415419161676646</c:v>
                </c:pt>
                <c:pt idx="11">
                  <c:v>0.100299401197604</c:v>
                </c:pt>
                <c:pt idx="12">
                  <c:v>7.4850299401197501E-2</c:v>
                </c:pt>
                <c:pt idx="13">
                  <c:v>0.26983532934131699</c:v>
                </c:pt>
                <c:pt idx="14">
                  <c:v>0.29715568862275399</c:v>
                </c:pt>
                <c:pt idx="15">
                  <c:v>0.394461077844311</c:v>
                </c:pt>
                <c:pt idx="16">
                  <c:v>0.88922155688622695</c:v>
                </c:pt>
                <c:pt idx="17">
                  <c:v>0.77357784431137699</c:v>
                </c:pt>
              </c:numCache>
            </c:numRef>
          </c:xVal>
          <c:yVal>
            <c:numRef>
              <c:f>groundwater!$C$5:$C$22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1-4040-96EB-5FEDF89B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989935"/>
        <c:axId val="1477986575"/>
      </c:scatterChart>
      <c:valAx>
        <c:axId val="1477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Pumping Intensity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86575"/>
        <c:crosses val="autoZero"/>
        <c:crossBetween val="midCat"/>
      </c:valAx>
      <c:valAx>
        <c:axId val="14779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River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8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groundwater!$L$4</c:f>
              <c:strCache>
                <c:ptCount val="1"/>
                <c:pt idx="0">
                  <c:v>SWDI delta imports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6257436570428804E-2"/>
                  <c:y val="-0.38533610382035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groundwater!$L$5:$L$22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groundwater!$C$5:$C$22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0-4184-9C6C-ED61BC45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989935"/>
        <c:axId val="1477986575"/>
      </c:scatterChart>
      <c:valAx>
        <c:axId val="1477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 (Delta exporting basins)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86575"/>
        <c:crosses val="autoZero"/>
        <c:crossBetween val="midCat"/>
      </c:valAx>
      <c:valAx>
        <c:axId val="14779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Colorado River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8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groundwater!$J$4</c:f>
              <c:strCache>
                <c:ptCount val="1"/>
                <c:pt idx="0">
                  <c:v>pctl_gwchange_corr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6257436570428804E-2"/>
                  <c:y val="-0.38533610382035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groundwater!$J$5:$J$22</c:f>
              <c:numCache>
                <c:formatCode>General</c:formatCode>
                <c:ptCount val="18"/>
                <c:pt idx="0">
                  <c:v>0.18188622754490999</c:v>
                </c:pt>
                <c:pt idx="1">
                  <c:v>0.53742514970059796</c:v>
                </c:pt>
                <c:pt idx="2">
                  <c:v>0.32372754491017902</c:v>
                </c:pt>
                <c:pt idx="3">
                  <c:v>0.94872754491017897</c:v>
                </c:pt>
                <c:pt idx="4">
                  <c:v>0.71856287425149701</c:v>
                </c:pt>
                <c:pt idx="5">
                  <c:v>8.6826347305389198E-2</c:v>
                </c:pt>
                <c:pt idx="6">
                  <c:v>0.43974550898203502</c:v>
                </c:pt>
                <c:pt idx="7">
                  <c:v>0.32447604790419099</c:v>
                </c:pt>
                <c:pt idx="8">
                  <c:v>0.80800898203592797</c:v>
                </c:pt>
                <c:pt idx="9">
                  <c:v>0.88510479041916101</c:v>
                </c:pt>
                <c:pt idx="10">
                  <c:v>0.415419161676646</c:v>
                </c:pt>
                <c:pt idx="11">
                  <c:v>0.100299401197604</c:v>
                </c:pt>
                <c:pt idx="12">
                  <c:v>7.4850299401197501E-2</c:v>
                </c:pt>
                <c:pt idx="13">
                  <c:v>0.26983532934131699</c:v>
                </c:pt>
                <c:pt idx="14">
                  <c:v>0.29715568862275399</c:v>
                </c:pt>
                <c:pt idx="15">
                  <c:v>0.394461077844311</c:v>
                </c:pt>
                <c:pt idx="16">
                  <c:v>0.88922155688622695</c:v>
                </c:pt>
                <c:pt idx="17">
                  <c:v>0.77357784431137699</c:v>
                </c:pt>
              </c:numCache>
            </c:numRef>
          </c:xVal>
          <c:yVal>
            <c:numRef>
              <c:f>groundwater!$D$5:$D$22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7-4106-AA17-3C0FCE067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989935"/>
        <c:axId val="1477986575"/>
      </c:scatterChart>
      <c:valAx>
        <c:axId val="1477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Groundwater Pumping Intensity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86575"/>
        <c:crosses val="autoZero"/>
        <c:crossBetween val="midCat"/>
      </c:valAx>
      <c:valAx>
        <c:axId val="14779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Groundwater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8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groundwater!$L$4</c:f>
              <c:strCache>
                <c:ptCount val="1"/>
                <c:pt idx="0">
                  <c:v>SWDI delta imports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6257436570428804E-2"/>
                  <c:y val="-0.38533610382035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groundwater!$L$5:$L$22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groundwater!$D$5:$D$22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5-41E6-A5CE-39046FDC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989935"/>
        <c:axId val="1477986575"/>
      </c:scatterChart>
      <c:valAx>
        <c:axId val="1477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SWDI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86575"/>
        <c:crosses val="autoZero"/>
        <c:crossBetween val="midCat"/>
      </c:valAx>
      <c:valAx>
        <c:axId val="14779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Groundwater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8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groundwater!$M$4</c:f>
              <c:strCache>
                <c:ptCount val="1"/>
                <c:pt idx="0">
                  <c:v>SWDI SC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6257436570428804E-2"/>
                  <c:y val="-0.38533610382035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groundwater!$M$5:$M$22</c:f>
              <c:numCache>
                <c:formatCode>General</c:formatCode>
                <c:ptCount val="18"/>
                <c:pt idx="0">
                  <c:v>0.69166666666666599</c:v>
                </c:pt>
                <c:pt idx="1">
                  <c:v>0.719444444444444</c:v>
                </c:pt>
                <c:pt idx="2">
                  <c:v>0.59722222222222199</c:v>
                </c:pt>
                <c:pt idx="3">
                  <c:v>0.85833333333333295</c:v>
                </c:pt>
                <c:pt idx="4">
                  <c:v>0.96388888888888902</c:v>
                </c:pt>
                <c:pt idx="5">
                  <c:v>0.82777777777777695</c:v>
                </c:pt>
                <c:pt idx="6">
                  <c:v>0.72222222222222199</c:v>
                </c:pt>
                <c:pt idx="7">
                  <c:v>0.405555555555555</c:v>
                </c:pt>
                <c:pt idx="8">
                  <c:v>0.41666666666666602</c:v>
                </c:pt>
                <c:pt idx="9">
                  <c:v>0.875</c:v>
                </c:pt>
                <c:pt idx="10">
                  <c:v>0.9</c:v>
                </c:pt>
                <c:pt idx="11">
                  <c:v>0.61666666666666603</c:v>
                </c:pt>
                <c:pt idx="12">
                  <c:v>0.35555555555555501</c:v>
                </c:pt>
                <c:pt idx="13">
                  <c:v>6.3888888888888801E-2</c:v>
                </c:pt>
                <c:pt idx="14">
                  <c:v>0.15</c:v>
                </c:pt>
                <c:pt idx="15">
                  <c:v>0.68611111111111101</c:v>
                </c:pt>
                <c:pt idx="16">
                  <c:v>0.81111111111111101</c:v>
                </c:pt>
                <c:pt idx="17">
                  <c:v>0.875</c:v>
                </c:pt>
              </c:numCache>
            </c:numRef>
          </c:xVal>
          <c:yVal>
            <c:numRef>
              <c:f>groundwater!$D$5:$D$22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F-4CC9-B74D-1E614E53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989935"/>
        <c:axId val="1477986575"/>
      </c:scatterChart>
      <c:valAx>
        <c:axId val="1477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SWDI 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86575"/>
        <c:crosses val="autoZero"/>
        <c:crossBetween val="midCat"/>
      </c:valAx>
      <c:valAx>
        <c:axId val="14779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Groundwater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8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'LAA - ML1'!$G$24</c:f>
              <c:strCache>
                <c:ptCount val="1"/>
                <c:pt idx="0">
                  <c:v>Estimated LA Aqueduct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'LAA - ML1'!$F$25:$F$42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'LAA - ML1'!$G$25:$G$42</c:f>
              <c:numCache>
                <c:formatCode>General</c:formatCode>
                <c:ptCount val="18"/>
                <c:pt idx="0">
                  <c:v>191.98356276952654</c:v>
                </c:pt>
                <c:pt idx="1">
                  <c:v>248.28889640178761</c:v>
                </c:pt>
                <c:pt idx="2">
                  <c:v>184.25537972196105</c:v>
                </c:pt>
                <c:pt idx="3">
                  <c:v>353.17138061874493</c:v>
                </c:pt>
                <c:pt idx="4">
                  <c:v>343.23514527187535</c:v>
                </c:pt>
                <c:pt idx="5">
                  <c:v>146.71849063378701</c:v>
                </c:pt>
                <c:pt idx="6">
                  <c:v>144.51043833448247</c:v>
                </c:pt>
                <c:pt idx="7">
                  <c:v>187.56745817091786</c:v>
                </c:pt>
                <c:pt idx="8">
                  <c:v>267.05734094587501</c:v>
                </c:pt>
                <c:pt idx="9">
                  <c:v>335.5069622243102</c:v>
                </c:pt>
                <c:pt idx="10">
                  <c:v>174.31914437509138</c:v>
                </c:pt>
                <c:pt idx="11">
                  <c:v>116.90978459317806</c:v>
                </c:pt>
                <c:pt idx="12">
                  <c:v>51.772241763699249</c:v>
                </c:pt>
                <c:pt idx="13">
                  <c:v>28.587692621003544</c:v>
                </c:pt>
                <c:pt idx="14">
                  <c:v>122.42991534143903</c:v>
                </c:pt>
                <c:pt idx="15">
                  <c:v>204.12785041570032</c:v>
                </c:pt>
                <c:pt idx="16">
                  <c:v>304.59423003404902</c:v>
                </c:pt>
                <c:pt idx="17">
                  <c:v>214.06408576256996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4-443B-9073-5CCE1F85B923}"/>
            </c:ext>
          </c:extLst>
        </c:ser>
        <c:ser>
          <c:idx val="1"/>
          <c:order val="1"/>
          <c:tx>
            <c:strRef>
              <c:f>'LAA - ML1'!$H$24</c:f>
              <c:strCache>
                <c:ptCount val="1"/>
                <c:pt idx="0">
                  <c:v>Actual LA Aqueduct 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'LAA - ML1'!$F$25:$F$42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'LAA - ML1'!$H$25:$H$42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4-443B-9073-5CCE1F85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62655"/>
        <c:axId val="467163615"/>
      </c:barChart>
      <c:catAx>
        <c:axId val="4671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63615"/>
        <c:crosses val="autoZero"/>
        <c:auto val="1"/>
        <c:lblAlgn val="ctr"/>
        <c:lblOffset val="100"/>
        <c:noMultiLvlLbl val="0"/>
      </c:catAx>
      <c:valAx>
        <c:axId val="4671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 aqueduct'!$B$1</c:f>
              <c:strCache>
                <c:ptCount val="1"/>
                <c:pt idx="0">
                  <c:v>Imports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947944006999028E-2"/>
                  <c:y val="-0.19011555847185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 aqueduct'!$G$2:$G$19</c:f>
              <c:numCache>
                <c:formatCode>General</c:formatCode>
                <c:ptCount val="18"/>
                <c:pt idx="0">
                  <c:v>0.47222222222222199</c:v>
                </c:pt>
                <c:pt idx="1">
                  <c:v>0.61388888888888804</c:v>
                </c:pt>
                <c:pt idx="2">
                  <c:v>0.452777777777777</c:v>
                </c:pt>
                <c:pt idx="3">
                  <c:v>0.87777777777777699</c:v>
                </c:pt>
                <c:pt idx="4">
                  <c:v>0.85277777777777697</c:v>
                </c:pt>
                <c:pt idx="5">
                  <c:v>0.358333333333333</c:v>
                </c:pt>
                <c:pt idx="6">
                  <c:v>0.35277777777777702</c:v>
                </c:pt>
                <c:pt idx="7">
                  <c:v>0.46111111111111103</c:v>
                </c:pt>
                <c:pt idx="8">
                  <c:v>0.66111111111111098</c:v>
                </c:pt>
                <c:pt idx="9">
                  <c:v>0.83333333333333304</c:v>
                </c:pt>
                <c:pt idx="10">
                  <c:v>0.42777777777777698</c:v>
                </c:pt>
                <c:pt idx="11">
                  <c:v>0.28333333333333299</c:v>
                </c:pt>
                <c:pt idx="12">
                  <c:v>0.11944444444444401</c:v>
                </c:pt>
                <c:pt idx="13">
                  <c:v>6.1111111111110998E-2</c:v>
                </c:pt>
                <c:pt idx="14">
                  <c:v>0.297222222222222</c:v>
                </c:pt>
                <c:pt idx="15">
                  <c:v>0.50277777777777699</c:v>
                </c:pt>
                <c:pt idx="16">
                  <c:v>0.75555555555555498</c:v>
                </c:pt>
                <c:pt idx="17">
                  <c:v>0.52777777777777701</c:v>
                </c:pt>
              </c:numCache>
            </c:numRef>
          </c:xVal>
          <c:yVal>
            <c:numRef>
              <c:f>'LA aqueduct'!$B$2:$B$19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F-4D53-B7AA-66C3665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94335"/>
        <c:axId val="1416714975"/>
      </c:scatterChart>
      <c:valAx>
        <c:axId val="141669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14975"/>
        <c:crosses val="autoZero"/>
        <c:crossBetween val="midCat"/>
      </c:valAx>
      <c:valAx>
        <c:axId val="14167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9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'DWR portfolio'!$J$2</c:f>
              <c:strCache>
                <c:ptCount val="1"/>
                <c:pt idx="0">
                  <c:v>SWDI colorado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995691163604548"/>
                  <c:y val="-0.79081802274715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portfolio'!$J$3:$J$20</c:f>
              <c:numCache>
                <c:formatCode>0.00</c:formatCode>
                <c:ptCount val="18"/>
                <c:pt idx="0">
                  <c:v>0.70833333333333304</c:v>
                </c:pt>
                <c:pt idx="1">
                  <c:v>0.58888888888888802</c:v>
                </c:pt>
                <c:pt idx="2">
                  <c:v>0.42777777777777698</c:v>
                </c:pt>
                <c:pt idx="3">
                  <c:v>0.33888888888888802</c:v>
                </c:pt>
                <c:pt idx="4">
                  <c:v>0.5</c:v>
                </c:pt>
                <c:pt idx="5">
                  <c:v>0.422222222222222</c:v>
                </c:pt>
                <c:pt idx="6">
                  <c:v>0.31944444444444398</c:v>
                </c:pt>
                <c:pt idx="7">
                  <c:v>0.42499999999999999</c:v>
                </c:pt>
                <c:pt idx="8">
                  <c:v>0.39444444444444399</c:v>
                </c:pt>
                <c:pt idx="9">
                  <c:v>0.405555555555555</c:v>
                </c:pt>
                <c:pt idx="10">
                  <c:v>0.58055555555555505</c:v>
                </c:pt>
                <c:pt idx="11">
                  <c:v>0.37222222222222201</c:v>
                </c:pt>
                <c:pt idx="12">
                  <c:v>0.141666666666666</c:v>
                </c:pt>
                <c:pt idx="13">
                  <c:v>0.116666666666666</c:v>
                </c:pt>
                <c:pt idx="14">
                  <c:v>0.102777777777777</c:v>
                </c:pt>
                <c:pt idx="15">
                  <c:v>0.219444444444444</c:v>
                </c:pt>
                <c:pt idx="16">
                  <c:v>8.3333333333333301E-2</c:v>
                </c:pt>
                <c:pt idx="17">
                  <c:v>0.211111111111111</c:v>
                </c:pt>
              </c:numCache>
            </c:numRef>
          </c:xVal>
          <c:yVal>
            <c:numRef>
              <c:f>'DWR portfolio'!$F$3:$F$20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A-4ACC-B2AC-4D0E6088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99408"/>
        <c:axId val="950900848"/>
      </c:scatterChart>
      <c:valAx>
        <c:axId val="9508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00848"/>
        <c:crosses val="autoZero"/>
        <c:crossBetween val="midCat"/>
      </c:valAx>
      <c:valAx>
        <c:axId val="950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Colorado - SWDI 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'DWR portfolio'!$J$2</c:f>
              <c:strCache>
                <c:ptCount val="1"/>
                <c:pt idx="0">
                  <c:v>SWDI colorado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3995691163604548"/>
                  <c:y val="-0.79081802274715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portfolio'!$J$3:$J$20</c:f>
              <c:numCache>
                <c:formatCode>0.00</c:formatCode>
                <c:ptCount val="18"/>
                <c:pt idx="0">
                  <c:v>0.70833333333333304</c:v>
                </c:pt>
                <c:pt idx="1">
                  <c:v>0.58888888888888802</c:v>
                </c:pt>
                <c:pt idx="2">
                  <c:v>0.42777777777777698</c:v>
                </c:pt>
                <c:pt idx="3">
                  <c:v>0.33888888888888802</c:v>
                </c:pt>
                <c:pt idx="4">
                  <c:v>0.5</c:v>
                </c:pt>
                <c:pt idx="5">
                  <c:v>0.422222222222222</c:v>
                </c:pt>
                <c:pt idx="6">
                  <c:v>0.31944444444444398</c:v>
                </c:pt>
                <c:pt idx="7">
                  <c:v>0.42499999999999999</c:v>
                </c:pt>
                <c:pt idx="8">
                  <c:v>0.39444444444444399</c:v>
                </c:pt>
                <c:pt idx="9">
                  <c:v>0.405555555555555</c:v>
                </c:pt>
                <c:pt idx="10">
                  <c:v>0.58055555555555505</c:v>
                </c:pt>
                <c:pt idx="11">
                  <c:v>0.37222222222222201</c:v>
                </c:pt>
                <c:pt idx="12">
                  <c:v>0.141666666666666</c:v>
                </c:pt>
                <c:pt idx="13">
                  <c:v>0.116666666666666</c:v>
                </c:pt>
                <c:pt idx="14">
                  <c:v>0.102777777777777</c:v>
                </c:pt>
                <c:pt idx="15">
                  <c:v>0.219444444444444</c:v>
                </c:pt>
                <c:pt idx="16">
                  <c:v>8.3333333333333301E-2</c:v>
                </c:pt>
                <c:pt idx="17">
                  <c:v>0.211111111111111</c:v>
                </c:pt>
              </c:numCache>
            </c:numRef>
          </c:xVal>
          <c:yVal>
            <c:numRef>
              <c:f>'DWR portfolio'!$C$3:$C$20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9-4892-9E16-F73FBAB7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99408"/>
        <c:axId val="950900848"/>
      </c:scatterChart>
      <c:valAx>
        <c:axId val="9508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00848"/>
        <c:crosses val="autoZero"/>
        <c:crossBetween val="midCat"/>
      </c:valAx>
      <c:valAx>
        <c:axId val="950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Colorado - SWDI delta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'DWR portfolio'!$I$2</c:f>
              <c:strCache>
                <c:ptCount val="1"/>
                <c:pt idx="0">
                  <c:v>SWDI delta imports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3995691163604548"/>
                  <c:y val="-0.79081802274715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portfolio'!$I$3:$I$20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'DWR portfolio'!$C$3:$C$20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0-4BFF-9E0B-2F85697A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99408"/>
        <c:axId val="950900848"/>
      </c:scatterChart>
      <c:valAx>
        <c:axId val="9508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00848"/>
        <c:crosses val="autoZero"/>
        <c:crossBetween val="midCat"/>
      </c:valAx>
      <c:valAx>
        <c:axId val="950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MEA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'DWR portfolio'!$K$2</c:f>
              <c:strCache>
                <c:ptCount val="1"/>
                <c:pt idx="0">
                  <c:v>SWDI MEA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995691163604548"/>
                  <c:y val="-0.79081802274715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portfolio'!$K$3:$K$20</c:f>
              <c:numCache>
                <c:formatCode>0.00</c:formatCode>
                <c:ptCount val="18"/>
                <c:pt idx="0">
                  <c:v>0.67500000000000004</c:v>
                </c:pt>
                <c:pt idx="1">
                  <c:v>0.60833333333333295</c:v>
                </c:pt>
                <c:pt idx="2">
                  <c:v>0.53888888888888797</c:v>
                </c:pt>
                <c:pt idx="3">
                  <c:v>0.54444444444444395</c:v>
                </c:pt>
                <c:pt idx="4">
                  <c:v>0.53888888888888797</c:v>
                </c:pt>
                <c:pt idx="5">
                  <c:v>0.44722222222222202</c:v>
                </c:pt>
                <c:pt idx="6">
                  <c:v>0.36944444444444402</c:v>
                </c:pt>
                <c:pt idx="7">
                  <c:v>0.32500000000000001</c:v>
                </c:pt>
                <c:pt idx="8">
                  <c:v>0.26388888888888801</c:v>
                </c:pt>
                <c:pt idx="9">
                  <c:v>0.23611111111111099</c:v>
                </c:pt>
                <c:pt idx="10">
                  <c:v>0.46666666666666601</c:v>
                </c:pt>
                <c:pt idx="11">
                  <c:v>0.40833333333333299</c:v>
                </c:pt>
                <c:pt idx="12">
                  <c:v>0.266666666666666</c:v>
                </c:pt>
                <c:pt idx="13">
                  <c:v>0.133333333333333</c:v>
                </c:pt>
                <c:pt idx="14">
                  <c:v>4.4444444444444398E-2</c:v>
                </c:pt>
                <c:pt idx="15">
                  <c:v>0.13055555555555501</c:v>
                </c:pt>
                <c:pt idx="16">
                  <c:v>0.13055555555555501</c:v>
                </c:pt>
                <c:pt idx="17">
                  <c:v>0.25277777777777699</c:v>
                </c:pt>
              </c:numCache>
            </c:numRef>
          </c:xVal>
          <c:yVal>
            <c:numRef>
              <c:f>'DWR portfolio'!$F$3:$F$20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7-4F0B-8B90-6992901F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99408"/>
        <c:axId val="950900848"/>
      </c:scatterChart>
      <c:valAx>
        <c:axId val="9508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00848"/>
        <c:crosses val="autoZero"/>
        <c:crossBetween val="midCat"/>
      </c:valAx>
      <c:valAx>
        <c:axId val="950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'DWR portfolio'!$F$2</c:f>
              <c:strCache>
                <c:ptCount val="1"/>
                <c:pt idx="0">
                  <c:v>SWP</c:v>
                </c:pt>
              </c:strCache>
            </c:strRef>
          </c:tx>
          <c:xVal>
            <c:numRef>
              <c:f>'DWR portfolio'!$B$3:$B$20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portfolio'!$F$3:$F$20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D-44DD-9519-0F2EE75515D1}"/>
            </c:ext>
          </c:extLst>
        </c:ser>
        <c:ser>
          <c:idx val="0"/>
          <c:order val="1"/>
          <c:tx>
            <c:strRef>
              <c:f>'DWR portfolio'!$C$2</c:f>
              <c:strCache>
                <c:ptCount val="1"/>
                <c:pt idx="0">
                  <c:v>Colorado</c:v>
                </c:pt>
              </c:strCache>
            </c:strRef>
          </c:tx>
          <c:xVal>
            <c:numRef>
              <c:f>'DWR portfolio'!$B$3:$B$20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D-44DD-9519-0F2EE75515D1}"/>
            </c:ext>
          </c:extLst>
        </c:ser>
        <c:ser>
          <c:idx val="2"/>
          <c:order val="2"/>
          <c:tx>
            <c:strRef>
              <c:f>'DWR portfolio'!$G$2</c:f>
              <c:strCache>
                <c:ptCount val="1"/>
                <c:pt idx="0">
                  <c:v>Groundwater</c:v>
                </c:pt>
              </c:strCache>
            </c:strRef>
          </c:tx>
          <c:xVal>
            <c:numRef>
              <c:f>'DWR portfolio'!$B$3:$B$20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portfolio'!$G$3:$G$20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8D-44DD-9519-0F2EE755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33216"/>
        <c:axId val="485232736"/>
      </c:scatterChart>
      <c:valAx>
        <c:axId val="4852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2736"/>
        <c:crosses val="autoZero"/>
        <c:crossBetween val="midCat"/>
      </c:valAx>
      <c:valAx>
        <c:axId val="485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'DWR portfolio'!$K$267:$K$284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xVal>
          <c:yVal>
            <c:numRef>
              <c:f>'DWR portfolio'!$J$267:$J$284</c:f>
              <c:numCache>
                <c:formatCode>General</c:formatCode>
                <c:ptCount val="18"/>
                <c:pt idx="0">
                  <c:v>3206.8999999999996</c:v>
                </c:pt>
                <c:pt idx="1">
                  <c:v>2299.2999999999902</c:v>
                </c:pt>
                <c:pt idx="2">
                  <c:v>2574.8000000000002</c:v>
                </c:pt>
                <c:pt idx="3">
                  <c:v>2009.2999999999988</c:v>
                </c:pt>
                <c:pt idx="4">
                  <c:v>2546.6000000000004</c:v>
                </c:pt>
                <c:pt idx="5">
                  <c:v>2881.8</c:v>
                </c:pt>
                <c:pt idx="6">
                  <c:v>2951.5</c:v>
                </c:pt>
                <c:pt idx="7">
                  <c:v>2960.9</c:v>
                </c:pt>
                <c:pt idx="8">
                  <c:v>2396</c:v>
                </c:pt>
                <c:pt idx="9">
                  <c:v>2306.8000000000002</c:v>
                </c:pt>
                <c:pt idx="10">
                  <c:v>2386.2999999999988</c:v>
                </c:pt>
                <c:pt idx="11">
                  <c:v>3128.3</c:v>
                </c:pt>
                <c:pt idx="12">
                  <c:v>3716.3999999999996</c:v>
                </c:pt>
                <c:pt idx="13">
                  <c:v>3035.5</c:v>
                </c:pt>
                <c:pt idx="14">
                  <c:v>2517.6</c:v>
                </c:pt>
                <c:pt idx="15">
                  <c:v>2496.4</c:v>
                </c:pt>
                <c:pt idx="16">
                  <c:v>2190.3000000000002</c:v>
                </c:pt>
                <c:pt idx="17">
                  <c:v>2196.8000000000002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D-4921-B21E-BFE65936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03199"/>
        <c:axId val="513203679"/>
      </c:scatterChart>
      <c:valAx>
        <c:axId val="51320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3679"/>
        <c:crosses val="autoZero"/>
        <c:crossBetween val="midCat"/>
      </c:valAx>
      <c:valAx>
        <c:axId val="5132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'DWR portfolio'!$C$266</c:f>
              <c:strCache>
                <c:ptCount val="1"/>
                <c:pt idx="0">
                  <c:v>Groundwater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7720844269466307"/>
                  <c:y val="-0.13086504811898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portfolio'!$C$274:$C$284</c:f>
              <c:numCache>
                <c:formatCode>General</c:formatCode>
                <c:ptCount val="11"/>
                <c:pt idx="0">
                  <c:v>1744.5</c:v>
                </c:pt>
                <c:pt idx="1">
                  <c:v>1408.2</c:v>
                </c:pt>
                <c:pt idx="2">
                  <c:v>1351</c:v>
                </c:pt>
                <c:pt idx="3">
                  <c:v>1484.1</c:v>
                </c:pt>
                <c:pt idx="4">
                  <c:v>1824.2</c:v>
                </c:pt>
                <c:pt idx="5">
                  <c:v>1986.1</c:v>
                </c:pt>
                <c:pt idx="6">
                  <c:v>1462.3</c:v>
                </c:pt>
                <c:pt idx="7">
                  <c:v>1331</c:v>
                </c:pt>
                <c:pt idx="8">
                  <c:v>1579.3</c:v>
                </c:pt>
                <c:pt idx="9">
                  <c:v>1414.9</c:v>
                </c:pt>
                <c:pt idx="10">
                  <c:v>1362.1</c:v>
                </c:pt>
              </c:numCache>
            </c:numRef>
          </c:xVal>
          <c:yVal>
            <c:numRef>
              <c:f>'DWR portfolio'!$B$274:$B$284</c:f>
              <c:numCache>
                <c:formatCode>General</c:formatCode>
                <c:ptCount val="11"/>
                <c:pt idx="0">
                  <c:v>1216.4000000000001</c:v>
                </c:pt>
                <c:pt idx="1">
                  <c:v>987.8</c:v>
                </c:pt>
                <c:pt idx="2">
                  <c:v>955.8</c:v>
                </c:pt>
                <c:pt idx="3">
                  <c:v>902.19999999999902</c:v>
                </c:pt>
                <c:pt idx="4">
                  <c:v>1304.0999999999999</c:v>
                </c:pt>
                <c:pt idx="5">
                  <c:v>1730.3</c:v>
                </c:pt>
                <c:pt idx="6">
                  <c:v>1573.2</c:v>
                </c:pt>
                <c:pt idx="7">
                  <c:v>1186.5999999999999</c:v>
                </c:pt>
                <c:pt idx="8">
                  <c:v>917.1</c:v>
                </c:pt>
                <c:pt idx="9">
                  <c:v>775.4</c:v>
                </c:pt>
                <c:pt idx="10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E-424D-B65C-9B8CB242B237}"/>
            </c:ext>
          </c:extLst>
        </c:ser>
        <c:ser>
          <c:idx val="1"/>
          <c:order val="1"/>
          <c:tx>
            <c:strRef>
              <c:f>'DWR portfolio'!$D$266</c:f>
              <c:strCache>
                <c:ptCount val="1"/>
                <c:pt idx="0">
                  <c:v>SWP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21795559930008748"/>
                  <c:y val="-0.35183544765237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portfolio'!$D$274:$D$284</c:f>
              <c:numCache>
                <c:formatCode>General</c:formatCode>
                <c:ptCount val="11"/>
                <c:pt idx="0">
                  <c:v>985.7</c:v>
                </c:pt>
                <c:pt idx="1">
                  <c:v>826.9</c:v>
                </c:pt>
                <c:pt idx="2">
                  <c:v>900.69999999999902</c:v>
                </c:pt>
                <c:pt idx="3">
                  <c:v>1170.3999999999901</c:v>
                </c:pt>
                <c:pt idx="4">
                  <c:v>1060.8</c:v>
                </c:pt>
                <c:pt idx="5">
                  <c:v>642.9</c:v>
                </c:pt>
                <c:pt idx="6">
                  <c:v>456.4</c:v>
                </c:pt>
                <c:pt idx="7">
                  <c:v>917.3</c:v>
                </c:pt>
                <c:pt idx="8">
                  <c:v>1042.9000000000001</c:v>
                </c:pt>
                <c:pt idx="9">
                  <c:v>921.5</c:v>
                </c:pt>
                <c:pt idx="10">
                  <c:v>1039.5999999999999</c:v>
                </c:pt>
              </c:numCache>
            </c:numRef>
          </c:xVal>
          <c:yVal>
            <c:numRef>
              <c:f>'DWR portfolio'!$B$274:$B$284</c:f>
              <c:numCache>
                <c:formatCode>General</c:formatCode>
                <c:ptCount val="11"/>
                <c:pt idx="0">
                  <c:v>1216.4000000000001</c:v>
                </c:pt>
                <c:pt idx="1">
                  <c:v>987.8</c:v>
                </c:pt>
                <c:pt idx="2">
                  <c:v>955.8</c:v>
                </c:pt>
                <c:pt idx="3">
                  <c:v>902.19999999999902</c:v>
                </c:pt>
                <c:pt idx="4">
                  <c:v>1304.0999999999999</c:v>
                </c:pt>
                <c:pt idx="5">
                  <c:v>1730.3</c:v>
                </c:pt>
                <c:pt idx="6">
                  <c:v>1573.2</c:v>
                </c:pt>
                <c:pt idx="7">
                  <c:v>1186.5999999999999</c:v>
                </c:pt>
                <c:pt idx="8">
                  <c:v>917.1</c:v>
                </c:pt>
                <c:pt idx="9">
                  <c:v>775.4</c:v>
                </c:pt>
                <c:pt idx="10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FE-424D-B65C-9B8CB242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76367"/>
        <c:axId val="1323480207"/>
      </c:scatterChart>
      <c:valAx>
        <c:axId val="13234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80207"/>
        <c:crosses val="autoZero"/>
        <c:crossBetween val="midCat"/>
      </c:valAx>
      <c:valAx>
        <c:axId val="13234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17</xdr:row>
      <xdr:rowOff>4762</xdr:rowOff>
    </xdr:from>
    <xdr:to>
      <xdr:col>21</xdr:col>
      <xdr:colOff>200025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6C62C-41C7-3849-EBD1-A49D833A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22</xdr:row>
      <xdr:rowOff>185737</xdr:rowOff>
    </xdr:from>
    <xdr:to>
      <xdr:col>16</xdr:col>
      <xdr:colOff>90487</xdr:colOff>
      <xdr:row>37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E42E3-8DEB-4B08-3CC6-5C78EC8D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14</xdr:row>
      <xdr:rowOff>176212</xdr:rowOff>
    </xdr:from>
    <xdr:to>
      <xdr:col>21</xdr:col>
      <xdr:colOff>590551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A2142-D9C2-4175-AE58-9DD685570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1</xdr:row>
      <xdr:rowOff>180975</xdr:rowOff>
    </xdr:from>
    <xdr:to>
      <xdr:col>28</xdr:col>
      <xdr:colOff>581025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9B2B4-7F07-44FE-9FFE-4DF8D850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590550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2B5FF-D185-4725-ADB8-14CE96C00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600075</xdr:colOff>
      <xdr:row>14</xdr:row>
      <xdr:rowOff>171450</xdr:rowOff>
    </xdr:from>
    <xdr:to>
      <xdr:col>28</xdr:col>
      <xdr:colOff>581025</xdr:colOff>
      <xdr:row>27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2E99B-2EF0-4786-AF03-4CAD185EB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</xdr:colOff>
      <xdr:row>1</xdr:row>
      <xdr:rowOff>4761</xdr:rowOff>
    </xdr:from>
    <xdr:to>
      <xdr:col>12</xdr:col>
      <xdr:colOff>419100</xdr:colOff>
      <xdr:row>21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77BA83-D5EA-4909-B099-FC7237311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538162</xdr:colOff>
      <xdr:row>261</xdr:row>
      <xdr:rowOff>147637</xdr:rowOff>
    </xdr:from>
    <xdr:to>
      <xdr:col>20</xdr:col>
      <xdr:colOff>233362</xdr:colOff>
      <xdr:row>276</xdr:row>
      <xdr:rowOff>33337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F310C-17FF-0B28-2D0A-F4B2F2C9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123825</xdr:colOff>
      <xdr:row>270</xdr:row>
      <xdr:rowOff>176212</xdr:rowOff>
    </xdr:from>
    <xdr:to>
      <xdr:col>17</xdr:col>
      <xdr:colOff>428625</xdr:colOff>
      <xdr:row>285</xdr:row>
      <xdr:rowOff>61912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64FD3A-4019-A3B2-6DEB-565441D14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123825</xdr:colOff>
      <xdr:row>284</xdr:row>
      <xdr:rowOff>180975</xdr:rowOff>
    </xdr:from>
    <xdr:to>
      <xdr:col>17</xdr:col>
      <xdr:colOff>428625</xdr:colOff>
      <xdr:row>299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D266F3-777C-41C0-AF3B-AA37486D7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742042</xdr:colOff>
      <xdr:row>2</xdr:row>
      <xdr:rowOff>0</xdr:rowOff>
    </xdr:from>
    <xdr:to>
      <xdr:col>18</xdr:col>
      <xdr:colOff>0</xdr:colOff>
      <xdr:row>16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5B37F-1AB7-4EDC-832D-A4A8C9028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12698</xdr:colOff>
      <xdr:row>16</xdr:row>
      <xdr:rowOff>15876</xdr:rowOff>
    </xdr:from>
    <xdr:to>
      <xdr:col>17</xdr:col>
      <xdr:colOff>609599</xdr:colOff>
      <xdr:row>29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E7C42-74E0-4F3B-91B1-419E085C1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11686</xdr:colOff>
      <xdr:row>2</xdr:row>
      <xdr:rowOff>11098</xdr:rowOff>
    </xdr:from>
    <xdr:to>
      <xdr:col>25</xdr:col>
      <xdr:colOff>0</xdr:colOff>
      <xdr:row>15</xdr:row>
      <xdr:rowOff>200024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7648F4-02C2-419E-A9F5-CAEE2D756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356548</xdr:colOff>
      <xdr:row>2</xdr:row>
      <xdr:rowOff>143081</xdr:rowOff>
    </xdr:from>
    <xdr:to>
      <xdr:col>19</xdr:col>
      <xdr:colOff>86590</xdr:colOff>
      <xdr:row>16</xdr:row>
      <xdr:rowOff>84859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EB72F-008F-410E-9351-6722416E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356218</xdr:colOff>
      <xdr:row>16</xdr:row>
      <xdr:rowOff>3505</xdr:rowOff>
    </xdr:from>
    <xdr:to>
      <xdr:col>19</xdr:col>
      <xdr:colOff>98961</xdr:colOff>
      <xdr:row>29</xdr:row>
      <xdr:rowOff>146380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A4BC5-6079-4CE9-8C68-DA11A737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543339</xdr:colOff>
      <xdr:row>26</xdr:row>
      <xdr:rowOff>151204</xdr:rowOff>
    </xdr:from>
    <xdr:to>
      <xdr:col>8</xdr:col>
      <xdr:colOff>1002683</xdr:colOff>
      <xdr:row>45</xdr:row>
      <xdr:rowOff>114505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EDF70-5413-435A-BB35-2187C135D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58676</xdr:colOff>
      <xdr:row>22</xdr:row>
      <xdr:rowOff>121845</xdr:rowOff>
    </xdr:from>
    <xdr:to>
      <xdr:col>25</xdr:col>
      <xdr:colOff>59542</xdr:colOff>
      <xdr:row>40</xdr:row>
      <xdr:rowOff>132895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6012D-EA73-4322-81A1-FE929F3BE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6144</xdr:colOff>
      <xdr:row>23</xdr:row>
      <xdr:rowOff>29564</xdr:rowOff>
    </xdr:from>
    <xdr:to>
      <xdr:col>31</xdr:col>
      <xdr:colOff>641267</xdr:colOff>
      <xdr:row>36</xdr:row>
      <xdr:rowOff>183902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F2CFE2-DD55-4B0D-BC38-4822F114A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1103415</xdr:colOff>
      <xdr:row>64</xdr:row>
      <xdr:rowOff>156110</xdr:rowOff>
    </xdr:from>
    <xdr:to>
      <xdr:col>14</xdr:col>
      <xdr:colOff>9895</xdr:colOff>
      <xdr:row>78</xdr:row>
      <xdr:rowOff>128401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978572-0200-45C9-9DBB-81CB4C5CC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744681</xdr:colOff>
      <xdr:row>46</xdr:row>
      <xdr:rowOff>156110</xdr:rowOff>
    </xdr:from>
    <xdr:to>
      <xdr:col>15</xdr:col>
      <xdr:colOff>510391</xdr:colOff>
      <xdr:row>62</xdr:row>
      <xdr:rowOff>74221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2A90F2-5FDB-40AD-91FB-45407DAE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355022</xdr:colOff>
      <xdr:row>47</xdr:row>
      <xdr:rowOff>137555</xdr:rowOff>
    </xdr:from>
    <xdr:to>
      <xdr:col>23</xdr:col>
      <xdr:colOff>350074</xdr:colOff>
      <xdr:row>61</xdr:row>
      <xdr:rowOff>109846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439051-8F5B-71BC-3F32-0B394875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395843</xdr:colOff>
      <xdr:row>61</xdr:row>
      <xdr:rowOff>136071</xdr:rowOff>
    </xdr:from>
    <xdr:to>
      <xdr:col>23</xdr:col>
      <xdr:colOff>390895</xdr:colOff>
      <xdr:row>75</xdr:row>
      <xdr:rowOff>108362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E9FB7-32E0-4D8F-9E8D-972F31512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185552</xdr:colOff>
      <xdr:row>28</xdr:row>
      <xdr:rowOff>136072</xdr:rowOff>
    </xdr:from>
    <xdr:to>
      <xdr:col>15</xdr:col>
      <xdr:colOff>118753</xdr:colOff>
      <xdr:row>42</xdr:row>
      <xdr:rowOff>108363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D5340D-AECD-42CA-BB20-D1D98394D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111331</xdr:colOff>
      <xdr:row>22</xdr:row>
      <xdr:rowOff>148442</xdr:rowOff>
    </xdr:from>
    <xdr:to>
      <xdr:col>8</xdr:col>
      <xdr:colOff>1046513</xdr:colOff>
      <xdr:row>36</xdr:row>
      <xdr:rowOff>108362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DD30D0-B472-4DD6-A16E-84CD98C7E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717468</xdr:colOff>
      <xdr:row>22</xdr:row>
      <xdr:rowOff>86591</xdr:rowOff>
    </xdr:from>
    <xdr:to>
      <xdr:col>13</xdr:col>
      <xdr:colOff>526968</xdr:colOff>
      <xdr:row>36</xdr:row>
      <xdr:rowOff>46511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282AA7C-3226-4ABF-A081-66B072474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24</xdr:row>
      <xdr:rowOff>23812</xdr:rowOff>
    </xdr:from>
    <xdr:to>
      <xdr:col>16</xdr:col>
      <xdr:colOff>328612</xdr:colOff>
      <xdr:row>38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209F0-63BE-65C9-4EAE-49BF741A6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33337</xdr:rowOff>
    </xdr:from>
    <xdr:to>
      <xdr:col>15</xdr:col>
      <xdr:colOff>390525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0154B-06FB-8424-5352-93990F86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857F-6F77-4173-973B-E1FB7AAF8C5F}">
  <dimension ref="A1:I51"/>
  <sheetViews>
    <sheetView workbookViewId="0">
      <selection activeCell="M21" sqref="M21"/>
    </sheetView>
  </sheetViews>
  <sheetFormatPr defaultRowHeight="15" x14ac:dyDescent="0.25"/>
  <sheetData>
    <row r="1" spans="1:9" x14ac:dyDescent="0.25">
      <c r="A1" t="s">
        <v>38</v>
      </c>
    </row>
    <row r="2" spans="1:9" ht="15.75" thickBot="1" x14ac:dyDescent="0.3"/>
    <row r="3" spans="1:9" x14ac:dyDescent="0.25">
      <c r="A3" s="31" t="s">
        <v>37</v>
      </c>
      <c r="B3" s="31"/>
    </row>
    <row r="4" spans="1:9" x14ac:dyDescent="0.25">
      <c r="A4" t="s">
        <v>36</v>
      </c>
      <c r="B4">
        <v>0.92443297080613274</v>
      </c>
    </row>
    <row r="5" spans="1:9" x14ac:dyDescent="0.25">
      <c r="A5" t="s">
        <v>35</v>
      </c>
      <c r="B5">
        <v>0.85457631751345231</v>
      </c>
    </row>
    <row r="6" spans="1:9" x14ac:dyDescent="0.25">
      <c r="A6" t="s">
        <v>34</v>
      </c>
      <c r="B6">
        <v>0.64682819967552696</v>
      </c>
    </row>
    <row r="7" spans="1:9" x14ac:dyDescent="0.25">
      <c r="A7" t="s">
        <v>22</v>
      </c>
      <c r="B7">
        <v>166.78557093990793</v>
      </c>
    </row>
    <row r="8" spans="1:9" ht="15.75" thickBot="1" x14ac:dyDescent="0.3">
      <c r="A8" s="29" t="s">
        <v>33</v>
      </c>
      <c r="B8" s="29">
        <v>18</v>
      </c>
    </row>
    <row r="10" spans="1:9" ht="15.75" thickBot="1" x14ac:dyDescent="0.3">
      <c r="A10" t="s">
        <v>32</v>
      </c>
    </row>
    <row r="11" spans="1:9" x14ac:dyDescent="0.25">
      <c r="A11" s="30"/>
      <c r="B11" s="30" t="s">
        <v>31</v>
      </c>
      <c r="C11" s="30" t="s">
        <v>30</v>
      </c>
      <c r="D11" s="30" t="s">
        <v>29</v>
      </c>
      <c r="E11" s="30" t="s">
        <v>28</v>
      </c>
      <c r="F11" s="30" t="s">
        <v>27</v>
      </c>
    </row>
    <row r="12" spans="1:9" x14ac:dyDescent="0.25">
      <c r="A12" t="s">
        <v>26</v>
      </c>
      <c r="B12">
        <v>10</v>
      </c>
      <c r="C12">
        <v>1144275.7843948544</v>
      </c>
      <c r="D12">
        <v>114427.57843948544</v>
      </c>
      <c r="E12">
        <v>4.1135213469425986</v>
      </c>
      <c r="F12">
        <v>3.6667720856244722E-2</v>
      </c>
    </row>
    <row r="13" spans="1:9" x14ac:dyDescent="0.25">
      <c r="A13" t="s">
        <v>25</v>
      </c>
      <c r="B13">
        <v>7</v>
      </c>
      <c r="C13">
        <v>194721.98671625744</v>
      </c>
      <c r="D13">
        <v>27817.426673751062</v>
      </c>
    </row>
    <row r="14" spans="1:9" ht="15.75" thickBot="1" x14ac:dyDescent="0.3">
      <c r="A14" s="29" t="s">
        <v>24</v>
      </c>
      <c r="B14" s="29">
        <v>17</v>
      </c>
      <c r="C14" s="29">
        <v>1338997.7711111119</v>
      </c>
      <c r="D14" s="29"/>
      <c r="E14" s="29"/>
      <c r="F14" s="29"/>
    </row>
    <row r="15" spans="1:9" ht="15.75" thickBot="1" x14ac:dyDescent="0.3"/>
    <row r="16" spans="1:9" x14ac:dyDescent="0.25">
      <c r="A16" s="30"/>
      <c r="B16" s="30" t="s">
        <v>23</v>
      </c>
      <c r="C16" s="30" t="s">
        <v>22</v>
      </c>
      <c r="D16" s="30" t="s">
        <v>21</v>
      </c>
      <c r="E16" s="30" t="s">
        <v>20</v>
      </c>
      <c r="F16" s="30" t="s">
        <v>19</v>
      </c>
      <c r="G16" s="30" t="s">
        <v>18</v>
      </c>
      <c r="H16" s="30" t="s">
        <v>17</v>
      </c>
      <c r="I16" s="30" t="s">
        <v>16</v>
      </c>
    </row>
    <row r="17" spans="1:9" x14ac:dyDescent="0.25">
      <c r="A17" t="s">
        <v>15</v>
      </c>
      <c r="B17">
        <v>-1976.5013137273556</v>
      </c>
      <c r="C17">
        <v>3467.1092504529347</v>
      </c>
      <c r="D17">
        <v>-0.57007182957074409</v>
      </c>
      <c r="E17">
        <v>0.58645158277403242</v>
      </c>
      <c r="F17">
        <v>-10174.911930270049</v>
      </c>
      <c r="G17">
        <v>6221.9093028153375</v>
      </c>
      <c r="H17">
        <v>-10174.911930270049</v>
      </c>
      <c r="I17">
        <v>6221.9093028153375</v>
      </c>
    </row>
    <row r="18" spans="1:9" x14ac:dyDescent="0.25">
      <c r="A18" t="s">
        <v>48</v>
      </c>
      <c r="B18">
        <v>1758.6877792899672</v>
      </c>
      <c r="C18">
        <v>1814.5333218504697</v>
      </c>
      <c r="D18">
        <v>0.96922319260384204</v>
      </c>
      <c r="E18">
        <v>0.36472204806348707</v>
      </c>
      <c r="F18">
        <v>-2532.0017188808692</v>
      </c>
      <c r="G18">
        <v>6049.3772774608042</v>
      </c>
      <c r="H18">
        <v>-2532.0017188808692</v>
      </c>
      <c r="I18">
        <v>6049.3772774608042</v>
      </c>
    </row>
    <row r="19" spans="1:9" x14ac:dyDescent="0.25">
      <c r="A19" t="s">
        <v>47</v>
      </c>
      <c r="B19">
        <v>-4608.5558949866081</v>
      </c>
      <c r="C19">
        <v>2070.7789548962796</v>
      </c>
      <c r="D19">
        <v>-2.2255180274504189</v>
      </c>
      <c r="E19">
        <v>6.1375439730149195E-2</v>
      </c>
      <c r="F19">
        <v>-9505.1700314223126</v>
      </c>
      <c r="G19">
        <v>288.05824144909639</v>
      </c>
      <c r="H19">
        <v>-9505.1700314223126</v>
      </c>
      <c r="I19">
        <v>288.05824144909639</v>
      </c>
    </row>
    <row r="20" spans="1:9" x14ac:dyDescent="0.25">
      <c r="A20" t="s">
        <v>55</v>
      </c>
      <c r="B20">
        <v>-1079.155025515656</v>
      </c>
      <c r="C20">
        <v>6085.8348737423894</v>
      </c>
      <c r="D20">
        <v>-0.17732242952757712</v>
      </c>
      <c r="E20">
        <v>0.8642770219510465</v>
      </c>
      <c r="F20">
        <v>-15469.867759156024</v>
      </c>
      <c r="G20">
        <v>13311.557708124712</v>
      </c>
      <c r="H20">
        <v>-15469.867759156024</v>
      </c>
      <c r="I20">
        <v>13311.557708124712</v>
      </c>
    </row>
    <row r="21" spans="1:9" x14ac:dyDescent="0.25">
      <c r="A21" t="s">
        <v>53</v>
      </c>
      <c r="B21">
        <v>1230.5658163785258</v>
      </c>
      <c r="C21">
        <v>7117.2544975495548</v>
      </c>
      <c r="D21">
        <v>0.17289894815510745</v>
      </c>
      <c r="E21">
        <v>0.86762399139013713</v>
      </c>
      <c r="F21">
        <v>-15599.066773284972</v>
      </c>
      <c r="G21">
        <v>18060.198406042025</v>
      </c>
      <c r="H21">
        <v>-15599.066773284972</v>
      </c>
      <c r="I21">
        <v>18060.198406042025</v>
      </c>
    </row>
    <row r="22" spans="1:9" x14ac:dyDescent="0.25">
      <c r="A22" t="s">
        <v>51</v>
      </c>
      <c r="B22">
        <v>-4406.3342293734368</v>
      </c>
      <c r="C22">
        <v>4782.7541980644355</v>
      </c>
      <c r="D22">
        <v>-0.92129640096425303</v>
      </c>
      <c r="E22">
        <v>0.38754517574862135</v>
      </c>
      <c r="F22">
        <v>-15715.750795523803</v>
      </c>
      <c r="G22">
        <v>6903.0823367769299</v>
      </c>
      <c r="H22">
        <v>-15715.750795523803</v>
      </c>
      <c r="I22">
        <v>6903.0823367769299</v>
      </c>
    </row>
    <row r="23" spans="1:9" x14ac:dyDescent="0.25">
      <c r="A23" t="s">
        <v>50</v>
      </c>
      <c r="B23">
        <v>-946.71646013833094</v>
      </c>
      <c r="C23">
        <v>1014.5812168866431</v>
      </c>
      <c r="D23">
        <v>-0.93311057250146734</v>
      </c>
      <c r="E23">
        <v>0.38182181022954698</v>
      </c>
      <c r="F23">
        <v>-3345.8198107990065</v>
      </c>
      <c r="G23">
        <v>1452.3868905223444</v>
      </c>
      <c r="H23">
        <v>-3345.8198107990065</v>
      </c>
      <c r="I23">
        <v>1452.3868905223444</v>
      </c>
    </row>
    <row r="24" spans="1:9" x14ac:dyDescent="0.25">
      <c r="A24" t="s">
        <v>49</v>
      </c>
      <c r="B24">
        <v>2111.5539748623924</v>
      </c>
      <c r="C24">
        <v>1181.7580433782982</v>
      </c>
      <c r="D24">
        <v>1.7867904404746688</v>
      </c>
      <c r="E24">
        <v>0.11712625931204571</v>
      </c>
      <c r="F24">
        <v>-682.8597540247697</v>
      </c>
      <c r="G24">
        <v>4905.9677037495549</v>
      </c>
      <c r="H24">
        <v>-682.8597540247697</v>
      </c>
      <c r="I24">
        <v>4905.9677037495549</v>
      </c>
    </row>
    <row r="25" spans="1:9" x14ac:dyDescent="0.25">
      <c r="A25" t="s">
        <v>64</v>
      </c>
      <c r="B25">
        <v>1477.8967336488652</v>
      </c>
      <c r="C25">
        <v>3878.4626302544561</v>
      </c>
      <c r="D25">
        <v>0.38105220406671914</v>
      </c>
      <c r="E25">
        <v>0.71446585965637766</v>
      </c>
      <c r="F25">
        <v>-7693.210060747163</v>
      </c>
      <c r="G25">
        <v>10649.003528044894</v>
      </c>
      <c r="H25">
        <v>-7693.210060747163</v>
      </c>
      <c r="I25">
        <v>10649.003528044894</v>
      </c>
    </row>
    <row r="26" spans="1:9" x14ac:dyDescent="0.25">
      <c r="A26" t="s">
        <v>63</v>
      </c>
      <c r="B26">
        <v>-1368.1211937789324</v>
      </c>
      <c r="C26">
        <v>4456.8000017625664</v>
      </c>
      <c r="D26">
        <v>-0.30697388108909318</v>
      </c>
      <c r="E26">
        <v>0.76779385051192284</v>
      </c>
      <c r="F26">
        <v>-11906.778562445463</v>
      </c>
      <c r="G26">
        <v>9170.5361748875985</v>
      </c>
      <c r="H26">
        <v>-11906.778562445463</v>
      </c>
      <c r="I26">
        <v>9170.5361748875985</v>
      </c>
    </row>
    <row r="27" spans="1:9" ht="15.75" thickBot="1" x14ac:dyDescent="0.3">
      <c r="A27" s="29" t="s">
        <v>62</v>
      </c>
      <c r="B27" s="29">
        <v>2647.3632735809151</v>
      </c>
      <c r="C27" s="29">
        <v>2814.5805306887351</v>
      </c>
      <c r="D27" s="29">
        <v>0.94058892425191987</v>
      </c>
      <c r="E27" s="29">
        <v>0.37823189442543642</v>
      </c>
      <c r="F27" s="29">
        <v>-4008.0621073465582</v>
      </c>
      <c r="G27" s="29">
        <v>9302.7886545083893</v>
      </c>
      <c r="H27" s="29">
        <v>-4008.0621073465582</v>
      </c>
      <c r="I27" s="29">
        <v>9302.7886545083893</v>
      </c>
    </row>
    <row r="31" spans="1:9" x14ac:dyDescent="0.25">
      <c r="A31" t="s">
        <v>14</v>
      </c>
    </row>
    <row r="32" spans="1:9" ht="15.75" thickBot="1" x14ac:dyDescent="0.3"/>
    <row r="33" spans="1:3" x14ac:dyDescent="0.25">
      <c r="A33" s="30" t="s">
        <v>9</v>
      </c>
      <c r="B33" s="30" t="s">
        <v>46</v>
      </c>
      <c r="C33" s="30" t="s">
        <v>7</v>
      </c>
    </row>
    <row r="34" spans="1:3" x14ac:dyDescent="0.25">
      <c r="A34">
        <v>1</v>
      </c>
      <c r="B34">
        <v>1202.7098931101791</v>
      </c>
      <c r="C34">
        <v>106.59010688982085</v>
      </c>
    </row>
    <row r="35" spans="1:3" x14ac:dyDescent="0.25">
      <c r="A35">
        <v>2</v>
      </c>
      <c r="B35">
        <v>907.31597988934845</v>
      </c>
      <c r="C35">
        <v>-150.71597988934843</v>
      </c>
    </row>
    <row r="36" spans="1:3" x14ac:dyDescent="0.25">
      <c r="A36">
        <v>3</v>
      </c>
      <c r="B36">
        <v>1031.6683902870968</v>
      </c>
      <c r="C36">
        <v>66.831609712903173</v>
      </c>
    </row>
    <row r="37" spans="1:3" x14ac:dyDescent="0.25">
      <c r="A37">
        <v>4</v>
      </c>
      <c r="B37">
        <v>879.13235567972197</v>
      </c>
      <c r="C37">
        <v>-107.43235567972295</v>
      </c>
    </row>
    <row r="38" spans="1:3" x14ac:dyDescent="0.25">
      <c r="A38">
        <v>5</v>
      </c>
      <c r="B38">
        <v>827.56776502915727</v>
      </c>
      <c r="C38">
        <v>-20.867765029157226</v>
      </c>
    </row>
    <row r="39" spans="1:3" x14ac:dyDescent="0.25">
      <c r="A39">
        <v>6</v>
      </c>
      <c r="B39">
        <v>912.65363380480085</v>
      </c>
      <c r="C39">
        <v>166.74636619519924</v>
      </c>
    </row>
    <row r="40" spans="1:3" x14ac:dyDescent="0.25">
      <c r="A40">
        <v>7</v>
      </c>
      <c r="B40">
        <v>1302.6336824093378</v>
      </c>
      <c r="C40">
        <v>-48.233682409337689</v>
      </c>
    </row>
    <row r="41" spans="1:3" x14ac:dyDescent="0.25">
      <c r="A41">
        <v>8</v>
      </c>
      <c r="B41">
        <v>1433.6641263495694</v>
      </c>
      <c r="C41">
        <v>-217.26412634956932</v>
      </c>
    </row>
    <row r="42" spans="1:3" x14ac:dyDescent="0.25">
      <c r="A42">
        <v>9</v>
      </c>
      <c r="B42">
        <v>1029.969194653092</v>
      </c>
      <c r="C42">
        <v>-42.169194653092063</v>
      </c>
    </row>
    <row r="43" spans="1:3" x14ac:dyDescent="0.25">
      <c r="A43">
        <v>10</v>
      </c>
      <c r="B43">
        <v>841.57418919760312</v>
      </c>
      <c r="C43">
        <v>114.22581080239684</v>
      </c>
    </row>
    <row r="44" spans="1:3" x14ac:dyDescent="0.25">
      <c r="A44">
        <v>11</v>
      </c>
      <c r="B44">
        <v>966.00442430825706</v>
      </c>
      <c r="C44">
        <v>-63.804424308258035</v>
      </c>
    </row>
    <row r="45" spans="1:3" x14ac:dyDescent="0.25">
      <c r="A45">
        <v>12</v>
      </c>
      <c r="B45">
        <v>1131.2020090576621</v>
      </c>
      <c r="C45">
        <v>172.89799094233786</v>
      </c>
    </row>
    <row r="46" spans="1:3" x14ac:dyDescent="0.25">
      <c r="A46">
        <v>13</v>
      </c>
      <c r="B46">
        <v>1687.3545905424187</v>
      </c>
      <c r="C46">
        <v>42.945409457581263</v>
      </c>
    </row>
    <row r="47" spans="1:3" x14ac:dyDescent="0.25">
      <c r="A47">
        <v>14</v>
      </c>
      <c r="B47">
        <v>1516.5037398716677</v>
      </c>
      <c r="C47">
        <v>56.696260128332369</v>
      </c>
    </row>
    <row r="48" spans="1:3" x14ac:dyDescent="0.25">
      <c r="A48">
        <v>15</v>
      </c>
      <c r="B48">
        <v>1198.7100647013235</v>
      </c>
      <c r="C48">
        <v>-12.110064701323608</v>
      </c>
    </row>
    <row r="49" spans="1:3" x14ac:dyDescent="0.25">
      <c r="A49">
        <v>16</v>
      </c>
      <c r="B49">
        <v>879.28824500531618</v>
      </c>
      <c r="C49">
        <v>37.811754994683838</v>
      </c>
    </row>
    <row r="50" spans="1:3" x14ac:dyDescent="0.25">
      <c r="A50">
        <v>17</v>
      </c>
      <c r="B50">
        <v>882.26059461217619</v>
      </c>
      <c r="C50">
        <v>-106.86059461217621</v>
      </c>
    </row>
    <row r="51" spans="1:3" ht="15.75" thickBot="1" x14ac:dyDescent="0.3">
      <c r="A51" s="29">
        <v>18</v>
      </c>
      <c r="B51" s="29">
        <v>829.98712149123867</v>
      </c>
      <c r="C51" s="29">
        <v>4.7128785087613778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51DC-EEA3-44D4-928C-8617E1AC1F64}">
  <dimension ref="A1:G19"/>
  <sheetViews>
    <sheetView workbookViewId="0">
      <selection activeCell="J37" sqref="J37"/>
    </sheetView>
  </sheetViews>
  <sheetFormatPr defaultRowHeight="15" x14ac:dyDescent="0.25"/>
  <sheetData>
    <row r="1" spans="1:7" x14ac:dyDescent="0.25">
      <c r="A1" t="s">
        <v>5</v>
      </c>
      <c r="B1" t="s">
        <v>4</v>
      </c>
      <c r="C1" t="s">
        <v>42</v>
      </c>
      <c r="D1" t="s">
        <v>2</v>
      </c>
      <c r="E1" t="s">
        <v>43</v>
      </c>
      <c r="F1" t="s">
        <v>44</v>
      </c>
      <c r="G1" t="s">
        <v>45</v>
      </c>
    </row>
    <row r="2" spans="1:7" x14ac:dyDescent="0.25">
      <c r="A2">
        <v>2002</v>
      </c>
      <c r="B2">
        <v>218.4</v>
      </c>
      <c r="C2">
        <v>53.6</v>
      </c>
      <c r="D2">
        <v>1533.5</v>
      </c>
      <c r="E2">
        <v>0.69166666666666599</v>
      </c>
      <c r="F2">
        <v>0.469444444444444</v>
      </c>
      <c r="G2">
        <v>0.47222222222222199</v>
      </c>
    </row>
    <row r="3" spans="1:7" x14ac:dyDescent="0.25">
      <c r="A3">
        <v>2003</v>
      </c>
      <c r="B3">
        <v>207.3</v>
      </c>
      <c r="C3">
        <v>0.7</v>
      </c>
      <c r="D3">
        <v>1712.8999999999901</v>
      </c>
      <c r="E3">
        <v>0.719444444444444</v>
      </c>
      <c r="F3">
        <v>0.54722222222222205</v>
      </c>
      <c r="G3">
        <v>0.61388888888888804</v>
      </c>
    </row>
    <row r="4" spans="1:7" x14ac:dyDescent="0.25">
      <c r="A4">
        <v>2004</v>
      </c>
      <c r="B4">
        <v>202.6</v>
      </c>
      <c r="C4">
        <v>0.4</v>
      </c>
      <c r="D4">
        <v>1836.19999999999</v>
      </c>
      <c r="E4">
        <v>0.59722222222222199</v>
      </c>
      <c r="F4">
        <v>0.55833333333333302</v>
      </c>
      <c r="G4">
        <v>0.452777777777777</v>
      </c>
    </row>
    <row r="5" spans="1:7" x14ac:dyDescent="0.25">
      <c r="A5">
        <v>2005</v>
      </c>
      <c r="B5">
        <v>339.79999999999899</v>
      </c>
      <c r="C5">
        <v>42.099999999999902</v>
      </c>
      <c r="D5">
        <v>1528.5</v>
      </c>
      <c r="E5">
        <v>0.85833333333333295</v>
      </c>
      <c r="F5">
        <v>0.70833333333333304</v>
      </c>
      <c r="G5">
        <v>0.87777777777777699</v>
      </c>
    </row>
    <row r="6" spans="1:7" x14ac:dyDescent="0.25">
      <c r="A6">
        <v>2006</v>
      </c>
      <c r="B6">
        <v>365.8</v>
      </c>
      <c r="C6">
        <v>0.4</v>
      </c>
      <c r="D6">
        <v>1469.7</v>
      </c>
      <c r="E6">
        <v>0.96388888888888902</v>
      </c>
      <c r="F6">
        <v>0.88888888888888895</v>
      </c>
      <c r="G6">
        <v>0.85277777777777697</v>
      </c>
    </row>
    <row r="7" spans="1:7" x14ac:dyDescent="0.25">
      <c r="A7">
        <v>2007</v>
      </c>
      <c r="B7">
        <v>185.79999999999899</v>
      </c>
      <c r="C7">
        <v>0</v>
      </c>
      <c r="D7">
        <v>1596.4</v>
      </c>
      <c r="E7">
        <v>0.82777777777777695</v>
      </c>
      <c r="F7">
        <v>0.53611111111111098</v>
      </c>
      <c r="G7">
        <v>0.358333333333333</v>
      </c>
    </row>
    <row r="8" spans="1:7" x14ac:dyDescent="0.25">
      <c r="A8">
        <v>2008</v>
      </c>
      <c r="B8">
        <v>138.19999999999999</v>
      </c>
      <c r="C8">
        <v>0.3</v>
      </c>
      <c r="D8">
        <v>1269.2</v>
      </c>
      <c r="E8">
        <v>0.72222222222222199</v>
      </c>
      <c r="F8">
        <v>0.26944444444444399</v>
      </c>
      <c r="G8">
        <v>0.35277777777777702</v>
      </c>
    </row>
    <row r="9" spans="1:7" x14ac:dyDescent="0.25">
      <c r="A9">
        <v>2009</v>
      </c>
      <c r="B9">
        <v>98.8</v>
      </c>
      <c r="C9">
        <v>0.8</v>
      </c>
      <c r="D9">
        <v>985.7</v>
      </c>
      <c r="E9">
        <v>0.405555555555555</v>
      </c>
      <c r="F9">
        <v>0.20555555555555499</v>
      </c>
      <c r="G9">
        <v>0.46111111111111103</v>
      </c>
    </row>
    <row r="10" spans="1:7" x14ac:dyDescent="0.25">
      <c r="A10">
        <v>2010</v>
      </c>
      <c r="B10">
        <v>241.6</v>
      </c>
      <c r="C10">
        <v>1.4</v>
      </c>
      <c r="D10">
        <v>826.9</v>
      </c>
      <c r="E10">
        <v>0.41666666666666602</v>
      </c>
      <c r="F10">
        <v>0.469444444444444</v>
      </c>
      <c r="G10">
        <v>0.66111111111111098</v>
      </c>
    </row>
    <row r="11" spans="1:7" x14ac:dyDescent="0.25">
      <c r="A11">
        <v>2011</v>
      </c>
      <c r="B11">
        <v>324.89999999999998</v>
      </c>
      <c r="C11">
        <v>1.7</v>
      </c>
      <c r="D11">
        <v>900.69999999999902</v>
      </c>
      <c r="E11">
        <v>0.875</v>
      </c>
      <c r="F11">
        <v>0.86944444444444402</v>
      </c>
      <c r="G11">
        <v>0.83333333333333304</v>
      </c>
    </row>
    <row r="12" spans="1:7" x14ac:dyDescent="0.25">
      <c r="A12">
        <v>2012</v>
      </c>
      <c r="B12">
        <v>200.1</v>
      </c>
      <c r="C12">
        <v>0.1</v>
      </c>
      <c r="D12">
        <v>1170.3999999999901</v>
      </c>
      <c r="E12">
        <v>0.9</v>
      </c>
      <c r="F12">
        <v>0.59722222222222199</v>
      </c>
      <c r="G12">
        <v>0.42777777777777698</v>
      </c>
    </row>
    <row r="13" spans="1:7" x14ac:dyDescent="0.25">
      <c r="A13">
        <v>2013</v>
      </c>
      <c r="B13">
        <v>74.5</v>
      </c>
      <c r="C13">
        <v>0</v>
      </c>
      <c r="D13">
        <v>1060.8</v>
      </c>
      <c r="E13">
        <v>0.61666666666666603</v>
      </c>
      <c r="F13">
        <v>0.38333333333333303</v>
      </c>
      <c r="G13">
        <v>0.28333333333333299</v>
      </c>
    </row>
    <row r="14" spans="1:7" x14ac:dyDescent="0.25">
      <c r="A14">
        <v>2014</v>
      </c>
      <c r="B14">
        <v>51.5</v>
      </c>
      <c r="C14">
        <v>0.1</v>
      </c>
      <c r="D14">
        <v>642.9</v>
      </c>
      <c r="E14">
        <v>0.35555555555555501</v>
      </c>
      <c r="F14">
        <v>0.105555555555555</v>
      </c>
      <c r="G14">
        <v>0.11944444444444401</v>
      </c>
    </row>
    <row r="15" spans="1:7" x14ac:dyDescent="0.25">
      <c r="A15">
        <v>2015</v>
      </c>
      <c r="B15">
        <v>35.200000000000003</v>
      </c>
      <c r="C15">
        <v>0.2</v>
      </c>
      <c r="D15">
        <v>456.4</v>
      </c>
      <c r="E15">
        <v>6.3888888888888801E-2</v>
      </c>
      <c r="F15">
        <v>6.3888888888888801E-2</v>
      </c>
      <c r="G15">
        <v>6.1111111111110998E-2</v>
      </c>
    </row>
    <row r="16" spans="1:7" x14ac:dyDescent="0.25">
      <c r="A16">
        <v>2016</v>
      </c>
      <c r="B16">
        <v>96.1</v>
      </c>
      <c r="C16">
        <v>0.1</v>
      </c>
      <c r="D16">
        <v>917.3</v>
      </c>
      <c r="E16">
        <v>0.15</v>
      </c>
      <c r="F16">
        <v>0.22222222222222199</v>
      </c>
      <c r="G16">
        <v>0.297222222222222</v>
      </c>
    </row>
    <row r="17" spans="1:7" x14ac:dyDescent="0.25">
      <c r="A17">
        <v>2018</v>
      </c>
      <c r="B17">
        <v>284.2</v>
      </c>
      <c r="C17">
        <v>0</v>
      </c>
      <c r="D17">
        <v>1042.9000000000001</v>
      </c>
      <c r="E17">
        <v>0.68611111111111101</v>
      </c>
      <c r="F17">
        <v>0.52777777777777701</v>
      </c>
      <c r="G17">
        <v>0.50277777777777699</v>
      </c>
    </row>
    <row r="18" spans="1:7" x14ac:dyDescent="0.25">
      <c r="A18">
        <v>2019</v>
      </c>
      <c r="B18">
        <v>309.3</v>
      </c>
      <c r="C18">
        <v>1.5</v>
      </c>
      <c r="D18">
        <v>921.5</v>
      </c>
      <c r="E18">
        <v>0.81111111111111101</v>
      </c>
      <c r="F18">
        <v>0.72499999999999998</v>
      </c>
      <c r="G18">
        <v>0.75555555555555498</v>
      </c>
    </row>
    <row r="19" spans="1:7" x14ac:dyDescent="0.25">
      <c r="A19">
        <v>2020</v>
      </c>
      <c r="B19">
        <v>245</v>
      </c>
      <c r="C19">
        <v>0.3</v>
      </c>
      <c r="D19">
        <v>1039.5999999999999</v>
      </c>
      <c r="E19">
        <v>0.875</v>
      </c>
      <c r="F19">
        <v>0.50833333333333297</v>
      </c>
      <c r="G19">
        <v>0.52777777777777701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D2B3-3027-4BB4-97D4-A7121CE4D993}">
  <dimension ref="A1:I56"/>
  <sheetViews>
    <sheetView workbookViewId="0">
      <selection activeCell="A18" sqref="A18:B32"/>
    </sheetView>
  </sheetViews>
  <sheetFormatPr defaultRowHeight="15" x14ac:dyDescent="0.25"/>
  <sheetData>
    <row r="1" spans="1:9" x14ac:dyDescent="0.25">
      <c r="A1" t="s">
        <v>38</v>
      </c>
    </row>
    <row r="2" spans="1:9" ht="15.75" thickBot="1" x14ac:dyDescent="0.3"/>
    <row r="3" spans="1:9" x14ac:dyDescent="0.25">
      <c r="A3" s="31" t="s">
        <v>37</v>
      </c>
      <c r="B3" s="31"/>
    </row>
    <row r="4" spans="1:9" x14ac:dyDescent="0.25">
      <c r="A4" t="s">
        <v>36</v>
      </c>
      <c r="B4">
        <v>0.98095096679271387</v>
      </c>
    </row>
    <row r="5" spans="1:9" x14ac:dyDescent="0.25">
      <c r="A5" t="s">
        <v>35</v>
      </c>
      <c r="B5">
        <v>0.96226479925156005</v>
      </c>
    </row>
    <row r="6" spans="1:9" x14ac:dyDescent="0.25">
      <c r="A6" t="s">
        <v>34</v>
      </c>
      <c r="B6">
        <v>0.67925079363826057</v>
      </c>
    </row>
    <row r="7" spans="1:9" x14ac:dyDescent="0.25">
      <c r="A7" t="s">
        <v>22</v>
      </c>
      <c r="B7">
        <v>123.76155390736589</v>
      </c>
    </row>
    <row r="8" spans="1:9" ht="15.75" thickBot="1" x14ac:dyDescent="0.3">
      <c r="A8" s="29" t="s">
        <v>33</v>
      </c>
      <c r="B8" s="29">
        <v>18</v>
      </c>
    </row>
    <row r="10" spans="1:9" ht="15.75" thickBot="1" x14ac:dyDescent="0.3">
      <c r="A10" t="s">
        <v>32</v>
      </c>
    </row>
    <row r="11" spans="1:9" x14ac:dyDescent="0.25">
      <c r="A11" s="30"/>
      <c r="B11" s="30" t="s">
        <v>31</v>
      </c>
      <c r="C11" s="30" t="s">
        <v>30</v>
      </c>
      <c r="D11" s="30" t="s">
        <v>29</v>
      </c>
      <c r="E11" s="30" t="s">
        <v>28</v>
      </c>
      <c r="F11" s="30" t="s">
        <v>27</v>
      </c>
    </row>
    <row r="12" spans="1:9" x14ac:dyDescent="0.25">
      <c r="A12" t="s">
        <v>26</v>
      </c>
      <c r="B12">
        <v>15</v>
      </c>
      <c r="C12">
        <v>781176.980548869</v>
      </c>
      <c r="D12">
        <v>52078.465369924597</v>
      </c>
      <c r="E12">
        <v>3.4000607042973172</v>
      </c>
      <c r="F12">
        <v>0.25060723961681347</v>
      </c>
    </row>
    <row r="13" spans="1:9" x14ac:dyDescent="0.25">
      <c r="A13" t="s">
        <v>25</v>
      </c>
      <c r="B13">
        <v>2</v>
      </c>
      <c r="C13">
        <v>30633.844451131667</v>
      </c>
      <c r="D13">
        <v>15316.922225565833</v>
      </c>
    </row>
    <row r="14" spans="1:9" ht="15.75" thickBot="1" x14ac:dyDescent="0.3">
      <c r="A14" s="29" t="s">
        <v>24</v>
      </c>
      <c r="B14" s="29">
        <v>17</v>
      </c>
      <c r="C14" s="29">
        <v>811810.82500000065</v>
      </c>
      <c r="D14" s="29"/>
      <c r="E14" s="29"/>
      <c r="F14" s="29"/>
    </row>
    <row r="15" spans="1:9" ht="15.75" thickBot="1" x14ac:dyDescent="0.3"/>
    <row r="16" spans="1:9" x14ac:dyDescent="0.25">
      <c r="A16" s="30"/>
      <c r="B16" s="30" t="s">
        <v>23</v>
      </c>
      <c r="C16" s="30" t="s">
        <v>22</v>
      </c>
      <c r="D16" s="30" t="s">
        <v>21</v>
      </c>
      <c r="E16" s="30" t="s">
        <v>20</v>
      </c>
      <c r="F16" s="30" t="s">
        <v>19</v>
      </c>
      <c r="G16" s="30" t="s">
        <v>18</v>
      </c>
      <c r="H16" s="30" t="s">
        <v>17</v>
      </c>
      <c r="I16" s="30" t="s">
        <v>16</v>
      </c>
    </row>
    <row r="17" spans="1:9" x14ac:dyDescent="0.25">
      <c r="A17" t="s">
        <v>15</v>
      </c>
      <c r="B17">
        <v>-2597.9303060178599</v>
      </c>
      <c r="C17">
        <v>3232.0402059550834</v>
      </c>
      <c r="D17">
        <v>-0.80380507062725692</v>
      </c>
      <c r="E17">
        <v>0.50586296787717355</v>
      </c>
      <c r="F17">
        <v>-16504.276920830518</v>
      </c>
      <c r="G17">
        <v>11308.4163087948</v>
      </c>
      <c r="H17">
        <v>-16504.276920830518</v>
      </c>
      <c r="I17">
        <v>11308.4163087948</v>
      </c>
    </row>
    <row r="18" spans="1:9" x14ac:dyDescent="0.25">
      <c r="A18" t="s">
        <v>48</v>
      </c>
      <c r="B18">
        <v>-10936.08097255402</v>
      </c>
      <c r="C18">
        <v>11192.210602743369</v>
      </c>
      <c r="D18">
        <v>-0.97711536717093517</v>
      </c>
      <c r="E18">
        <v>0.43155932496933258</v>
      </c>
      <c r="F18">
        <v>-59092.276474378668</v>
      </c>
      <c r="G18">
        <v>37220.114529270621</v>
      </c>
      <c r="H18">
        <v>-59092.276474378668</v>
      </c>
      <c r="I18">
        <v>37220.114529270621</v>
      </c>
    </row>
    <row r="19" spans="1:9" x14ac:dyDescent="0.25">
      <c r="A19" t="s">
        <v>47</v>
      </c>
      <c r="B19">
        <v>-3617.5702023227141</v>
      </c>
      <c r="C19">
        <v>6360.928429060782</v>
      </c>
      <c r="D19">
        <v>-0.56871732525637986</v>
      </c>
      <c r="E19">
        <v>0.62689524473192093</v>
      </c>
      <c r="F19">
        <v>-30986.436271362054</v>
      </c>
      <c r="G19">
        <v>23751.295866716628</v>
      </c>
      <c r="H19">
        <v>-30986.436271362054</v>
      </c>
      <c r="I19">
        <v>23751.295866716628</v>
      </c>
    </row>
    <row r="20" spans="1:9" x14ac:dyDescent="0.25">
      <c r="A20" t="s">
        <v>55</v>
      </c>
      <c r="B20">
        <v>-33432.794813308916</v>
      </c>
      <c r="C20">
        <v>29785.381311683497</v>
      </c>
      <c r="D20">
        <v>-1.1224564984902408</v>
      </c>
      <c r="E20">
        <v>0.37832012674339888</v>
      </c>
      <c r="F20">
        <v>-161588.94702065259</v>
      </c>
      <c r="G20">
        <v>94723.357394034741</v>
      </c>
      <c r="H20">
        <v>-161588.94702065259</v>
      </c>
      <c r="I20">
        <v>94723.357394034741</v>
      </c>
    </row>
    <row r="21" spans="1:9" x14ac:dyDescent="0.25">
      <c r="A21" t="s">
        <v>53</v>
      </c>
      <c r="B21">
        <v>262734.42226057569</v>
      </c>
      <c r="C21">
        <v>377107.00641092111</v>
      </c>
      <c r="D21">
        <v>0.69671052988679461</v>
      </c>
      <c r="E21">
        <v>0.55806973830929651</v>
      </c>
      <c r="F21">
        <v>-1359826.0682810226</v>
      </c>
      <c r="G21">
        <v>1885294.912802174</v>
      </c>
      <c r="H21">
        <v>-1359826.0682810226</v>
      </c>
      <c r="I21">
        <v>1885294.912802174</v>
      </c>
    </row>
    <row r="22" spans="1:9" x14ac:dyDescent="0.25">
      <c r="A22" t="s">
        <v>51</v>
      </c>
      <c r="B22">
        <v>-13799.872721228092</v>
      </c>
      <c r="C22">
        <v>18881.73817810513</v>
      </c>
      <c r="D22">
        <v>-0.73085817582356571</v>
      </c>
      <c r="E22">
        <v>0.54089012306008022</v>
      </c>
      <c r="F22">
        <v>-95041.4350356668</v>
      </c>
      <c r="G22">
        <v>67441.689593210613</v>
      </c>
      <c r="H22">
        <v>-95041.4350356668</v>
      </c>
      <c r="I22">
        <v>67441.689593210613</v>
      </c>
    </row>
    <row r="23" spans="1:9" x14ac:dyDescent="0.25">
      <c r="A23" t="s">
        <v>50</v>
      </c>
      <c r="B23">
        <v>3861.7508139467923</v>
      </c>
      <c r="C23">
        <v>3994.7012331675769</v>
      </c>
      <c r="D23">
        <v>0.96671830721233631</v>
      </c>
      <c r="E23">
        <v>0.43567458558816075</v>
      </c>
      <c r="F23">
        <v>-13326.061351475231</v>
      </c>
      <c r="G23">
        <v>21049.562979368817</v>
      </c>
      <c r="H23">
        <v>-13326.061351475231</v>
      </c>
      <c r="I23">
        <v>21049.562979368817</v>
      </c>
    </row>
    <row r="24" spans="1:9" x14ac:dyDescent="0.25">
      <c r="A24" t="s">
        <v>49</v>
      </c>
      <c r="B24">
        <v>7305.774077077629</v>
      </c>
      <c r="C24">
        <v>5138.6500844068678</v>
      </c>
      <c r="D24">
        <v>1.4217302126188465</v>
      </c>
      <c r="E24">
        <v>0.29102152728333586</v>
      </c>
      <c r="F24">
        <v>-14804.052735822894</v>
      </c>
      <c r="G24">
        <v>29415.600889978152</v>
      </c>
      <c r="H24">
        <v>-14804.052735822894</v>
      </c>
      <c r="I24">
        <v>29415.600889978152</v>
      </c>
    </row>
    <row r="25" spans="1:9" x14ac:dyDescent="0.25">
      <c r="A25" t="s">
        <v>64</v>
      </c>
      <c r="B25">
        <v>16505.472750627887</v>
      </c>
      <c r="C25">
        <v>14180.357903914501</v>
      </c>
      <c r="D25">
        <v>1.1639672892932791</v>
      </c>
      <c r="E25">
        <v>0.36451372747712485</v>
      </c>
      <c r="F25">
        <v>-44507.682893474223</v>
      </c>
      <c r="G25">
        <v>77518.628394729996</v>
      </c>
      <c r="H25">
        <v>-44507.682893474223</v>
      </c>
      <c r="I25">
        <v>77518.628394729996</v>
      </c>
    </row>
    <row r="26" spans="1:9" x14ac:dyDescent="0.25">
      <c r="A26" t="s">
        <v>63</v>
      </c>
      <c r="B26">
        <v>-106562.32358258172</v>
      </c>
      <c r="C26">
        <v>149967.28959495563</v>
      </c>
      <c r="D26">
        <v>-0.71057044419749327</v>
      </c>
      <c r="E26">
        <v>0.55103648952396722</v>
      </c>
      <c r="F26">
        <v>-751819.49153144588</v>
      </c>
      <c r="G26">
        <v>538694.84436628246</v>
      </c>
      <c r="H26">
        <v>-751819.49153144588</v>
      </c>
      <c r="I26">
        <v>538694.84436628246</v>
      </c>
    </row>
    <row r="27" spans="1:9" x14ac:dyDescent="0.25">
      <c r="A27" t="s">
        <v>62</v>
      </c>
      <c r="B27">
        <v>5435.5963703196267</v>
      </c>
      <c r="C27">
        <v>7855.1448582846951</v>
      </c>
      <c r="D27">
        <v>0.69197913830790658</v>
      </c>
      <c r="E27">
        <v>0.56048957518935327</v>
      </c>
      <c r="F27">
        <v>-28362.364096756486</v>
      </c>
      <c r="G27">
        <v>39233.556837395736</v>
      </c>
      <c r="H27">
        <v>-28362.364096756486</v>
      </c>
      <c r="I27">
        <v>39233.556837395736</v>
      </c>
    </row>
    <row r="28" spans="1:9" x14ac:dyDescent="0.25">
      <c r="A28" t="s">
        <v>61</v>
      </c>
      <c r="B28">
        <v>4915.748845568648</v>
      </c>
      <c r="C28">
        <v>5476.4398637711765</v>
      </c>
      <c r="D28">
        <v>0.89761760703121707</v>
      </c>
      <c r="E28">
        <v>0.46411771256950018</v>
      </c>
      <c r="F28">
        <v>-18647.470083595188</v>
      </c>
      <c r="G28">
        <v>28478.967774732482</v>
      </c>
      <c r="H28">
        <v>-18647.470083595188</v>
      </c>
      <c r="I28">
        <v>28478.967774732482</v>
      </c>
    </row>
    <row r="29" spans="1:9" x14ac:dyDescent="0.25">
      <c r="A29" t="s">
        <v>60</v>
      </c>
      <c r="B29">
        <v>-6080.2615909055339</v>
      </c>
      <c r="C29">
        <v>9863.3938818283677</v>
      </c>
      <c r="D29">
        <v>-0.61644720506471773</v>
      </c>
      <c r="E29">
        <v>0.60041722707363099</v>
      </c>
      <c r="F29">
        <v>-48519.020201148516</v>
      </c>
      <c r="G29">
        <v>36358.497019337454</v>
      </c>
      <c r="H29">
        <v>-48519.020201148516</v>
      </c>
      <c r="I29">
        <v>36358.497019337454</v>
      </c>
    </row>
    <row r="30" spans="1:9" x14ac:dyDescent="0.25">
      <c r="A30" t="s">
        <v>59</v>
      </c>
      <c r="B30">
        <v>7979.5067258589252</v>
      </c>
      <c r="C30">
        <v>8303.6783775083477</v>
      </c>
      <c r="D30">
        <v>0.96096047595876477</v>
      </c>
      <c r="E30">
        <v>0.43797186204436844</v>
      </c>
      <c r="F30">
        <v>-27748.337712088964</v>
      </c>
      <c r="G30">
        <v>43707.351163806816</v>
      </c>
      <c r="H30">
        <v>-27748.337712088964</v>
      </c>
      <c r="I30">
        <v>43707.351163806816</v>
      </c>
    </row>
    <row r="31" spans="1:9" x14ac:dyDescent="0.25">
      <c r="A31" t="s">
        <v>58</v>
      </c>
      <c r="B31">
        <v>-93201.501794915239</v>
      </c>
      <c r="C31">
        <v>139729.83857441435</v>
      </c>
      <c r="D31">
        <v>-0.66701216251158812</v>
      </c>
      <c r="E31">
        <v>0.57341779111953883</v>
      </c>
      <c r="F31">
        <v>-694410.47316457098</v>
      </c>
      <c r="G31">
        <v>508007.46957474056</v>
      </c>
      <c r="H31">
        <v>-694410.47316457098</v>
      </c>
      <c r="I31">
        <v>508007.46957474056</v>
      </c>
    </row>
    <row r="32" spans="1:9" ht="15.75" thickBot="1" x14ac:dyDescent="0.3">
      <c r="A32" s="29" t="s">
        <v>72</v>
      </c>
      <c r="B32" s="29">
        <v>3688.7254121463711</v>
      </c>
      <c r="C32" s="29">
        <v>5184.6218079144228</v>
      </c>
      <c r="D32" s="29">
        <v>0.71147434640564566</v>
      </c>
      <c r="E32" s="29">
        <v>0.55058066667383643</v>
      </c>
      <c r="F32" s="29">
        <v>-18618.90176239522</v>
      </c>
      <c r="G32" s="29">
        <v>25996.352586687961</v>
      </c>
      <c r="H32" s="29">
        <v>-18618.90176239522</v>
      </c>
      <c r="I32" s="29">
        <v>25996.352586687961</v>
      </c>
    </row>
    <row r="36" spans="1:3" x14ac:dyDescent="0.25">
      <c r="A36" t="s">
        <v>14</v>
      </c>
    </row>
    <row r="37" spans="1:3" ht="15.75" thickBot="1" x14ac:dyDescent="0.3"/>
    <row r="38" spans="1:3" x14ac:dyDescent="0.25">
      <c r="A38" s="30" t="s">
        <v>9</v>
      </c>
      <c r="B38" s="30" t="s">
        <v>46</v>
      </c>
      <c r="C38" s="30" t="s">
        <v>7</v>
      </c>
    </row>
    <row r="39" spans="1:3" x14ac:dyDescent="0.25">
      <c r="A39">
        <v>1</v>
      </c>
      <c r="B39">
        <v>1896.4893643515843</v>
      </c>
      <c r="C39">
        <v>1.1106356484156095</v>
      </c>
    </row>
    <row r="40" spans="1:3" x14ac:dyDescent="0.25">
      <c r="A40">
        <v>2</v>
      </c>
      <c r="B40">
        <v>1568.231198939118</v>
      </c>
      <c r="C40">
        <v>-25.531198939127989</v>
      </c>
    </row>
    <row r="41" spans="1:3" x14ac:dyDescent="0.25">
      <c r="A41">
        <v>3</v>
      </c>
      <c r="B41">
        <v>1566.686286285491</v>
      </c>
      <c r="C41">
        <v>-90.386286285490996</v>
      </c>
    </row>
    <row r="42" spans="1:3" x14ac:dyDescent="0.25">
      <c r="A42">
        <v>4</v>
      </c>
      <c r="B42">
        <v>1208.6796818075111</v>
      </c>
      <c r="C42">
        <v>28.920318192488821</v>
      </c>
    </row>
    <row r="43" spans="1:3" x14ac:dyDescent="0.25">
      <c r="A43">
        <v>5</v>
      </c>
      <c r="B43">
        <v>1701.3322756299199</v>
      </c>
      <c r="C43">
        <v>38.567724370080214</v>
      </c>
    </row>
    <row r="44" spans="1:3" x14ac:dyDescent="0.25">
      <c r="A44">
        <v>6</v>
      </c>
      <c r="B44">
        <v>1800.0518614857283</v>
      </c>
      <c r="C44">
        <v>2.3481385142717954</v>
      </c>
    </row>
    <row r="45" spans="1:3" x14ac:dyDescent="0.25">
      <c r="A45">
        <v>7</v>
      </c>
      <c r="B45">
        <v>1681.7468472487283</v>
      </c>
      <c r="C45">
        <v>15.353152751271637</v>
      </c>
    </row>
    <row r="46" spans="1:3" x14ac:dyDescent="0.25">
      <c r="A46">
        <v>8</v>
      </c>
      <c r="B46">
        <v>1739.7023180275924</v>
      </c>
      <c r="C46">
        <v>4.7976819724076449</v>
      </c>
    </row>
    <row r="47" spans="1:3" x14ac:dyDescent="0.25">
      <c r="A47">
        <v>9</v>
      </c>
      <c r="B47">
        <v>1362.5108177719603</v>
      </c>
      <c r="C47">
        <v>45.689182228039726</v>
      </c>
    </row>
    <row r="48" spans="1:3" x14ac:dyDescent="0.25">
      <c r="A48">
        <v>10</v>
      </c>
      <c r="B48">
        <v>1405.8788093254566</v>
      </c>
      <c r="C48">
        <v>-54.878809325456587</v>
      </c>
    </row>
    <row r="49" spans="1:3" x14ac:dyDescent="0.25">
      <c r="A49">
        <v>11</v>
      </c>
      <c r="B49">
        <v>1459.6130207776534</v>
      </c>
      <c r="C49">
        <v>24.486979222346463</v>
      </c>
    </row>
    <row r="50" spans="1:3" x14ac:dyDescent="0.25">
      <c r="A50">
        <v>12</v>
      </c>
      <c r="B50">
        <v>1804.4866691519251</v>
      </c>
      <c r="C50">
        <v>19.713330848074975</v>
      </c>
    </row>
    <row r="51" spans="1:3" x14ac:dyDescent="0.25">
      <c r="A51">
        <v>13</v>
      </c>
      <c r="B51">
        <v>1998.5020665831016</v>
      </c>
      <c r="C51">
        <v>-12.402066583101714</v>
      </c>
    </row>
    <row r="52" spans="1:3" x14ac:dyDescent="0.25">
      <c r="A52">
        <v>14</v>
      </c>
      <c r="B52">
        <v>1454.7121783996427</v>
      </c>
      <c r="C52">
        <v>7.5878216003573016</v>
      </c>
    </row>
    <row r="53" spans="1:3" x14ac:dyDescent="0.25">
      <c r="A53">
        <v>15</v>
      </c>
      <c r="B53">
        <v>1349.7552034839789</v>
      </c>
      <c r="C53">
        <v>-18.755203483978903</v>
      </c>
    </row>
    <row r="54" spans="1:3" x14ac:dyDescent="0.25">
      <c r="A54">
        <v>16</v>
      </c>
      <c r="B54">
        <v>1502.3719094557787</v>
      </c>
      <c r="C54">
        <v>76.928090544221277</v>
      </c>
    </row>
    <row r="55" spans="1:3" x14ac:dyDescent="0.25">
      <c r="A55">
        <v>17</v>
      </c>
      <c r="B55">
        <v>1398.5331499915619</v>
      </c>
      <c r="C55">
        <v>16.366850008438178</v>
      </c>
    </row>
    <row r="56" spans="1:3" ht="15.75" thickBot="1" x14ac:dyDescent="0.3">
      <c r="A56" s="29">
        <v>18</v>
      </c>
      <c r="B56" s="29">
        <v>1442.0163412833042</v>
      </c>
      <c r="C56" s="29">
        <v>-79.916341283304291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1841-26B0-49B4-8CBC-0CAD853BF4E7}">
  <dimension ref="A1:I49"/>
  <sheetViews>
    <sheetView workbookViewId="0">
      <selection sqref="A1:I49"/>
    </sheetView>
  </sheetViews>
  <sheetFormatPr defaultRowHeight="15" x14ac:dyDescent="0.25"/>
  <sheetData>
    <row r="1" spans="1:9" x14ac:dyDescent="0.25">
      <c r="A1" t="s">
        <v>38</v>
      </c>
    </row>
    <row r="2" spans="1:9" ht="15.75" thickBot="1" x14ac:dyDescent="0.3"/>
    <row r="3" spans="1:9" x14ac:dyDescent="0.25">
      <c r="A3" s="31" t="s">
        <v>37</v>
      </c>
      <c r="B3" s="31"/>
    </row>
    <row r="4" spans="1:9" x14ac:dyDescent="0.25">
      <c r="A4" t="s">
        <v>36</v>
      </c>
      <c r="B4">
        <v>0.92225111001005389</v>
      </c>
    </row>
    <row r="5" spans="1:9" x14ac:dyDescent="0.25">
      <c r="A5" t="s">
        <v>35</v>
      </c>
      <c r="B5">
        <v>0.85054710991477644</v>
      </c>
    </row>
    <row r="6" spans="1:9" x14ac:dyDescent="0.25">
      <c r="A6" t="s">
        <v>34</v>
      </c>
      <c r="B6">
        <v>0.71770009650568889</v>
      </c>
    </row>
    <row r="7" spans="1:9" x14ac:dyDescent="0.25">
      <c r="A7" t="s">
        <v>22</v>
      </c>
      <c r="B7">
        <v>116.10697844790464</v>
      </c>
    </row>
    <row r="8" spans="1:9" ht="15.75" thickBot="1" x14ac:dyDescent="0.3">
      <c r="A8" s="29" t="s">
        <v>33</v>
      </c>
      <c r="B8" s="29">
        <v>18</v>
      </c>
    </row>
    <row r="10" spans="1:9" ht="15.75" thickBot="1" x14ac:dyDescent="0.3">
      <c r="A10" t="s">
        <v>32</v>
      </c>
    </row>
    <row r="11" spans="1:9" x14ac:dyDescent="0.25">
      <c r="A11" s="30"/>
      <c r="B11" s="30" t="s">
        <v>31</v>
      </c>
      <c r="C11" s="30" t="s">
        <v>30</v>
      </c>
      <c r="D11" s="30" t="s">
        <v>29</v>
      </c>
      <c r="E11" s="30" t="s">
        <v>28</v>
      </c>
      <c r="F11" s="30" t="s">
        <v>27</v>
      </c>
    </row>
    <row r="12" spans="1:9" x14ac:dyDescent="0.25">
      <c r="A12" t="s">
        <v>26</v>
      </c>
      <c r="B12">
        <v>8</v>
      </c>
      <c r="C12">
        <v>690483.35100128094</v>
      </c>
      <c r="D12">
        <v>86310.418875160118</v>
      </c>
      <c r="E12">
        <v>6.4024556374151329</v>
      </c>
      <c r="F12">
        <v>5.8397732258200991E-3</v>
      </c>
    </row>
    <row r="13" spans="1:9" x14ac:dyDescent="0.25">
      <c r="A13" t="s">
        <v>25</v>
      </c>
      <c r="B13">
        <v>9</v>
      </c>
      <c r="C13">
        <v>121327.47399871972</v>
      </c>
      <c r="D13">
        <v>13480.830444302192</v>
      </c>
    </row>
    <row r="14" spans="1:9" ht="15.75" thickBot="1" x14ac:dyDescent="0.3">
      <c r="A14" s="29" t="s">
        <v>24</v>
      </c>
      <c r="B14" s="29">
        <v>17</v>
      </c>
      <c r="C14" s="29">
        <v>811810.82500000065</v>
      </c>
      <c r="D14" s="29"/>
      <c r="E14" s="29"/>
      <c r="F14" s="29"/>
    </row>
    <row r="15" spans="1:9" ht="15.75" thickBot="1" x14ac:dyDescent="0.3"/>
    <row r="16" spans="1:9" x14ac:dyDescent="0.25">
      <c r="A16" s="30"/>
      <c r="B16" s="30" t="s">
        <v>23</v>
      </c>
      <c r="C16" s="30" t="s">
        <v>22</v>
      </c>
      <c r="D16" s="30" t="s">
        <v>21</v>
      </c>
      <c r="E16" s="30" t="s">
        <v>20</v>
      </c>
      <c r="F16" s="30" t="s">
        <v>19</v>
      </c>
      <c r="G16" s="30" t="s">
        <v>18</v>
      </c>
      <c r="H16" s="30" t="s">
        <v>17</v>
      </c>
      <c r="I16" s="30" t="s">
        <v>16</v>
      </c>
    </row>
    <row r="17" spans="1:9" x14ac:dyDescent="0.25">
      <c r="A17" t="s">
        <v>15</v>
      </c>
      <c r="B17">
        <v>2551.457593390538</v>
      </c>
      <c r="C17">
        <v>1448.9447038250541</v>
      </c>
      <c r="D17">
        <v>1.7609074981639889</v>
      </c>
      <c r="E17">
        <v>0.11210186011214311</v>
      </c>
      <c r="F17">
        <v>-726.2830468658326</v>
      </c>
      <c r="G17">
        <v>5829.1982336469082</v>
      </c>
      <c r="H17">
        <v>-726.2830468658326</v>
      </c>
      <c r="I17">
        <v>5829.1982336469082</v>
      </c>
    </row>
    <row r="18" spans="1:9" x14ac:dyDescent="0.25">
      <c r="A18" t="s">
        <v>48</v>
      </c>
      <c r="B18">
        <v>2986.5390075227933</v>
      </c>
      <c r="C18">
        <v>1301.7346575315714</v>
      </c>
      <c r="D18">
        <v>2.2942763260110555</v>
      </c>
      <c r="E18">
        <v>4.744159898903802E-2</v>
      </c>
      <c r="F18">
        <v>41.810627925080098</v>
      </c>
      <c r="G18">
        <v>5931.2673871205061</v>
      </c>
      <c r="H18">
        <v>41.810627925080098</v>
      </c>
      <c r="I18">
        <v>5931.2673871205061</v>
      </c>
    </row>
    <row r="19" spans="1:9" x14ac:dyDescent="0.25">
      <c r="A19" t="s">
        <v>47</v>
      </c>
      <c r="B19">
        <v>-4510.6062665513018</v>
      </c>
      <c r="C19">
        <v>1362.9703502579252</v>
      </c>
      <c r="D19">
        <v>-3.3093942694334659</v>
      </c>
      <c r="E19">
        <v>9.0926866728043062E-3</v>
      </c>
      <c r="F19">
        <v>-7593.8594070688459</v>
      </c>
      <c r="G19">
        <v>-1427.3531260337577</v>
      </c>
      <c r="H19">
        <v>-7593.8594070688459</v>
      </c>
      <c r="I19">
        <v>-1427.3531260337577</v>
      </c>
    </row>
    <row r="20" spans="1:9" x14ac:dyDescent="0.25">
      <c r="A20" t="s">
        <v>55</v>
      </c>
      <c r="B20">
        <v>4248.1279909028026</v>
      </c>
      <c r="C20">
        <v>3035.1333701436465</v>
      </c>
      <c r="D20">
        <v>1.3996511760212196</v>
      </c>
      <c r="E20">
        <v>0.19512970732253609</v>
      </c>
      <c r="F20">
        <v>-2617.8207024155035</v>
      </c>
      <c r="G20">
        <v>11114.076684221109</v>
      </c>
      <c r="H20">
        <v>-2617.8207024155035</v>
      </c>
      <c r="I20">
        <v>11114.076684221109</v>
      </c>
    </row>
    <row r="21" spans="1:9" x14ac:dyDescent="0.25">
      <c r="A21" t="s">
        <v>53</v>
      </c>
      <c r="B21">
        <v>-305.08566271113995</v>
      </c>
      <c r="C21">
        <v>1000.1479308417166</v>
      </c>
      <c r="D21">
        <v>-0.30504053780762436</v>
      </c>
      <c r="E21">
        <v>0.76727186252533375</v>
      </c>
      <c r="F21">
        <v>-2567.5774683225332</v>
      </c>
      <c r="G21">
        <v>1957.4061429002534</v>
      </c>
      <c r="H21">
        <v>-2567.5774683225332</v>
      </c>
      <c r="I21">
        <v>1957.4061429002534</v>
      </c>
    </row>
    <row r="22" spans="1:9" x14ac:dyDescent="0.25">
      <c r="A22" t="s">
        <v>51</v>
      </c>
      <c r="B22">
        <v>-1465.6701542826813</v>
      </c>
      <c r="C22">
        <v>759.92920450049689</v>
      </c>
      <c r="D22">
        <v>-1.9286930224586769</v>
      </c>
      <c r="E22">
        <v>8.5852189745231219E-2</v>
      </c>
      <c r="F22">
        <v>-3184.7494474630225</v>
      </c>
      <c r="G22">
        <v>253.40913889765989</v>
      </c>
      <c r="H22">
        <v>-3184.7494474630225</v>
      </c>
      <c r="I22">
        <v>253.40913889765989</v>
      </c>
    </row>
    <row r="23" spans="1:9" x14ac:dyDescent="0.25">
      <c r="A23" t="s">
        <v>50</v>
      </c>
      <c r="B23">
        <v>2735.6288241873731</v>
      </c>
      <c r="C23">
        <v>817.67242045816067</v>
      </c>
      <c r="D23">
        <v>3.3456293201800023</v>
      </c>
      <c r="E23">
        <v>8.5829812274450246E-3</v>
      </c>
      <c r="F23">
        <v>885.92530142539908</v>
      </c>
      <c r="G23">
        <v>4585.3323469493471</v>
      </c>
      <c r="H23">
        <v>885.92530142539908</v>
      </c>
      <c r="I23">
        <v>4585.3323469493471</v>
      </c>
    </row>
    <row r="24" spans="1:9" x14ac:dyDescent="0.25">
      <c r="A24" t="s">
        <v>49</v>
      </c>
      <c r="B24">
        <v>-2432.5631032998613</v>
      </c>
      <c r="C24">
        <v>1717.2627947027017</v>
      </c>
      <c r="D24">
        <v>-1.4165351458167441</v>
      </c>
      <c r="E24">
        <v>0.19028750900846406</v>
      </c>
      <c r="F24">
        <v>-6317.2814347434414</v>
      </c>
      <c r="G24">
        <v>1452.1552281437193</v>
      </c>
      <c r="H24">
        <v>-6317.2814347434414</v>
      </c>
      <c r="I24">
        <v>1452.1552281437193</v>
      </c>
    </row>
    <row r="25" spans="1:9" ht="15.75" thickBot="1" x14ac:dyDescent="0.3">
      <c r="A25" s="29" t="s">
        <v>64</v>
      </c>
      <c r="B25" s="29">
        <v>-184.87215871901307</v>
      </c>
      <c r="C25" s="29">
        <v>606.22412383336939</v>
      </c>
      <c r="D25" s="29">
        <v>-0.30495678322730063</v>
      </c>
      <c r="E25" s="29">
        <v>0.76733360445191057</v>
      </c>
      <c r="F25" s="29">
        <v>-1556.2464027097358</v>
      </c>
      <c r="G25" s="29">
        <v>1186.5020852717098</v>
      </c>
      <c r="H25" s="29">
        <v>-1556.2464027097358</v>
      </c>
      <c r="I25" s="29">
        <v>1186.5020852717098</v>
      </c>
    </row>
    <row r="29" spans="1:9" x14ac:dyDescent="0.25">
      <c r="A29" t="s">
        <v>14</v>
      </c>
    </row>
    <row r="30" spans="1:9" ht="15.75" thickBot="1" x14ac:dyDescent="0.3"/>
    <row r="31" spans="1:9" x14ac:dyDescent="0.25">
      <c r="A31" s="30" t="s">
        <v>9</v>
      </c>
      <c r="B31" s="30" t="s">
        <v>46</v>
      </c>
      <c r="C31" s="30" t="s">
        <v>7</v>
      </c>
    </row>
    <row r="32" spans="1:9" x14ac:dyDescent="0.25">
      <c r="A32">
        <v>1</v>
      </c>
      <c r="B32">
        <v>1745.0599298719253</v>
      </c>
      <c r="C32">
        <v>152.5400701280746</v>
      </c>
    </row>
    <row r="33" spans="1:3" x14ac:dyDescent="0.25">
      <c r="A33">
        <v>2</v>
      </c>
      <c r="B33">
        <v>1569.0092426628935</v>
      </c>
      <c r="C33">
        <v>-26.309242662903443</v>
      </c>
    </row>
    <row r="34" spans="1:3" x14ac:dyDescent="0.25">
      <c r="A34">
        <v>3</v>
      </c>
      <c r="B34">
        <v>1632.6097409730728</v>
      </c>
      <c r="C34">
        <v>-156.30974097307285</v>
      </c>
    </row>
    <row r="35" spans="1:3" x14ac:dyDescent="0.25">
      <c r="A35">
        <v>4</v>
      </c>
      <c r="B35">
        <v>1245.2838624018177</v>
      </c>
      <c r="C35">
        <v>-7.6838624018178052</v>
      </c>
    </row>
    <row r="36" spans="1:3" x14ac:dyDescent="0.25">
      <c r="A36">
        <v>5</v>
      </c>
      <c r="B36">
        <v>1576.4862852619237</v>
      </c>
      <c r="C36">
        <v>163.41371473807635</v>
      </c>
    </row>
    <row r="37" spans="1:3" x14ac:dyDescent="0.25">
      <c r="A37">
        <v>6</v>
      </c>
      <c r="B37">
        <v>1819.0203959098794</v>
      </c>
      <c r="C37">
        <v>-16.620395909879335</v>
      </c>
    </row>
    <row r="38" spans="1:3" x14ac:dyDescent="0.25">
      <c r="A38">
        <v>7</v>
      </c>
      <c r="B38">
        <v>1749.1166798492882</v>
      </c>
      <c r="C38">
        <v>-52.016679849288266</v>
      </c>
    </row>
    <row r="39" spans="1:3" x14ac:dyDescent="0.25">
      <c r="A39">
        <v>8</v>
      </c>
      <c r="B39">
        <v>1705.6669321606919</v>
      </c>
      <c r="C39">
        <v>38.833067839308114</v>
      </c>
    </row>
    <row r="40" spans="1:3" x14ac:dyDescent="0.25">
      <c r="A40">
        <v>9</v>
      </c>
      <c r="B40">
        <v>1283.2140660534558</v>
      </c>
      <c r="C40">
        <v>124.98593394654426</v>
      </c>
    </row>
    <row r="41" spans="1:3" x14ac:dyDescent="0.25">
      <c r="A41">
        <v>10</v>
      </c>
      <c r="B41">
        <v>1476.9181411112968</v>
      </c>
      <c r="C41">
        <v>-125.91814111129679</v>
      </c>
    </row>
    <row r="42" spans="1:3" x14ac:dyDescent="0.25">
      <c r="A42">
        <v>11</v>
      </c>
      <c r="B42">
        <v>1527.8729626905554</v>
      </c>
      <c r="C42">
        <v>-43.77296269055546</v>
      </c>
    </row>
    <row r="43" spans="1:3" x14ac:dyDescent="0.25">
      <c r="A43">
        <v>12</v>
      </c>
      <c r="B43">
        <v>1844.8070856407699</v>
      </c>
      <c r="C43">
        <v>-20.60708564076981</v>
      </c>
    </row>
    <row r="44" spans="1:3" x14ac:dyDescent="0.25">
      <c r="A44">
        <v>13</v>
      </c>
      <c r="B44">
        <v>1951.351451364985</v>
      </c>
      <c r="C44">
        <v>34.748548635014913</v>
      </c>
    </row>
    <row r="45" spans="1:3" x14ac:dyDescent="0.25">
      <c r="A45">
        <v>14</v>
      </c>
      <c r="B45">
        <v>1530.0819001890732</v>
      </c>
      <c r="C45">
        <v>-67.781900189073212</v>
      </c>
    </row>
    <row r="46" spans="1:3" x14ac:dyDescent="0.25">
      <c r="A46">
        <v>15</v>
      </c>
      <c r="B46">
        <v>1321.3020525027691</v>
      </c>
      <c r="C46">
        <v>9.6979474972308708</v>
      </c>
    </row>
    <row r="47" spans="1:3" x14ac:dyDescent="0.25">
      <c r="A47">
        <v>16</v>
      </c>
      <c r="B47">
        <v>1558.3217833868762</v>
      </c>
      <c r="C47">
        <v>20.978216613123777</v>
      </c>
    </row>
    <row r="48" spans="1:3" x14ac:dyDescent="0.25">
      <c r="A48">
        <v>17</v>
      </c>
      <c r="B48">
        <v>1452.7634263246257</v>
      </c>
      <c r="C48">
        <v>-37.863426324625607</v>
      </c>
    </row>
    <row r="49" spans="1:3" ht="15.75" thickBot="1" x14ac:dyDescent="0.3">
      <c r="A49" s="29">
        <v>18</v>
      </c>
      <c r="B49" s="29">
        <v>1352.4140616440609</v>
      </c>
      <c r="C49" s="29">
        <v>9.6859383559390153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EAEC-786B-4AAD-9331-9C87F3A43A56}">
  <dimension ref="A1:I47"/>
  <sheetViews>
    <sheetView workbookViewId="0">
      <selection activeCell="J37" sqref="J37"/>
    </sheetView>
  </sheetViews>
  <sheetFormatPr defaultRowHeight="15" x14ac:dyDescent="0.25"/>
  <sheetData>
    <row r="1" spans="1:9" x14ac:dyDescent="0.25">
      <c r="A1" t="s">
        <v>38</v>
      </c>
    </row>
    <row r="2" spans="1:9" ht="15.75" thickBot="1" x14ac:dyDescent="0.3"/>
    <row r="3" spans="1:9" x14ac:dyDescent="0.25">
      <c r="A3" s="31" t="s">
        <v>37</v>
      </c>
      <c r="B3" s="31"/>
    </row>
    <row r="4" spans="1:9" x14ac:dyDescent="0.25">
      <c r="A4" t="s">
        <v>36</v>
      </c>
      <c r="B4">
        <v>0.90398074702462161</v>
      </c>
    </row>
    <row r="5" spans="1:9" x14ac:dyDescent="0.25">
      <c r="A5" t="s">
        <v>35</v>
      </c>
      <c r="B5">
        <v>0.81718119099119291</v>
      </c>
    </row>
    <row r="6" spans="1:9" x14ac:dyDescent="0.25">
      <c r="A6" t="s">
        <v>34</v>
      </c>
      <c r="B6">
        <v>0.71746184062275264</v>
      </c>
    </row>
    <row r="7" spans="1:9" x14ac:dyDescent="0.25">
      <c r="A7" t="s">
        <v>22</v>
      </c>
      <c r="B7">
        <v>116.15596418255039</v>
      </c>
    </row>
    <row r="8" spans="1:9" ht="15.75" thickBot="1" x14ac:dyDescent="0.3">
      <c r="A8" s="29" t="s">
        <v>33</v>
      </c>
      <c r="B8" s="29">
        <v>18</v>
      </c>
    </row>
    <row r="10" spans="1:9" ht="15.75" thickBot="1" x14ac:dyDescent="0.3">
      <c r="A10" t="s">
        <v>32</v>
      </c>
    </row>
    <row r="11" spans="1:9" x14ac:dyDescent="0.25">
      <c r="A11" s="30"/>
      <c r="B11" s="30" t="s">
        <v>31</v>
      </c>
      <c r="C11" s="30" t="s">
        <v>30</v>
      </c>
      <c r="D11" s="30" t="s">
        <v>29</v>
      </c>
      <c r="E11" s="30" t="s">
        <v>28</v>
      </c>
      <c r="F11" s="30" t="s">
        <v>27</v>
      </c>
    </row>
    <row r="12" spans="1:9" x14ac:dyDescent="0.25">
      <c r="A12" t="s">
        <v>26</v>
      </c>
      <c r="B12">
        <v>6</v>
      </c>
      <c r="C12">
        <v>663396.53683304344</v>
      </c>
      <c r="D12">
        <v>110566.0894721739</v>
      </c>
      <c r="E12">
        <v>8.1948106157119458</v>
      </c>
      <c r="F12">
        <v>1.5220922827243347E-3</v>
      </c>
    </row>
    <row r="13" spans="1:9" x14ac:dyDescent="0.25">
      <c r="A13" t="s">
        <v>25</v>
      </c>
      <c r="B13">
        <v>11</v>
      </c>
      <c r="C13">
        <v>148414.28816695724</v>
      </c>
      <c r="D13">
        <v>13492.20801517793</v>
      </c>
    </row>
    <row r="14" spans="1:9" ht="15.75" thickBot="1" x14ac:dyDescent="0.3">
      <c r="A14" s="29" t="s">
        <v>24</v>
      </c>
      <c r="B14" s="29">
        <v>17</v>
      </c>
      <c r="C14" s="29">
        <v>811810.82500000065</v>
      </c>
      <c r="D14" s="29"/>
      <c r="E14" s="29"/>
      <c r="F14" s="29"/>
    </row>
    <row r="15" spans="1:9" ht="15.75" thickBot="1" x14ac:dyDescent="0.3"/>
    <row r="16" spans="1:9" x14ac:dyDescent="0.25">
      <c r="A16" s="30"/>
      <c r="B16" s="30" t="s">
        <v>23</v>
      </c>
      <c r="C16" s="30" t="s">
        <v>22</v>
      </c>
      <c r="D16" s="30" t="s">
        <v>21</v>
      </c>
      <c r="E16" s="30" t="s">
        <v>20</v>
      </c>
      <c r="F16" s="30" t="s">
        <v>19</v>
      </c>
      <c r="G16" s="30" t="s">
        <v>18</v>
      </c>
      <c r="H16" s="30" t="s">
        <v>17</v>
      </c>
      <c r="I16" s="30" t="s">
        <v>16</v>
      </c>
    </row>
    <row r="17" spans="1:9" x14ac:dyDescent="0.25">
      <c r="A17" t="s">
        <v>15</v>
      </c>
      <c r="B17">
        <v>1004.1700902770697</v>
      </c>
      <c r="C17">
        <v>685.47659342551617</v>
      </c>
      <c r="D17">
        <v>1.4649225077970263</v>
      </c>
      <c r="E17">
        <v>0.17093092393565612</v>
      </c>
      <c r="F17">
        <v>-504.55371944266085</v>
      </c>
      <c r="G17">
        <v>2512.8938999968004</v>
      </c>
      <c r="H17">
        <v>-504.55371944266085</v>
      </c>
      <c r="I17">
        <v>2512.8938999968004</v>
      </c>
    </row>
    <row r="18" spans="1:9" x14ac:dyDescent="0.25">
      <c r="A18" t="s">
        <v>48</v>
      </c>
      <c r="B18">
        <v>3678.079439575868</v>
      </c>
      <c r="C18">
        <v>1167.3889656167071</v>
      </c>
      <c r="D18">
        <v>3.1506888859728224</v>
      </c>
      <c r="E18">
        <v>9.2308420669969509E-3</v>
      </c>
      <c r="F18">
        <v>1108.673650198768</v>
      </c>
      <c r="G18">
        <v>6247.4852289529681</v>
      </c>
      <c r="H18">
        <v>1108.673650198768</v>
      </c>
      <c r="I18">
        <v>6247.4852289529681</v>
      </c>
    </row>
    <row r="19" spans="1:9" x14ac:dyDescent="0.25">
      <c r="A19" t="s">
        <v>47</v>
      </c>
      <c r="B19">
        <v>-4136.704111064566</v>
      </c>
      <c r="C19">
        <v>1265.1943181685892</v>
      </c>
      <c r="D19">
        <v>-3.2696195767402609</v>
      </c>
      <c r="E19">
        <v>7.4702259906426968E-3</v>
      </c>
      <c r="F19">
        <v>-6921.37802998589</v>
      </c>
      <c r="G19">
        <v>-1352.0301921432424</v>
      </c>
      <c r="H19">
        <v>-6921.37802998589</v>
      </c>
      <c r="I19">
        <v>-1352.0301921432424</v>
      </c>
    </row>
    <row r="20" spans="1:9" x14ac:dyDescent="0.25">
      <c r="A20" t="s">
        <v>55</v>
      </c>
      <c r="B20">
        <v>-683.22441980086592</v>
      </c>
      <c r="C20">
        <v>884.68774744312691</v>
      </c>
      <c r="D20">
        <v>-0.77227747504753108</v>
      </c>
      <c r="E20">
        <v>0.45622244423640601</v>
      </c>
      <c r="F20">
        <v>-2630.4090232380877</v>
      </c>
      <c r="G20">
        <v>1263.9601836363556</v>
      </c>
      <c r="H20">
        <v>-2630.4090232380877</v>
      </c>
      <c r="I20">
        <v>1263.9601836363556</v>
      </c>
    </row>
    <row r="21" spans="1:9" x14ac:dyDescent="0.25">
      <c r="A21" t="s">
        <v>53</v>
      </c>
      <c r="B21">
        <v>-1792.1651543177331</v>
      </c>
      <c r="C21">
        <v>660.78523619047985</v>
      </c>
      <c r="D21">
        <v>-2.712174933946494</v>
      </c>
      <c r="E21">
        <v>2.0212167755182718E-2</v>
      </c>
      <c r="F21">
        <v>-3246.5436531806272</v>
      </c>
      <c r="G21">
        <v>-337.78665545483886</v>
      </c>
      <c r="H21">
        <v>-3246.5436531806272</v>
      </c>
      <c r="I21">
        <v>-337.78665545483886</v>
      </c>
    </row>
    <row r="22" spans="1:9" x14ac:dyDescent="0.25">
      <c r="A22" t="s">
        <v>51</v>
      </c>
      <c r="B22">
        <v>2363.7002372123675</v>
      </c>
      <c r="C22">
        <v>739.94498027374425</v>
      </c>
      <c r="D22">
        <v>3.1944270185303663</v>
      </c>
      <c r="E22">
        <v>8.5389671019190788E-3</v>
      </c>
      <c r="F22">
        <v>735.09231634555636</v>
      </c>
      <c r="G22">
        <v>3992.3081580791786</v>
      </c>
      <c r="H22">
        <v>735.09231634555636</v>
      </c>
      <c r="I22">
        <v>3992.3081580791786</v>
      </c>
    </row>
    <row r="23" spans="1:9" ht="15.75" thickBot="1" x14ac:dyDescent="0.3">
      <c r="A23" s="29" t="s">
        <v>50</v>
      </c>
      <c r="B23" s="29">
        <v>61.744498247075775</v>
      </c>
      <c r="C23" s="29">
        <v>519.76852979814134</v>
      </c>
      <c r="D23" s="29">
        <v>0.11879229831605047</v>
      </c>
      <c r="E23" s="29">
        <v>0.90758153273610565</v>
      </c>
      <c r="F23" s="29">
        <v>-1082.2583225212818</v>
      </c>
      <c r="G23" s="29">
        <v>1205.7473190154335</v>
      </c>
      <c r="H23" s="29">
        <v>-1082.2583225212818</v>
      </c>
      <c r="I23" s="29">
        <v>1205.7473190154335</v>
      </c>
    </row>
    <row r="27" spans="1:9" x14ac:dyDescent="0.25">
      <c r="A27" t="s">
        <v>14</v>
      </c>
    </row>
    <row r="28" spans="1:9" ht="15.75" thickBot="1" x14ac:dyDescent="0.3"/>
    <row r="29" spans="1:9" x14ac:dyDescent="0.25">
      <c r="A29" s="30" t="s">
        <v>9</v>
      </c>
      <c r="B29" s="30" t="s">
        <v>46</v>
      </c>
      <c r="C29" s="30" t="s">
        <v>7</v>
      </c>
    </row>
    <row r="30" spans="1:9" x14ac:dyDescent="0.25">
      <c r="A30">
        <v>1</v>
      </c>
      <c r="B30">
        <v>1756.7929044936905</v>
      </c>
      <c r="C30">
        <v>140.80709550630945</v>
      </c>
    </row>
    <row r="31" spans="1:9" x14ac:dyDescent="0.25">
      <c r="A31">
        <v>2</v>
      </c>
      <c r="B31">
        <v>1530.8344448607804</v>
      </c>
      <c r="C31">
        <v>11.865555139209619</v>
      </c>
    </row>
    <row r="32" spans="1:9" x14ac:dyDescent="0.25">
      <c r="A32">
        <v>3</v>
      </c>
      <c r="B32">
        <v>1630.0046187552098</v>
      </c>
      <c r="C32">
        <v>-153.70461875520982</v>
      </c>
    </row>
    <row r="33" spans="1:3" x14ac:dyDescent="0.25">
      <c r="A33">
        <v>4</v>
      </c>
      <c r="B33">
        <v>1313.8972409154892</v>
      </c>
      <c r="C33">
        <v>-76.297240915489283</v>
      </c>
    </row>
    <row r="34" spans="1:3" x14ac:dyDescent="0.25">
      <c r="A34">
        <v>5</v>
      </c>
      <c r="B34">
        <v>1558.7832208657426</v>
      </c>
      <c r="C34">
        <v>181.11677913425751</v>
      </c>
    </row>
    <row r="35" spans="1:3" x14ac:dyDescent="0.25">
      <c r="A35">
        <v>6</v>
      </c>
      <c r="B35">
        <v>1778.5926775892863</v>
      </c>
      <c r="C35">
        <v>23.807322410713823</v>
      </c>
    </row>
    <row r="36" spans="1:3" x14ac:dyDescent="0.25">
      <c r="A36">
        <v>7</v>
      </c>
      <c r="B36">
        <v>1745.9196037408726</v>
      </c>
      <c r="C36">
        <v>-48.819603740872708</v>
      </c>
    </row>
    <row r="37" spans="1:3" x14ac:dyDescent="0.25">
      <c r="A37">
        <v>8</v>
      </c>
      <c r="B37">
        <v>1723.85747663553</v>
      </c>
      <c r="C37">
        <v>20.64252336446998</v>
      </c>
    </row>
    <row r="38" spans="1:3" x14ac:dyDescent="0.25">
      <c r="A38">
        <v>9</v>
      </c>
      <c r="B38">
        <v>1242.4954364689279</v>
      </c>
      <c r="C38">
        <v>165.70456353107215</v>
      </c>
    </row>
    <row r="39" spans="1:3" x14ac:dyDescent="0.25">
      <c r="A39">
        <v>10</v>
      </c>
      <c r="B39">
        <v>1510.3791166419408</v>
      </c>
      <c r="C39">
        <v>-159.37911664194075</v>
      </c>
    </row>
    <row r="40" spans="1:3" x14ac:dyDescent="0.25">
      <c r="A40">
        <v>11</v>
      </c>
      <c r="B40">
        <v>1540.6092341814206</v>
      </c>
      <c r="C40">
        <v>-56.509234181420652</v>
      </c>
    </row>
    <row r="41" spans="1:3" x14ac:dyDescent="0.25">
      <c r="A41">
        <v>12</v>
      </c>
      <c r="B41">
        <v>1833.8376267426574</v>
      </c>
      <c r="C41">
        <v>-9.6376267426574032</v>
      </c>
    </row>
    <row r="42" spans="1:3" x14ac:dyDescent="0.25">
      <c r="A42">
        <v>13</v>
      </c>
      <c r="B42">
        <v>1960.1577164157911</v>
      </c>
      <c r="C42">
        <v>25.942283584208781</v>
      </c>
    </row>
    <row r="43" spans="1:3" x14ac:dyDescent="0.25">
      <c r="A43">
        <v>14</v>
      </c>
      <c r="B43">
        <v>1480.6222732607187</v>
      </c>
      <c r="C43">
        <v>-18.322273260718703</v>
      </c>
    </row>
    <row r="44" spans="1:3" x14ac:dyDescent="0.25">
      <c r="A44">
        <v>15</v>
      </c>
      <c r="B44">
        <v>1386.4055546320697</v>
      </c>
      <c r="C44">
        <v>-55.405554632069652</v>
      </c>
    </row>
    <row r="45" spans="1:3" x14ac:dyDescent="0.25">
      <c r="A45">
        <v>16</v>
      </c>
      <c r="B45">
        <v>1614.2319496696141</v>
      </c>
      <c r="C45">
        <v>-34.931949669614141</v>
      </c>
    </row>
    <row r="46" spans="1:3" x14ac:dyDescent="0.25">
      <c r="A46">
        <v>17</v>
      </c>
      <c r="B46">
        <v>1378.3959811536884</v>
      </c>
      <c r="C46">
        <v>36.504018846311737</v>
      </c>
    </row>
    <row r="47" spans="1:3" ht="15.75" thickBot="1" x14ac:dyDescent="0.3">
      <c r="A47" s="29">
        <v>18</v>
      </c>
      <c r="B47" s="29">
        <v>1355.482922976533</v>
      </c>
      <c r="C47" s="29">
        <v>6.6170770234668908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BB86-5391-4558-A2D3-1044E48C12A9}">
  <dimension ref="A1:K46"/>
  <sheetViews>
    <sheetView tabSelected="1" workbookViewId="0">
      <selection activeCell="Q18" sqref="Q18"/>
    </sheetView>
  </sheetViews>
  <sheetFormatPr defaultRowHeight="15" x14ac:dyDescent="0.25"/>
  <sheetData>
    <row r="1" spans="3:11" x14ac:dyDescent="0.25">
      <c r="C1" t="s">
        <v>38</v>
      </c>
    </row>
    <row r="2" spans="3:11" ht="15.75" thickBot="1" x14ac:dyDescent="0.3"/>
    <row r="3" spans="3:11" x14ac:dyDescent="0.25">
      <c r="C3" s="31" t="s">
        <v>37</v>
      </c>
      <c r="D3" s="31"/>
    </row>
    <row r="4" spans="3:11" x14ac:dyDescent="0.25">
      <c r="C4" t="s">
        <v>36</v>
      </c>
      <c r="D4">
        <v>0.90385101513389432</v>
      </c>
    </row>
    <row r="5" spans="3:11" x14ac:dyDescent="0.25">
      <c r="C5" t="s">
        <v>35</v>
      </c>
      <c r="D5">
        <v>0.81694665755857121</v>
      </c>
    </row>
    <row r="6" spans="3:11" x14ac:dyDescent="0.25">
      <c r="C6" t="s">
        <v>34</v>
      </c>
      <c r="D6">
        <v>0.74067443154130919</v>
      </c>
    </row>
    <row r="7" spans="3:11" x14ac:dyDescent="0.25">
      <c r="C7" t="s">
        <v>22</v>
      </c>
      <c r="D7">
        <v>111.28218071880148</v>
      </c>
    </row>
    <row r="8" spans="3:11" ht="15.75" thickBot="1" x14ac:dyDescent="0.3">
      <c r="C8" s="29" t="s">
        <v>33</v>
      </c>
      <c r="D8" s="29">
        <v>18</v>
      </c>
    </row>
    <row r="10" spans="3:11" ht="15.75" thickBot="1" x14ac:dyDescent="0.3">
      <c r="C10" t="s">
        <v>32</v>
      </c>
    </row>
    <row r="11" spans="3:11" x14ac:dyDescent="0.25">
      <c r="C11" s="30"/>
      <c r="D11" s="30" t="s">
        <v>31</v>
      </c>
      <c r="E11" s="30" t="s">
        <v>30</v>
      </c>
      <c r="F11" s="30" t="s">
        <v>29</v>
      </c>
      <c r="G11" s="30" t="s">
        <v>28</v>
      </c>
      <c r="H11" s="30" t="s">
        <v>27</v>
      </c>
    </row>
    <row r="12" spans="3:11" x14ac:dyDescent="0.25">
      <c r="C12" t="s">
        <v>26</v>
      </c>
      <c r="D12">
        <v>5</v>
      </c>
      <c r="E12">
        <v>663206.14005361672</v>
      </c>
      <c r="F12">
        <v>132641.22801072334</v>
      </c>
      <c r="G12">
        <v>10.710932409048599</v>
      </c>
      <c r="H12">
        <v>4.2719348830494832E-4</v>
      </c>
    </row>
    <row r="13" spans="3:11" x14ac:dyDescent="0.25">
      <c r="C13" t="s">
        <v>25</v>
      </c>
      <c r="D13">
        <v>12</v>
      </c>
      <c r="E13">
        <v>148604.68494638393</v>
      </c>
      <c r="F13">
        <v>12383.723745531994</v>
      </c>
    </row>
    <row r="14" spans="3:11" ht="15.75" thickBot="1" x14ac:dyDescent="0.3">
      <c r="C14" s="29" t="s">
        <v>24</v>
      </c>
      <c r="D14" s="29">
        <v>17</v>
      </c>
      <c r="E14" s="29">
        <v>811810.82500000065</v>
      </c>
      <c r="F14" s="29"/>
      <c r="G14" s="29"/>
      <c r="H14" s="29"/>
    </row>
    <row r="15" spans="3:11" ht="15.75" thickBot="1" x14ac:dyDescent="0.3"/>
    <row r="16" spans="3:11" x14ac:dyDescent="0.25">
      <c r="C16" s="30"/>
      <c r="D16" s="30" t="s">
        <v>23</v>
      </c>
      <c r="E16" s="30" t="s">
        <v>22</v>
      </c>
      <c r="F16" s="30" t="s">
        <v>21</v>
      </c>
      <c r="G16" s="30" t="s">
        <v>20</v>
      </c>
      <c r="H16" s="30" t="s">
        <v>19</v>
      </c>
      <c r="I16" s="30" t="s">
        <v>18</v>
      </c>
      <c r="J16" s="30" t="s">
        <v>17</v>
      </c>
      <c r="K16" s="30" t="s">
        <v>16</v>
      </c>
    </row>
    <row r="17" spans="1:11" x14ac:dyDescent="0.25">
      <c r="C17" t="s">
        <v>15</v>
      </c>
      <c r="D17">
        <v>1051.7219920823568</v>
      </c>
      <c r="E17">
        <v>533.10700136523917</v>
      </c>
      <c r="F17">
        <v>1.9728159438705386</v>
      </c>
      <c r="G17">
        <v>7.2002514066075426E-2</v>
      </c>
      <c r="H17">
        <v>-109.81838207765099</v>
      </c>
      <c r="I17">
        <v>2213.2623662423648</v>
      </c>
      <c r="J17">
        <v>-109.81838207765099</v>
      </c>
      <c r="K17">
        <v>2213.2623662423648</v>
      </c>
    </row>
    <row r="18" spans="1:11" x14ac:dyDescent="0.25">
      <c r="A18" t="s">
        <v>57</v>
      </c>
      <c r="B18" t="s">
        <v>43</v>
      </c>
      <c r="C18" t="s">
        <v>48</v>
      </c>
      <c r="D18">
        <v>3703.6730500067761</v>
      </c>
      <c r="E18">
        <v>1099.1945936967234</v>
      </c>
      <c r="F18">
        <v>3.3694425638966066</v>
      </c>
      <c r="G18">
        <v>5.5759538043973723E-3</v>
      </c>
      <c r="H18">
        <v>1308.7337669594986</v>
      </c>
      <c r="I18">
        <v>6098.612333054054</v>
      </c>
      <c r="J18">
        <v>1308.7337669594986</v>
      </c>
      <c r="K18">
        <v>6098.612333054054</v>
      </c>
    </row>
    <row r="19" spans="1:11" x14ac:dyDescent="0.25">
      <c r="B19" t="s">
        <v>44</v>
      </c>
      <c r="C19" t="s">
        <v>47</v>
      </c>
      <c r="D19">
        <v>-4166.2721050973141</v>
      </c>
      <c r="E19">
        <v>1188.4200702781188</v>
      </c>
      <c r="F19">
        <v>-3.5057234468636214</v>
      </c>
      <c r="G19">
        <v>4.3359197759023395E-3</v>
      </c>
      <c r="H19">
        <v>-6755.6170012533094</v>
      </c>
      <c r="I19">
        <v>-1576.9272089413193</v>
      </c>
      <c r="J19">
        <v>-6755.6170012533094</v>
      </c>
      <c r="K19">
        <v>-1576.9272089413193</v>
      </c>
    </row>
    <row r="20" spans="1:11" x14ac:dyDescent="0.25">
      <c r="B20" t="s">
        <v>1</v>
      </c>
      <c r="C20" t="s">
        <v>55</v>
      </c>
      <c r="D20">
        <v>-579.32387974561652</v>
      </c>
      <c r="E20">
        <v>127.37489505809081</v>
      </c>
      <c r="F20">
        <v>-4.5481794468321963</v>
      </c>
      <c r="G20">
        <v>6.6828462755987234E-4</v>
      </c>
      <c r="H20">
        <v>-856.84993527570168</v>
      </c>
      <c r="I20">
        <v>-301.79782421553142</v>
      </c>
      <c r="J20">
        <v>-856.84993527570168</v>
      </c>
      <c r="K20">
        <v>-301.79782421553142</v>
      </c>
    </row>
    <row r="21" spans="1:11" x14ac:dyDescent="0.25">
      <c r="A21" t="s">
        <v>65</v>
      </c>
      <c r="B21" t="s">
        <v>43</v>
      </c>
      <c r="C21" t="s">
        <v>53</v>
      </c>
      <c r="D21">
        <v>-1806.7361429239027</v>
      </c>
      <c r="E21">
        <v>622.05701886841155</v>
      </c>
      <c r="F21">
        <v>-2.9044542350965665</v>
      </c>
      <c r="G21">
        <v>1.3216518016002696E-2</v>
      </c>
      <c r="H21">
        <v>-3162.0819564189469</v>
      </c>
      <c r="I21">
        <v>-451.39032942885842</v>
      </c>
      <c r="J21">
        <v>-3162.0819564189469</v>
      </c>
      <c r="K21">
        <v>-451.39032942885842</v>
      </c>
    </row>
    <row r="22" spans="1:11" ht="15.75" thickBot="1" x14ac:dyDescent="0.3">
      <c r="B22" t="s">
        <v>44</v>
      </c>
      <c r="C22" s="29" t="s">
        <v>51</v>
      </c>
      <c r="D22" s="29">
        <v>2383.5590823314369</v>
      </c>
      <c r="E22" s="29">
        <v>690.5687262358598</v>
      </c>
      <c r="F22" s="29">
        <v>3.4515885121582324</v>
      </c>
      <c r="G22" s="29">
        <v>4.7909201055687254E-3</v>
      </c>
      <c r="H22" s="29">
        <v>878.93908184178963</v>
      </c>
      <c r="I22" s="29">
        <v>3888.1790828210842</v>
      </c>
      <c r="J22" s="29">
        <v>878.93908184178963</v>
      </c>
      <c r="K22" s="29">
        <v>3888.1790828210842</v>
      </c>
    </row>
    <row r="26" spans="1:11" x14ac:dyDescent="0.25">
      <c r="C26" t="s">
        <v>14</v>
      </c>
    </row>
    <row r="27" spans="1:11" ht="15.75" thickBot="1" x14ac:dyDescent="0.3"/>
    <row r="28" spans="1:11" x14ac:dyDescent="0.25">
      <c r="C28" s="30" t="s">
        <v>9</v>
      </c>
      <c r="D28" s="30" t="s">
        <v>46</v>
      </c>
      <c r="E28" s="30" t="s">
        <v>7</v>
      </c>
      <c r="H28" t="s">
        <v>73</v>
      </c>
      <c r="I28" t="s">
        <v>74</v>
      </c>
    </row>
    <row r="29" spans="1:11" x14ac:dyDescent="0.25">
      <c r="C29">
        <v>1</v>
      </c>
      <c r="D29">
        <v>1755.6609758605864</v>
      </c>
      <c r="E29">
        <v>141.9390241394135</v>
      </c>
      <c r="G29">
        <v>2002</v>
      </c>
      <c r="H29">
        <v>1755.6609758605864</v>
      </c>
      <c r="I29">
        <f>D29+E29</f>
        <v>1897.6</v>
      </c>
    </row>
    <row r="30" spans="1:11" x14ac:dyDescent="0.25">
      <c r="C30">
        <v>2</v>
      </c>
      <c r="D30">
        <v>1535.182936192552</v>
      </c>
      <c r="E30">
        <v>7.5170638074380349</v>
      </c>
      <c r="G30">
        <v>2003</v>
      </c>
      <c r="H30">
        <v>1535.182936192552</v>
      </c>
      <c r="I30">
        <f t="shared" ref="I30:I46" si="0">D30+E30</f>
        <v>1542.69999999999</v>
      </c>
    </row>
    <row r="31" spans="1:11" x14ac:dyDescent="0.25">
      <c r="C31">
        <v>3</v>
      </c>
      <c r="D31">
        <v>1632.8526698552041</v>
      </c>
      <c r="E31">
        <v>-156.55266985520416</v>
      </c>
      <c r="G31">
        <v>2004</v>
      </c>
      <c r="H31">
        <v>1632.8526698552041</v>
      </c>
      <c r="I31">
        <f t="shared" si="0"/>
        <v>1476.3</v>
      </c>
    </row>
    <row r="32" spans="1:11" x14ac:dyDescent="0.25">
      <c r="C32">
        <v>4</v>
      </c>
      <c r="D32">
        <v>1307.5451833967563</v>
      </c>
      <c r="E32">
        <v>-69.94518339675642</v>
      </c>
      <c r="G32">
        <v>2005</v>
      </c>
      <c r="H32">
        <v>1307.5451833967563</v>
      </c>
      <c r="I32">
        <f t="shared" si="0"/>
        <v>1237.5999999999999</v>
      </c>
    </row>
    <row r="33" spans="3:9" x14ac:dyDescent="0.25">
      <c r="C33">
        <v>5</v>
      </c>
      <c r="D33">
        <v>1562.8150303533284</v>
      </c>
      <c r="E33">
        <v>177.08496964667165</v>
      </c>
      <c r="G33">
        <v>2006</v>
      </c>
      <c r="H33">
        <v>1562.8150303533284</v>
      </c>
      <c r="I33">
        <f t="shared" si="0"/>
        <v>1739.9</v>
      </c>
    </row>
    <row r="34" spans="3:9" x14ac:dyDescent="0.25">
      <c r="C34">
        <v>6</v>
      </c>
      <c r="D34">
        <v>1773.7587037129629</v>
      </c>
      <c r="E34">
        <v>28.641296287037221</v>
      </c>
      <c r="G34">
        <v>2007</v>
      </c>
      <c r="H34">
        <v>1773.7587037129629</v>
      </c>
      <c r="I34">
        <f t="shared" si="0"/>
        <v>1802.4</v>
      </c>
    </row>
    <row r="35" spans="3:9" x14ac:dyDescent="0.25">
      <c r="C35">
        <v>7</v>
      </c>
      <c r="D35">
        <v>1749.8301243459714</v>
      </c>
      <c r="E35">
        <v>-52.73012434597149</v>
      </c>
      <c r="G35">
        <v>2008</v>
      </c>
      <c r="H35">
        <v>1749.8301243459714</v>
      </c>
      <c r="I35">
        <f t="shared" si="0"/>
        <v>1697.1</v>
      </c>
    </row>
    <row r="36" spans="3:9" x14ac:dyDescent="0.25">
      <c r="C36">
        <v>8</v>
      </c>
      <c r="D36">
        <v>1726.5451829346189</v>
      </c>
      <c r="E36">
        <v>17.954817065381121</v>
      </c>
      <c r="G36">
        <v>2009</v>
      </c>
      <c r="H36">
        <v>1726.5451829346189</v>
      </c>
      <c r="I36">
        <f t="shared" si="0"/>
        <v>1744.5</v>
      </c>
    </row>
    <row r="37" spans="3:9" x14ac:dyDescent="0.25">
      <c r="C37">
        <v>9</v>
      </c>
      <c r="D37">
        <v>1241.9172048554674</v>
      </c>
      <c r="E37">
        <v>166.28279514453266</v>
      </c>
      <c r="G37">
        <v>2010</v>
      </c>
      <c r="H37">
        <v>1241.9172048554674</v>
      </c>
      <c r="I37">
        <f t="shared" si="0"/>
        <v>1408.2</v>
      </c>
    </row>
    <row r="38" spans="3:9" x14ac:dyDescent="0.25">
      <c r="C38">
        <v>10</v>
      </c>
      <c r="D38">
        <v>1509.3799131933374</v>
      </c>
      <c r="E38">
        <v>-158.37991319333742</v>
      </c>
      <c r="G38">
        <v>2011</v>
      </c>
      <c r="H38">
        <v>1509.3799131933374</v>
      </c>
      <c r="I38">
        <f t="shared" si="0"/>
        <v>1351</v>
      </c>
    </row>
    <row r="39" spans="3:9" x14ac:dyDescent="0.25">
      <c r="C39">
        <v>11</v>
      </c>
      <c r="D39">
        <v>1543.4016856766593</v>
      </c>
      <c r="E39">
        <v>-59.301685676659417</v>
      </c>
      <c r="G39">
        <v>2012</v>
      </c>
      <c r="H39">
        <v>1543.4016856766593</v>
      </c>
      <c r="I39">
        <f t="shared" si="0"/>
        <v>1484.1</v>
      </c>
    </row>
    <row r="40" spans="3:9" x14ac:dyDescent="0.25">
      <c r="C40">
        <v>12</v>
      </c>
      <c r="D40">
        <v>1830.1403224757312</v>
      </c>
      <c r="E40">
        <v>-5.9403224757311364</v>
      </c>
      <c r="G40">
        <v>2013</v>
      </c>
      <c r="H40">
        <v>1830.1403224757312</v>
      </c>
      <c r="I40">
        <f t="shared" si="0"/>
        <v>1824.2</v>
      </c>
    </row>
    <row r="41" spans="3:9" x14ac:dyDescent="0.25">
      <c r="C41">
        <v>13</v>
      </c>
      <c r="D41">
        <v>1956.1993126872135</v>
      </c>
      <c r="E41">
        <v>29.900687312786431</v>
      </c>
      <c r="G41">
        <v>2014</v>
      </c>
      <c r="H41">
        <v>1956.1993126872135</v>
      </c>
      <c r="I41">
        <f t="shared" si="0"/>
        <v>1986.1</v>
      </c>
    </row>
    <row r="42" spans="3:9" x14ac:dyDescent="0.25">
      <c r="C42">
        <v>14</v>
      </c>
      <c r="D42">
        <v>1480.7232301000204</v>
      </c>
      <c r="E42">
        <v>-18.423230100020419</v>
      </c>
      <c r="G42">
        <v>2015</v>
      </c>
      <c r="H42">
        <v>1480.7232301000204</v>
      </c>
      <c r="I42">
        <f t="shared" si="0"/>
        <v>1462.3</v>
      </c>
    </row>
    <row r="43" spans="3:9" x14ac:dyDescent="0.25">
      <c r="C43">
        <v>15</v>
      </c>
      <c r="D43">
        <v>1386.8624633292693</v>
      </c>
      <c r="E43">
        <v>-55.862463329269303</v>
      </c>
      <c r="G43">
        <v>2016</v>
      </c>
      <c r="H43">
        <v>1386.8624633292693</v>
      </c>
      <c r="I43">
        <f t="shared" si="0"/>
        <v>1331</v>
      </c>
    </row>
    <row r="44" spans="3:9" x14ac:dyDescent="0.25">
      <c r="C44">
        <v>16</v>
      </c>
      <c r="D44">
        <v>1617.8464137516207</v>
      </c>
      <c r="E44">
        <v>-38.546413751620776</v>
      </c>
      <c r="G44">
        <v>2018</v>
      </c>
      <c r="H44">
        <v>1617.8464137516207</v>
      </c>
      <c r="I44">
        <f t="shared" si="0"/>
        <v>1579.3</v>
      </c>
    </row>
    <row r="45" spans="3:9" x14ac:dyDescent="0.25">
      <c r="C45">
        <v>17</v>
      </c>
      <c r="D45">
        <v>1375.6346081587712</v>
      </c>
      <c r="E45">
        <v>39.265391841228848</v>
      </c>
      <c r="G45">
        <v>2019</v>
      </c>
      <c r="H45">
        <v>1375.6346081587712</v>
      </c>
      <c r="I45">
        <f t="shared" si="0"/>
        <v>1414.9</v>
      </c>
    </row>
    <row r="46" spans="3:9" ht="15.75" thickBot="1" x14ac:dyDescent="0.3">
      <c r="C46" s="29">
        <v>18</v>
      </c>
      <c r="D46" s="29">
        <v>1355.0040391198881</v>
      </c>
      <c r="E46" s="29">
        <v>7.0959608801117611</v>
      </c>
      <c r="G46">
        <v>2020</v>
      </c>
      <c r="H46" s="29">
        <v>1355.0040391198881</v>
      </c>
      <c r="I46">
        <f t="shared" si="0"/>
        <v>1362.1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1FF0-56EF-4ECD-B3A7-4B5D34C02DA5}">
  <dimension ref="A1:Z304"/>
  <sheetViews>
    <sheetView topLeftCell="A161" zoomScaleNormal="100" workbookViewId="0">
      <selection activeCell="D178" sqref="D178:D196"/>
    </sheetView>
  </sheetViews>
  <sheetFormatPr defaultRowHeight="15" x14ac:dyDescent="0.25"/>
  <cols>
    <col min="4" max="4" width="9.28515625" customWidth="1"/>
  </cols>
  <sheetData>
    <row r="1" spans="2:15" x14ac:dyDescent="0.25">
      <c r="H1" s="32" t="s">
        <v>66</v>
      </c>
      <c r="I1" s="32"/>
      <c r="J1" s="32"/>
      <c r="K1" s="32"/>
      <c r="L1" s="32"/>
      <c r="M1" s="32"/>
      <c r="N1" t="s">
        <v>67</v>
      </c>
      <c r="O1" t="s">
        <v>68</v>
      </c>
    </row>
    <row r="2" spans="2:15" x14ac:dyDescent="0.25">
      <c r="B2" t="s">
        <v>5</v>
      </c>
      <c r="C2" t="s">
        <v>3</v>
      </c>
      <c r="D2" t="s">
        <v>4</v>
      </c>
      <c r="E2" t="s">
        <v>42</v>
      </c>
      <c r="F2" t="s">
        <v>2</v>
      </c>
      <c r="G2" t="s">
        <v>0</v>
      </c>
      <c r="H2" t="s">
        <v>43</v>
      </c>
      <c r="I2" t="s">
        <v>44</v>
      </c>
      <c r="J2" t="s">
        <v>56</v>
      </c>
      <c r="K2" t="s">
        <v>54</v>
      </c>
      <c r="L2" t="s">
        <v>52</v>
      </c>
      <c r="M2" t="s">
        <v>45</v>
      </c>
      <c r="N2" t="s">
        <v>12</v>
      </c>
      <c r="O2" t="s">
        <v>1</v>
      </c>
    </row>
    <row r="3" spans="2:15" x14ac:dyDescent="0.25">
      <c r="B3">
        <v>2002</v>
      </c>
      <c r="C3">
        <v>1309.3</v>
      </c>
      <c r="D3">
        <v>218.4</v>
      </c>
      <c r="E3">
        <v>53.6</v>
      </c>
      <c r="F3">
        <v>1533.5</v>
      </c>
      <c r="G3">
        <v>1897.6</v>
      </c>
      <c r="H3" s="9">
        <v>0.69166666666666599</v>
      </c>
      <c r="I3" s="9">
        <v>0.469444444444444</v>
      </c>
      <c r="J3" s="9">
        <v>0.70833333333333304</v>
      </c>
      <c r="K3" s="9">
        <v>0.67500000000000004</v>
      </c>
      <c r="L3" s="9">
        <v>0.71388888888888802</v>
      </c>
      <c r="M3" s="9">
        <v>0.47222222222222199</v>
      </c>
      <c r="N3">
        <v>0.40790986085904402</v>
      </c>
      <c r="O3">
        <v>0.18188622754490999</v>
      </c>
    </row>
    <row r="4" spans="2:15" x14ac:dyDescent="0.25">
      <c r="B4">
        <v>2003</v>
      </c>
      <c r="C4">
        <v>756.6</v>
      </c>
      <c r="D4">
        <v>207.3</v>
      </c>
      <c r="E4">
        <v>0.7</v>
      </c>
      <c r="F4">
        <v>1712.8999999999901</v>
      </c>
      <c r="G4">
        <v>1542.69999999999</v>
      </c>
      <c r="H4" s="9">
        <v>0.719444444444444</v>
      </c>
      <c r="I4" s="9">
        <v>0.54722222222222205</v>
      </c>
      <c r="J4" s="9">
        <v>0.58888888888888802</v>
      </c>
      <c r="K4" s="9">
        <v>0.60833333333333295</v>
      </c>
      <c r="L4" s="9">
        <v>0.438888888888888</v>
      </c>
      <c r="M4" s="9">
        <v>0.61388888888888804</v>
      </c>
      <c r="N4">
        <v>0.45476190476190398</v>
      </c>
      <c r="O4">
        <v>0.53742514970059796</v>
      </c>
    </row>
    <row r="5" spans="2:15" x14ac:dyDescent="0.25">
      <c r="B5">
        <v>2004</v>
      </c>
      <c r="C5">
        <v>1098.5</v>
      </c>
      <c r="D5">
        <v>202.6</v>
      </c>
      <c r="E5">
        <v>0.4</v>
      </c>
      <c r="F5">
        <v>1836.19999999999</v>
      </c>
      <c r="G5">
        <v>1476.3</v>
      </c>
      <c r="H5" s="9">
        <v>0.59722222222222199</v>
      </c>
      <c r="I5" s="9">
        <v>0.55833333333333302</v>
      </c>
      <c r="J5" s="9">
        <v>0.42777777777777698</v>
      </c>
      <c r="K5" s="9">
        <v>0.53888888888888797</v>
      </c>
      <c r="L5" s="9">
        <v>0.133333333333333</v>
      </c>
      <c r="M5" s="9">
        <v>0.452777777777777</v>
      </c>
      <c r="N5">
        <v>0.372988505747126</v>
      </c>
      <c r="O5">
        <v>0.32372754491017902</v>
      </c>
    </row>
    <row r="6" spans="2:15" x14ac:dyDescent="0.25">
      <c r="B6">
        <v>2005</v>
      </c>
      <c r="C6">
        <v>771.69999999999902</v>
      </c>
      <c r="D6">
        <v>339.79999999999899</v>
      </c>
      <c r="E6">
        <v>42.099999999999902</v>
      </c>
      <c r="F6">
        <v>1528.5</v>
      </c>
      <c r="G6">
        <v>1237.5999999999999</v>
      </c>
      <c r="H6" s="9">
        <v>0.85833333333333295</v>
      </c>
      <c r="I6" s="9">
        <v>0.70833333333333304</v>
      </c>
      <c r="J6" s="9">
        <v>0.33888888888888802</v>
      </c>
      <c r="K6" s="9">
        <v>0.54444444444444395</v>
      </c>
      <c r="L6" s="9">
        <v>6.6666666666666596E-2</v>
      </c>
      <c r="M6" s="9">
        <v>0.87777777777777699</v>
      </c>
      <c r="N6">
        <v>0.79089668615984399</v>
      </c>
      <c r="O6">
        <v>0.94872754491017897</v>
      </c>
    </row>
    <row r="7" spans="2:15" x14ac:dyDescent="0.25">
      <c r="B7">
        <v>2006</v>
      </c>
      <c r="C7">
        <v>806.7</v>
      </c>
      <c r="D7">
        <v>365.8</v>
      </c>
      <c r="E7">
        <v>0.4</v>
      </c>
      <c r="F7">
        <v>1469.7</v>
      </c>
      <c r="G7">
        <v>1739.9</v>
      </c>
      <c r="H7" s="9">
        <v>0.96388888888888902</v>
      </c>
      <c r="I7" s="9">
        <v>0.88888888888888895</v>
      </c>
      <c r="J7" s="9">
        <v>0.5</v>
      </c>
      <c r="K7" s="9">
        <v>0.53888888888888797</v>
      </c>
      <c r="L7" s="9">
        <v>0.21388888888888799</v>
      </c>
      <c r="M7" s="9">
        <v>0.85277777777777697</v>
      </c>
      <c r="N7">
        <v>0.83333333333333304</v>
      </c>
      <c r="O7">
        <v>0.71856287425149701</v>
      </c>
    </row>
    <row r="8" spans="2:15" x14ac:dyDescent="0.25">
      <c r="B8">
        <v>2007</v>
      </c>
      <c r="C8">
        <v>1079.4000000000001</v>
      </c>
      <c r="D8">
        <v>185.79999999999899</v>
      </c>
      <c r="E8">
        <v>0</v>
      </c>
      <c r="F8">
        <v>1596.4</v>
      </c>
      <c r="G8">
        <v>1802.4</v>
      </c>
      <c r="H8" s="9">
        <v>0.82777777777777695</v>
      </c>
      <c r="I8" s="9">
        <v>0.53611111111111098</v>
      </c>
      <c r="J8" s="9">
        <v>0.422222222222222</v>
      </c>
      <c r="K8" s="9">
        <v>0.44722222222222202</v>
      </c>
      <c r="L8" s="9">
        <v>0.3</v>
      </c>
      <c r="M8" s="9">
        <v>0.358333333333333</v>
      </c>
      <c r="N8">
        <v>0.53571428571428503</v>
      </c>
      <c r="O8">
        <v>8.6826347305389198E-2</v>
      </c>
    </row>
    <row r="9" spans="2:15" x14ac:dyDescent="0.25">
      <c r="B9">
        <v>2008</v>
      </c>
      <c r="C9">
        <v>1254.4000000000001</v>
      </c>
      <c r="D9">
        <v>138.19999999999999</v>
      </c>
      <c r="E9">
        <v>0.3</v>
      </c>
      <c r="F9">
        <v>1269.2</v>
      </c>
      <c r="G9">
        <v>1697.1</v>
      </c>
      <c r="H9" s="9">
        <v>0.72222222222222199</v>
      </c>
      <c r="I9" s="9">
        <v>0.26944444444444399</v>
      </c>
      <c r="J9" s="9">
        <v>0.31944444444444398</v>
      </c>
      <c r="K9" s="9">
        <v>0.36944444444444402</v>
      </c>
      <c r="L9" s="9">
        <v>0.27777777777777701</v>
      </c>
      <c r="M9" s="9">
        <v>0.35277777777777702</v>
      </c>
      <c r="N9">
        <v>0.5</v>
      </c>
      <c r="O9">
        <v>0.43974550898203502</v>
      </c>
    </row>
    <row r="10" spans="2:15" x14ac:dyDescent="0.25">
      <c r="B10">
        <v>2009</v>
      </c>
      <c r="C10">
        <v>1216.4000000000001</v>
      </c>
      <c r="D10">
        <v>98.8</v>
      </c>
      <c r="E10">
        <v>0.8</v>
      </c>
      <c r="F10">
        <v>985.7</v>
      </c>
      <c r="G10">
        <v>1744.5</v>
      </c>
      <c r="H10" s="9">
        <v>0.405555555555555</v>
      </c>
      <c r="I10" s="9">
        <v>0.20555555555555499</v>
      </c>
      <c r="J10" s="9">
        <v>0.42499999999999999</v>
      </c>
      <c r="K10" s="9">
        <v>0.32500000000000001</v>
      </c>
      <c r="L10" s="9">
        <v>0.53333333333333299</v>
      </c>
      <c r="M10" s="9">
        <v>0.46111111111111103</v>
      </c>
      <c r="N10">
        <v>0.38965517241379299</v>
      </c>
      <c r="O10">
        <v>0.32447604790419099</v>
      </c>
    </row>
    <row r="11" spans="2:15" x14ac:dyDescent="0.25">
      <c r="B11">
        <v>2010</v>
      </c>
      <c r="C11">
        <v>987.8</v>
      </c>
      <c r="D11">
        <v>241.6</v>
      </c>
      <c r="E11">
        <v>1.4</v>
      </c>
      <c r="F11">
        <v>826.9</v>
      </c>
      <c r="G11">
        <v>1408.2</v>
      </c>
      <c r="H11" s="9">
        <v>0.41666666666666602</v>
      </c>
      <c r="I11" s="9">
        <v>0.469444444444444</v>
      </c>
      <c r="J11" s="9">
        <v>0.39444444444444399</v>
      </c>
      <c r="K11" s="9">
        <v>0.26388888888888801</v>
      </c>
      <c r="L11" s="9">
        <v>0.61388888888888804</v>
      </c>
      <c r="M11" s="9">
        <v>0.66111111111111098</v>
      </c>
      <c r="N11">
        <v>0.50608519269776797</v>
      </c>
      <c r="O11">
        <v>0.80800898203592797</v>
      </c>
    </row>
    <row r="12" spans="2:15" x14ac:dyDescent="0.25">
      <c r="B12">
        <v>2011</v>
      </c>
      <c r="C12">
        <v>955.8</v>
      </c>
      <c r="D12">
        <v>324.89999999999998</v>
      </c>
      <c r="E12">
        <v>1.7</v>
      </c>
      <c r="F12">
        <v>900.69999999999902</v>
      </c>
      <c r="G12">
        <v>1351</v>
      </c>
      <c r="H12" s="9">
        <v>0.875</v>
      </c>
      <c r="I12" s="9">
        <v>0.86944444444444402</v>
      </c>
      <c r="J12" s="9">
        <v>0.405555555555555</v>
      </c>
      <c r="K12" s="9">
        <v>0.23611111111111099</v>
      </c>
      <c r="L12" s="9">
        <v>0.60555555555555496</v>
      </c>
      <c r="M12" s="9">
        <v>0.83333333333333304</v>
      </c>
      <c r="N12">
        <v>0.83405172413793105</v>
      </c>
      <c r="O12">
        <v>0.88510479041916101</v>
      </c>
    </row>
    <row r="13" spans="2:15" x14ac:dyDescent="0.25">
      <c r="B13">
        <v>2012</v>
      </c>
      <c r="C13">
        <v>902.19999999999902</v>
      </c>
      <c r="D13">
        <v>200.1</v>
      </c>
      <c r="E13">
        <v>0.1</v>
      </c>
      <c r="F13">
        <v>1170.3999999999901</v>
      </c>
      <c r="G13">
        <v>1484.1</v>
      </c>
      <c r="H13" s="9">
        <v>0.9</v>
      </c>
      <c r="I13" s="9">
        <v>0.59722222222222199</v>
      </c>
      <c r="J13" s="9">
        <v>0.58055555555555505</v>
      </c>
      <c r="K13" s="9">
        <v>0.46666666666666601</v>
      </c>
      <c r="L13" s="9">
        <v>0.63333333333333297</v>
      </c>
      <c r="M13" s="9">
        <v>0.42777777777777698</v>
      </c>
      <c r="N13">
        <v>0.76388888888888795</v>
      </c>
      <c r="O13">
        <v>0.415419161676646</v>
      </c>
    </row>
    <row r="14" spans="2:15" x14ac:dyDescent="0.25">
      <c r="B14">
        <v>2013</v>
      </c>
      <c r="C14">
        <v>1304.0999999999999</v>
      </c>
      <c r="D14">
        <v>74.5</v>
      </c>
      <c r="E14">
        <v>0</v>
      </c>
      <c r="F14">
        <v>1060.8</v>
      </c>
      <c r="G14">
        <v>1824.2</v>
      </c>
      <c r="H14" s="9">
        <v>0.61666666666666603</v>
      </c>
      <c r="I14" s="9">
        <v>0.38333333333333303</v>
      </c>
      <c r="J14" s="9">
        <v>0.37222222222222201</v>
      </c>
      <c r="K14" s="9">
        <v>0.40833333333333299</v>
      </c>
      <c r="L14" s="9">
        <v>0.29166666666666602</v>
      </c>
      <c r="M14" s="9">
        <v>0.28333333333333299</v>
      </c>
      <c r="N14">
        <v>0.59340659340659296</v>
      </c>
      <c r="O14">
        <v>0.100299401197604</v>
      </c>
    </row>
    <row r="15" spans="2:15" x14ac:dyDescent="0.25">
      <c r="B15">
        <v>2014</v>
      </c>
      <c r="C15">
        <v>1730.3</v>
      </c>
      <c r="D15">
        <v>51.5</v>
      </c>
      <c r="E15">
        <v>0.1</v>
      </c>
      <c r="F15">
        <v>642.9</v>
      </c>
      <c r="G15">
        <v>1986.1</v>
      </c>
      <c r="H15" s="9">
        <v>0.35555555555555501</v>
      </c>
      <c r="I15" s="9">
        <v>0.105555555555555</v>
      </c>
      <c r="J15" s="9">
        <v>0.141666666666666</v>
      </c>
      <c r="K15" s="9">
        <v>0.266666666666666</v>
      </c>
      <c r="L15" s="9">
        <v>0.133333333333333</v>
      </c>
      <c r="M15" s="9">
        <v>0.11944444444444401</v>
      </c>
      <c r="N15">
        <v>0.43055555555555503</v>
      </c>
      <c r="O15">
        <v>7.4850299401197501E-2</v>
      </c>
    </row>
    <row r="16" spans="2:15" x14ac:dyDescent="0.25">
      <c r="B16">
        <v>2015</v>
      </c>
      <c r="C16">
        <v>1573.2</v>
      </c>
      <c r="D16">
        <v>35.200000000000003</v>
      </c>
      <c r="E16">
        <v>0.2</v>
      </c>
      <c r="F16">
        <v>456.4</v>
      </c>
      <c r="G16">
        <v>1462.3</v>
      </c>
      <c r="H16" s="9">
        <v>6.3888888888888801E-2</v>
      </c>
      <c r="I16" s="9">
        <v>6.3888888888888801E-2</v>
      </c>
      <c r="J16" s="9">
        <v>0.116666666666666</v>
      </c>
      <c r="K16" s="9">
        <v>0.133333333333333</v>
      </c>
      <c r="L16" s="9">
        <v>0.249999999999999</v>
      </c>
      <c r="M16" s="9">
        <v>6.1111111111110998E-2</v>
      </c>
      <c r="N16">
        <v>0.36538461538461497</v>
      </c>
      <c r="O16">
        <v>0.26983532934131699</v>
      </c>
    </row>
    <row r="17" spans="2:15" x14ac:dyDescent="0.25">
      <c r="B17">
        <v>2016</v>
      </c>
      <c r="C17">
        <v>1186.5999999999999</v>
      </c>
      <c r="D17">
        <v>96.1</v>
      </c>
      <c r="E17">
        <v>0.1</v>
      </c>
      <c r="F17">
        <v>917.3</v>
      </c>
      <c r="G17">
        <v>1331</v>
      </c>
      <c r="H17" s="9">
        <v>0.15</v>
      </c>
      <c r="I17" s="9">
        <v>0.22222222222222199</v>
      </c>
      <c r="J17" s="9">
        <v>0.102777777777777</v>
      </c>
      <c r="K17" s="9">
        <v>4.4444444444444398E-2</v>
      </c>
      <c r="L17" s="9">
        <v>0.30555555555555503</v>
      </c>
      <c r="M17" s="9">
        <v>0.297222222222222</v>
      </c>
      <c r="N17">
        <v>0.26050420168067201</v>
      </c>
      <c r="O17">
        <v>0.29715568862275399</v>
      </c>
    </row>
    <row r="18" spans="2:15" x14ac:dyDescent="0.25">
      <c r="B18">
        <v>2018</v>
      </c>
      <c r="C18">
        <v>917.1</v>
      </c>
      <c r="D18">
        <v>284.2</v>
      </c>
      <c r="E18">
        <v>0</v>
      </c>
      <c r="F18">
        <v>1042.9000000000001</v>
      </c>
      <c r="G18">
        <v>1579.3</v>
      </c>
      <c r="H18" s="9">
        <v>0.68611111111111101</v>
      </c>
      <c r="I18" s="9">
        <v>0.52777777777777701</v>
      </c>
      <c r="J18" s="9">
        <v>0.219444444444444</v>
      </c>
      <c r="K18" s="9">
        <v>0.13055555555555501</v>
      </c>
      <c r="L18" s="9">
        <v>0.42499999999999999</v>
      </c>
      <c r="M18" s="9">
        <v>0.50277777777777699</v>
      </c>
      <c r="N18">
        <v>0.31666666666666599</v>
      </c>
      <c r="O18">
        <v>0.394461077844311</v>
      </c>
    </row>
    <row r="19" spans="2:15" x14ac:dyDescent="0.25">
      <c r="B19">
        <v>2019</v>
      </c>
      <c r="C19">
        <v>775.4</v>
      </c>
      <c r="D19">
        <v>309.3</v>
      </c>
      <c r="E19">
        <v>1.5</v>
      </c>
      <c r="F19">
        <v>921.5</v>
      </c>
      <c r="G19">
        <v>1414.9</v>
      </c>
      <c r="H19" s="9">
        <v>0.81111111111111101</v>
      </c>
      <c r="I19" s="9">
        <v>0.72499999999999998</v>
      </c>
      <c r="J19" s="9">
        <v>8.3333333333333301E-2</v>
      </c>
      <c r="K19" s="9">
        <v>0.13055555555555501</v>
      </c>
      <c r="L19" s="9">
        <v>0.141666666666666</v>
      </c>
      <c r="M19" s="9">
        <v>0.75555555555555498</v>
      </c>
      <c r="N19">
        <v>0.55000000000000004</v>
      </c>
      <c r="O19">
        <v>0.88922155688622695</v>
      </c>
    </row>
    <row r="20" spans="2:15" x14ac:dyDescent="0.25">
      <c r="B20">
        <v>2020</v>
      </c>
      <c r="C20">
        <v>834.7</v>
      </c>
      <c r="D20">
        <v>245</v>
      </c>
      <c r="E20">
        <v>0.3</v>
      </c>
      <c r="F20">
        <v>1039.5999999999999</v>
      </c>
      <c r="G20">
        <v>1362.1</v>
      </c>
      <c r="H20" s="9">
        <v>0.875</v>
      </c>
      <c r="I20" s="9">
        <v>0.50833333333333297</v>
      </c>
      <c r="J20" s="9">
        <v>0.211111111111111</v>
      </c>
      <c r="K20" s="9">
        <v>0.25277777777777699</v>
      </c>
      <c r="L20" s="9">
        <v>0.33611111111111103</v>
      </c>
      <c r="M20" s="9">
        <v>0.52777777777777701</v>
      </c>
      <c r="N20">
        <v>0.68333333333333302</v>
      </c>
      <c r="O20">
        <v>0.77357784431137699</v>
      </c>
    </row>
    <row r="22" spans="2:15" ht="14.25" customHeight="1" x14ac:dyDescent="0.25">
      <c r="B22" s="10"/>
      <c r="C22" s="10"/>
      <c r="D22" s="11"/>
      <c r="E22" s="12"/>
      <c r="F22" s="11" t="s">
        <v>57</v>
      </c>
      <c r="G22" s="11"/>
      <c r="H22" s="11"/>
      <c r="I22" s="13" t="s">
        <v>65</v>
      </c>
      <c r="J22" s="14"/>
      <c r="K22" s="15"/>
      <c r="L22" s="11" t="s">
        <v>69</v>
      </c>
      <c r="M22" s="11"/>
      <c r="N22" s="12"/>
    </row>
    <row r="23" spans="2:15" x14ac:dyDescent="0.25">
      <c r="B23" s="13" t="s">
        <v>5</v>
      </c>
      <c r="C23" s="13" t="s">
        <v>2</v>
      </c>
      <c r="D23" s="14" t="s">
        <v>3</v>
      </c>
      <c r="E23" s="15" t="s">
        <v>0</v>
      </c>
      <c r="F23" s="14" t="s">
        <v>43</v>
      </c>
      <c r="G23" s="14" t="s">
        <v>44</v>
      </c>
      <c r="H23" s="14" t="s">
        <v>56</v>
      </c>
      <c r="I23" s="13" t="s">
        <v>43</v>
      </c>
      <c r="J23" s="14" t="s">
        <v>44</v>
      </c>
      <c r="K23" s="15" t="s">
        <v>56</v>
      </c>
      <c r="L23" s="14" t="s">
        <v>43</v>
      </c>
      <c r="M23" s="14" t="s">
        <v>44</v>
      </c>
      <c r="N23" s="15" t="s">
        <v>56</v>
      </c>
    </row>
    <row r="24" spans="2:15" x14ac:dyDescent="0.25">
      <c r="B24" s="16">
        <v>2002</v>
      </c>
      <c r="C24" s="16">
        <v>1533.5</v>
      </c>
      <c r="D24">
        <v>1309.3</v>
      </c>
      <c r="E24" s="17">
        <v>1897.6</v>
      </c>
      <c r="F24" s="18">
        <f>H3</f>
        <v>0.69166666666666599</v>
      </c>
      <c r="G24" s="19">
        <f>I3</f>
        <v>0.469444444444444</v>
      </c>
      <c r="H24" s="20">
        <f>J3</f>
        <v>0.70833333333333304</v>
      </c>
      <c r="I24" s="21">
        <f>EXP(H3)</f>
        <v>1.9970411630535065</v>
      </c>
      <c r="J24" s="9">
        <f t="shared" ref="J24:K39" si="0">EXP(I3)</f>
        <v>1.599105554421427</v>
      </c>
      <c r="K24" s="22">
        <f t="shared" si="0"/>
        <v>2.0306040966347472</v>
      </c>
      <c r="L24" s="9">
        <f t="shared" ref="L24:L41" si="1">LOG(H3)</f>
        <v>-0.16010315367155134</v>
      </c>
      <c r="M24" s="9">
        <f t="shared" ref="M24:N39" si="2">LOG(I3)</f>
        <v>-0.32841579615361416</v>
      </c>
      <c r="N24" s="22">
        <f>LOG(J3)</f>
        <v>-0.14976232033333228</v>
      </c>
    </row>
    <row r="25" spans="2:15" x14ac:dyDescent="0.25">
      <c r="B25" s="16">
        <v>2003</v>
      </c>
      <c r="C25" s="16">
        <v>1712.8999999999901</v>
      </c>
      <c r="D25">
        <v>756.6</v>
      </c>
      <c r="E25" s="17">
        <v>1542.69999999999</v>
      </c>
      <c r="F25" s="21">
        <f t="shared" ref="F25:H41" si="3">H4</f>
        <v>0.719444444444444</v>
      </c>
      <c r="G25" s="9">
        <f t="shared" si="3"/>
        <v>0.54722222222222205</v>
      </c>
      <c r="H25" s="22">
        <f t="shared" si="3"/>
        <v>0.58888888888888802</v>
      </c>
      <c r="I25" s="21">
        <f t="shared" ref="I25:K40" si="4">EXP(H4)</f>
        <v>2.0532921758436546</v>
      </c>
      <c r="J25" s="9">
        <f t="shared" si="4"/>
        <v>1.7284451068967286</v>
      </c>
      <c r="K25" s="22">
        <f t="shared" si="0"/>
        <v>1.801985096985967</v>
      </c>
      <c r="L25" s="9">
        <f t="shared" si="1"/>
        <v>-0.14300273668603572</v>
      </c>
      <c r="M25" s="9">
        <f t="shared" si="2"/>
        <v>-0.26183627460569447</v>
      </c>
      <c r="N25" s="22">
        <f t="shared" si="2"/>
        <v>-0.22996663983853646</v>
      </c>
    </row>
    <row r="26" spans="2:15" x14ac:dyDescent="0.25">
      <c r="B26" s="16">
        <v>2004</v>
      </c>
      <c r="C26" s="16">
        <v>1836.19999999999</v>
      </c>
      <c r="D26">
        <v>1098.5</v>
      </c>
      <c r="E26" s="17">
        <v>1476.3</v>
      </c>
      <c r="F26" s="21">
        <f t="shared" si="3"/>
        <v>0.59722222222222199</v>
      </c>
      <c r="G26" s="9">
        <f t="shared" si="3"/>
        <v>0.55833333333333302</v>
      </c>
      <c r="H26" s="22">
        <f t="shared" si="3"/>
        <v>0.42777777777777698</v>
      </c>
      <c r="I26" s="21">
        <f t="shared" si="4"/>
        <v>1.8170643825530979</v>
      </c>
      <c r="J26" s="9">
        <f t="shared" si="4"/>
        <v>1.7477571429349259</v>
      </c>
      <c r="K26" s="22">
        <f t="shared" si="0"/>
        <v>1.5338451886056954</v>
      </c>
      <c r="L26" s="9">
        <f t="shared" si="1"/>
        <v>-0.2238640408516821</v>
      </c>
      <c r="M26" s="9">
        <f t="shared" si="2"/>
        <v>-0.25310644334679866</v>
      </c>
      <c r="N26" s="22">
        <f t="shared" si="2"/>
        <v>-0.368781779930825</v>
      </c>
    </row>
    <row r="27" spans="2:15" x14ac:dyDescent="0.25">
      <c r="B27" s="16">
        <v>2005</v>
      </c>
      <c r="C27" s="16">
        <v>1528.5</v>
      </c>
      <c r="D27">
        <v>771.69999999999902</v>
      </c>
      <c r="E27" s="17">
        <v>1237.5999999999999</v>
      </c>
      <c r="F27" s="21">
        <f t="shared" si="3"/>
        <v>0.85833333333333295</v>
      </c>
      <c r="G27" s="9">
        <f t="shared" si="3"/>
        <v>0.70833333333333304</v>
      </c>
      <c r="H27" s="22">
        <f t="shared" si="3"/>
        <v>0.33888888888888802</v>
      </c>
      <c r="I27" s="21">
        <f t="shared" si="4"/>
        <v>2.3592253728945809</v>
      </c>
      <c r="J27" s="9">
        <f t="shared" si="4"/>
        <v>2.0306040966347472</v>
      </c>
      <c r="K27" s="22">
        <f t="shared" si="0"/>
        <v>1.4033874046156727</v>
      </c>
      <c r="L27" s="9">
        <f t="shared" si="1"/>
        <v>-6.6344021342452819E-2</v>
      </c>
      <c r="M27" s="9">
        <f t="shared" si="2"/>
        <v>-0.14976232033333228</v>
      </c>
      <c r="N27" s="22">
        <f t="shared" si="2"/>
        <v>-0.46994267009254015</v>
      </c>
    </row>
    <row r="28" spans="2:15" x14ac:dyDescent="0.25">
      <c r="B28" s="16">
        <v>2006</v>
      </c>
      <c r="C28" s="16">
        <v>1469.7</v>
      </c>
      <c r="D28">
        <v>806.7</v>
      </c>
      <c r="E28" s="17">
        <v>1739.9</v>
      </c>
      <c r="F28" s="21">
        <f t="shared" si="3"/>
        <v>0.96388888888888902</v>
      </c>
      <c r="G28" s="9">
        <f t="shared" si="3"/>
        <v>0.88888888888888895</v>
      </c>
      <c r="H28" s="22">
        <f t="shared" si="3"/>
        <v>0.5</v>
      </c>
      <c r="I28" s="21">
        <f t="shared" si="4"/>
        <v>2.6218728453845315</v>
      </c>
      <c r="J28" s="9">
        <f t="shared" si="4"/>
        <v>2.4324254542872081</v>
      </c>
      <c r="K28" s="22">
        <f t="shared" si="0"/>
        <v>1.6487212707001282</v>
      </c>
      <c r="L28" s="9">
        <f t="shared" si="1"/>
        <v>-1.597302597641349E-2</v>
      </c>
      <c r="M28" s="9">
        <f t="shared" si="2"/>
        <v>-5.1152522447381256E-2</v>
      </c>
      <c r="N28" s="22">
        <f t="shared" si="2"/>
        <v>-0.3010299956639812</v>
      </c>
    </row>
    <row r="29" spans="2:15" x14ac:dyDescent="0.25">
      <c r="B29" s="16">
        <v>2007</v>
      </c>
      <c r="C29" s="16">
        <v>1596.4</v>
      </c>
      <c r="D29">
        <v>1079.4000000000001</v>
      </c>
      <c r="E29" s="17">
        <v>1802.4</v>
      </c>
      <c r="F29" s="21">
        <f t="shared" si="3"/>
        <v>0.82777777777777695</v>
      </c>
      <c r="G29" s="9">
        <f t="shared" si="3"/>
        <v>0.53611111111111098</v>
      </c>
      <c r="H29" s="22">
        <f t="shared" si="3"/>
        <v>0.422222222222222</v>
      </c>
      <c r="I29" s="21">
        <f t="shared" si="4"/>
        <v>2.2882281347202085</v>
      </c>
      <c r="J29" s="9">
        <f t="shared" si="4"/>
        <v>1.7093464613386951</v>
      </c>
      <c r="K29" s="22">
        <f t="shared" si="0"/>
        <v>1.5253474531238629</v>
      </c>
      <c r="L29" s="9">
        <f t="shared" si="1"/>
        <v>-8.2086236691032474E-2</v>
      </c>
      <c r="M29" s="9">
        <f t="shared" si="2"/>
        <v>-0.27074519175951361</v>
      </c>
      <c r="N29" s="22">
        <f t="shared" si="2"/>
        <v>-0.37445891282251492</v>
      </c>
    </row>
    <row r="30" spans="2:15" x14ac:dyDescent="0.25">
      <c r="B30" s="16">
        <v>2008</v>
      </c>
      <c r="C30" s="16">
        <v>1269.2</v>
      </c>
      <c r="D30">
        <v>1254.4000000000001</v>
      </c>
      <c r="E30" s="17">
        <v>1697.1</v>
      </c>
      <c r="F30" s="21">
        <f t="shared" si="3"/>
        <v>0.72222222222222199</v>
      </c>
      <c r="G30" s="9">
        <f t="shared" si="3"/>
        <v>0.26944444444444399</v>
      </c>
      <c r="H30" s="22">
        <f t="shared" si="3"/>
        <v>0.31944444444444398</v>
      </c>
      <c r="I30" s="21">
        <f t="shared" si="4"/>
        <v>2.0590036942128709</v>
      </c>
      <c r="J30" s="9">
        <f t="shared" si="4"/>
        <v>1.3092368948226385</v>
      </c>
      <c r="K30" s="22">
        <f t="shared" si="0"/>
        <v>1.3763629058361364</v>
      </c>
      <c r="L30" s="9">
        <f t="shared" si="1"/>
        <v>-0.14132915279646943</v>
      </c>
      <c r="M30" s="9">
        <f t="shared" si="2"/>
        <v>-0.56953076650104317</v>
      </c>
      <c r="N30" s="22">
        <f t="shared" si="2"/>
        <v>-0.49560466041367623</v>
      </c>
    </row>
    <row r="31" spans="2:15" x14ac:dyDescent="0.25">
      <c r="B31" s="16">
        <v>2009</v>
      </c>
      <c r="C31" s="16">
        <v>985.7</v>
      </c>
      <c r="D31">
        <v>1216.4000000000001</v>
      </c>
      <c r="E31" s="17">
        <v>1744.5</v>
      </c>
      <c r="F31" s="21">
        <f t="shared" si="3"/>
        <v>0.405555555555555</v>
      </c>
      <c r="G31" s="9">
        <f t="shared" si="3"/>
        <v>0.20555555555555499</v>
      </c>
      <c r="H31" s="22">
        <f t="shared" si="3"/>
        <v>0.42499999999999999</v>
      </c>
      <c r="I31" s="21">
        <f t="shared" si="4"/>
        <v>1.5001356773068264</v>
      </c>
      <c r="J31" s="9">
        <f t="shared" si="4"/>
        <v>1.2282072128005663</v>
      </c>
      <c r="K31" s="22">
        <f t="shared" si="0"/>
        <v>1.5295904196633787</v>
      </c>
      <c r="L31" s="9">
        <f t="shared" si="1"/>
        <v>-0.39194964498285079</v>
      </c>
      <c r="M31" s="9">
        <f t="shared" si="2"/>
        <v>-0.68707078103631225</v>
      </c>
      <c r="N31" s="22">
        <f t="shared" si="2"/>
        <v>-0.37161106994968846</v>
      </c>
    </row>
    <row r="32" spans="2:15" x14ac:dyDescent="0.25">
      <c r="B32" s="16">
        <v>2010</v>
      </c>
      <c r="C32" s="16">
        <v>826.9</v>
      </c>
      <c r="D32">
        <v>987.8</v>
      </c>
      <c r="E32" s="17">
        <v>1408.2</v>
      </c>
      <c r="F32" s="21">
        <f t="shared" si="3"/>
        <v>0.41666666666666602</v>
      </c>
      <c r="G32" s="9">
        <f t="shared" si="3"/>
        <v>0.469444444444444</v>
      </c>
      <c r="H32" s="22">
        <f t="shared" si="3"/>
        <v>0.39444444444444399</v>
      </c>
      <c r="I32" s="21">
        <f t="shared" si="4"/>
        <v>1.5168967963882125</v>
      </c>
      <c r="J32" s="9">
        <f t="shared" si="4"/>
        <v>1.599105554421427</v>
      </c>
      <c r="K32" s="22">
        <f t="shared" si="0"/>
        <v>1.4835597620662881</v>
      </c>
      <c r="L32" s="9">
        <f t="shared" si="1"/>
        <v>-0.3802112417116067</v>
      </c>
      <c r="M32" s="9">
        <f t="shared" si="2"/>
        <v>-0.32841579615361416</v>
      </c>
      <c r="N32" s="22">
        <f t="shared" si="2"/>
        <v>-0.40401415638423127</v>
      </c>
    </row>
    <row r="33" spans="2:20" x14ac:dyDescent="0.25">
      <c r="B33" s="16">
        <v>2011</v>
      </c>
      <c r="C33" s="16">
        <v>900.69999999999902</v>
      </c>
      <c r="D33">
        <v>955.8</v>
      </c>
      <c r="E33" s="17">
        <v>1351</v>
      </c>
      <c r="F33" s="21">
        <f t="shared" si="3"/>
        <v>0.875</v>
      </c>
      <c r="G33" s="9">
        <f t="shared" si="3"/>
        <v>0.86944444444444402</v>
      </c>
      <c r="H33" s="22">
        <f t="shared" si="3"/>
        <v>0.405555555555555</v>
      </c>
      <c r="I33" s="21">
        <f t="shared" si="4"/>
        <v>2.3988752939670981</v>
      </c>
      <c r="J33" s="9">
        <f t="shared" si="4"/>
        <v>2.385585160221221</v>
      </c>
      <c r="K33" s="22">
        <f t="shared" si="0"/>
        <v>1.5001356773068264</v>
      </c>
      <c r="L33" s="9">
        <f t="shared" si="1"/>
        <v>-5.7991946977686754E-2</v>
      </c>
      <c r="M33" s="9">
        <f t="shared" si="2"/>
        <v>-6.075816322083899E-2</v>
      </c>
      <c r="N33" s="22">
        <f t="shared" si="2"/>
        <v>-0.39194964498285079</v>
      </c>
    </row>
    <row r="34" spans="2:20" x14ac:dyDescent="0.25">
      <c r="B34" s="16">
        <v>2012</v>
      </c>
      <c r="C34" s="16">
        <v>1170.3999999999901</v>
      </c>
      <c r="D34">
        <v>902.19999999999902</v>
      </c>
      <c r="E34" s="17">
        <v>1484.1</v>
      </c>
      <c r="F34" s="21">
        <f t="shared" si="3"/>
        <v>0.9</v>
      </c>
      <c r="G34" s="9">
        <f t="shared" si="3"/>
        <v>0.59722222222222199</v>
      </c>
      <c r="H34" s="22">
        <f t="shared" si="3"/>
        <v>0.58055555555555505</v>
      </c>
      <c r="I34" s="21">
        <f t="shared" si="4"/>
        <v>2.4596031111569499</v>
      </c>
      <c r="J34" s="9">
        <f t="shared" si="4"/>
        <v>1.8170643825530979</v>
      </c>
      <c r="K34" s="22">
        <f t="shared" si="0"/>
        <v>1.7870309499969745</v>
      </c>
      <c r="L34" s="9">
        <f t="shared" si="1"/>
        <v>-4.5757490560675115E-2</v>
      </c>
      <c r="M34" s="9">
        <f t="shared" si="2"/>
        <v>-0.2238640408516821</v>
      </c>
      <c r="N34" s="22">
        <f t="shared" si="2"/>
        <v>-0.23615621465623365</v>
      </c>
    </row>
    <row r="35" spans="2:20" x14ac:dyDescent="0.25">
      <c r="B35" s="16">
        <v>2013</v>
      </c>
      <c r="C35" s="16">
        <v>1060.8</v>
      </c>
      <c r="D35">
        <v>1304.0999999999999</v>
      </c>
      <c r="E35" s="17">
        <v>1824.2</v>
      </c>
      <c r="F35" s="21">
        <f t="shared" si="3"/>
        <v>0.61666666666666603</v>
      </c>
      <c r="G35" s="9">
        <f t="shared" si="3"/>
        <v>0.38333333333333303</v>
      </c>
      <c r="H35" s="22">
        <f t="shared" si="3"/>
        <v>0.37222222222222201</v>
      </c>
      <c r="I35" s="21">
        <f t="shared" si="4"/>
        <v>1.8527419309528883</v>
      </c>
      <c r="J35" s="9">
        <f t="shared" si="4"/>
        <v>1.4671670042362546</v>
      </c>
      <c r="K35" s="22">
        <f t="shared" si="0"/>
        <v>1.4509553799986419</v>
      </c>
      <c r="L35" s="9">
        <f t="shared" si="1"/>
        <v>-0.20994952631664909</v>
      </c>
      <c r="M35" s="9">
        <f t="shared" si="2"/>
        <v>-0.41642341436605113</v>
      </c>
      <c r="N35" s="22">
        <f t="shared" si="2"/>
        <v>-0.4291977024024799</v>
      </c>
    </row>
    <row r="36" spans="2:20" x14ac:dyDescent="0.25">
      <c r="B36" s="16">
        <v>2014</v>
      </c>
      <c r="C36" s="16">
        <v>642.9</v>
      </c>
      <c r="D36">
        <v>1730.3</v>
      </c>
      <c r="E36" s="17">
        <v>1986.1</v>
      </c>
      <c r="F36" s="21">
        <f t="shared" si="3"/>
        <v>0.35555555555555501</v>
      </c>
      <c r="G36" s="9">
        <f t="shared" si="3"/>
        <v>0.105555555555555</v>
      </c>
      <c r="H36" s="22">
        <f t="shared" si="3"/>
        <v>0.141666666666666</v>
      </c>
      <c r="I36" s="21">
        <f t="shared" si="4"/>
        <v>1.4269731969975614</v>
      </c>
      <c r="J36" s="9">
        <f t="shared" si="4"/>
        <v>1.1113278432436069</v>
      </c>
      <c r="K36" s="22">
        <f t="shared" si="0"/>
        <v>1.1521925203457473</v>
      </c>
      <c r="L36" s="9">
        <f t="shared" si="1"/>
        <v>-0.44909253111941955</v>
      </c>
      <c r="M36" s="9">
        <f t="shared" si="2"/>
        <v>-0.97651890415047937</v>
      </c>
      <c r="N36" s="22">
        <f t="shared" si="2"/>
        <v>-0.848732324669353</v>
      </c>
    </row>
    <row r="37" spans="2:20" x14ac:dyDescent="0.25">
      <c r="B37" s="16">
        <v>2015</v>
      </c>
      <c r="C37" s="16">
        <v>456.4</v>
      </c>
      <c r="D37">
        <v>1573.2</v>
      </c>
      <c r="E37" s="17">
        <v>1462.3</v>
      </c>
      <c r="F37" s="21">
        <f t="shared" si="3"/>
        <v>6.3888888888888801E-2</v>
      </c>
      <c r="G37" s="9">
        <f t="shared" si="3"/>
        <v>6.3888888888888801E-2</v>
      </c>
      <c r="H37" s="22">
        <f t="shared" si="3"/>
        <v>0.116666666666666</v>
      </c>
      <c r="I37" s="21">
        <f t="shared" si="4"/>
        <v>1.0659739506311052</v>
      </c>
      <c r="J37" s="9">
        <f t="shared" si="4"/>
        <v>1.0659739506311052</v>
      </c>
      <c r="K37" s="22">
        <f t="shared" si="0"/>
        <v>1.1237447856581135</v>
      </c>
      <c r="L37" s="9">
        <f t="shared" si="1"/>
        <v>-1.1945746647496951</v>
      </c>
      <c r="M37" s="9">
        <f t="shared" si="2"/>
        <v>-1.1945746647496951</v>
      </c>
      <c r="N37" s="22">
        <f t="shared" si="2"/>
        <v>-0.93305321036938926</v>
      </c>
    </row>
    <row r="38" spans="2:20" x14ac:dyDescent="0.25">
      <c r="B38" s="16">
        <v>2016</v>
      </c>
      <c r="C38" s="16">
        <v>917.3</v>
      </c>
      <c r="D38">
        <v>1186.5999999999999</v>
      </c>
      <c r="E38" s="17">
        <v>1331</v>
      </c>
      <c r="F38" s="21">
        <f t="shared" si="3"/>
        <v>0.15</v>
      </c>
      <c r="G38" s="9">
        <f t="shared" si="3"/>
        <v>0.22222222222222199</v>
      </c>
      <c r="H38" s="22">
        <f t="shared" si="3"/>
        <v>0.102777777777777</v>
      </c>
      <c r="I38" s="21">
        <f t="shared" si="4"/>
        <v>1.1618342427282831</v>
      </c>
      <c r="J38" s="9">
        <f t="shared" si="4"/>
        <v>1.2488488690016819</v>
      </c>
      <c r="K38" s="22">
        <f t="shared" si="0"/>
        <v>1.1082451050198983</v>
      </c>
      <c r="L38" s="9">
        <f t="shared" si="1"/>
        <v>-0.82390874094431876</v>
      </c>
      <c r="M38" s="9">
        <f t="shared" si="2"/>
        <v>-0.65321251377534417</v>
      </c>
      <c r="N38" s="22">
        <f t="shared" si="2"/>
        <v>-0.98810077670029561</v>
      </c>
    </row>
    <row r="39" spans="2:20" x14ac:dyDescent="0.25">
      <c r="B39" s="16">
        <v>2018</v>
      </c>
      <c r="C39" s="16">
        <v>1042.9000000000001</v>
      </c>
      <c r="D39">
        <v>917.1</v>
      </c>
      <c r="E39" s="17">
        <v>1579.3</v>
      </c>
      <c r="F39" s="21">
        <f t="shared" si="3"/>
        <v>0.68611111111111101</v>
      </c>
      <c r="G39" s="9">
        <f t="shared" si="3"/>
        <v>0.52777777777777701</v>
      </c>
      <c r="H39" s="22">
        <f t="shared" si="3"/>
        <v>0.219444444444444</v>
      </c>
      <c r="I39" s="21">
        <f t="shared" si="4"/>
        <v>1.9859772514697134</v>
      </c>
      <c r="J39" s="9">
        <f t="shared" si="4"/>
        <v>1.6951610952772713</v>
      </c>
      <c r="K39" s="22">
        <f t="shared" si="0"/>
        <v>1.2453846579972403</v>
      </c>
      <c r="L39" s="9">
        <f t="shared" si="1"/>
        <v>-0.1636055475076216</v>
      </c>
      <c r="M39" s="9">
        <f t="shared" si="2"/>
        <v>-0.27754889981445896</v>
      </c>
      <c r="N39" s="22">
        <f t="shared" si="2"/>
        <v>-0.65867540947684677</v>
      </c>
    </row>
    <row r="40" spans="2:20" x14ac:dyDescent="0.25">
      <c r="B40" s="16">
        <v>2019</v>
      </c>
      <c r="C40" s="16">
        <v>921.5</v>
      </c>
      <c r="D40">
        <v>775.4</v>
      </c>
      <c r="E40" s="17">
        <v>1414.9</v>
      </c>
      <c r="F40" s="21">
        <f t="shared" si="3"/>
        <v>0.81111111111111101</v>
      </c>
      <c r="G40" s="9">
        <f t="shared" si="3"/>
        <v>0.72499999999999998</v>
      </c>
      <c r="H40" s="22">
        <f t="shared" si="3"/>
        <v>8.3333333333333301E-2</v>
      </c>
      <c r="I40" s="21">
        <f t="shared" si="4"/>
        <v>2.2504070503288132</v>
      </c>
      <c r="J40" s="9">
        <f t="shared" si="4"/>
        <v>2.0647310999664863</v>
      </c>
      <c r="K40" s="22">
        <f t="shared" si="4"/>
        <v>1.0869040495212288</v>
      </c>
      <c r="L40" s="9">
        <f t="shared" si="1"/>
        <v>-9.0919649318869034E-2</v>
      </c>
      <c r="M40" s="9">
        <f>LOG(I19)</f>
        <v>-0.13966199342900631</v>
      </c>
      <c r="N40" s="22">
        <f>LOG(J19)</f>
        <v>-1.0791812460476249</v>
      </c>
    </row>
    <row r="41" spans="2:20" x14ac:dyDescent="0.25">
      <c r="B41" s="23">
        <v>2020</v>
      </c>
      <c r="C41" s="23">
        <v>1039.5999999999999</v>
      </c>
      <c r="D41" s="24">
        <v>834.7</v>
      </c>
      <c r="E41" s="25">
        <v>1362.1</v>
      </c>
      <c r="F41" s="26">
        <f t="shared" si="3"/>
        <v>0.875</v>
      </c>
      <c r="G41" s="27">
        <f t="shared" si="3"/>
        <v>0.50833333333333297</v>
      </c>
      <c r="H41" s="28">
        <f t="shared" si="3"/>
        <v>0.211111111111111</v>
      </c>
      <c r="I41" s="26">
        <f>EXP(H20)</f>
        <v>2.3988752939670981</v>
      </c>
      <c r="J41" s="27">
        <f>EXP(I20)</f>
        <v>1.6625180212410016</v>
      </c>
      <c r="K41" s="28">
        <f>EXP(J20)</f>
        <v>1.235049575168488</v>
      </c>
      <c r="L41" s="27">
        <f t="shared" si="1"/>
        <v>-5.7991946977686754E-2</v>
      </c>
      <c r="M41" s="27">
        <f>LOG(I20)</f>
        <v>-0.29385141103685808</v>
      </c>
      <c r="N41" s="28">
        <f>LOG(J20)</f>
        <v>-0.67548890848649612</v>
      </c>
    </row>
    <row r="43" spans="2:20" x14ac:dyDescent="0.25">
      <c r="B43" s="10"/>
      <c r="C43" s="10"/>
      <c r="D43" s="11"/>
      <c r="E43" s="12"/>
      <c r="F43" s="11" t="s">
        <v>57</v>
      </c>
      <c r="G43" s="11"/>
      <c r="H43" s="11"/>
      <c r="I43" s="11"/>
      <c r="J43" s="11"/>
      <c r="K43" s="10" t="s">
        <v>65</v>
      </c>
      <c r="L43" s="11"/>
      <c r="M43" s="11"/>
      <c r="N43" s="11"/>
      <c r="O43" s="11"/>
      <c r="P43" s="10" t="s">
        <v>69</v>
      </c>
      <c r="Q43" s="11"/>
      <c r="R43" s="11"/>
      <c r="S43" s="11"/>
      <c r="T43" s="12"/>
    </row>
    <row r="44" spans="2:20" x14ac:dyDescent="0.25">
      <c r="B44" s="13" t="s">
        <v>5</v>
      </c>
      <c r="C44" s="13" t="s">
        <v>2</v>
      </c>
      <c r="D44" s="14" t="s">
        <v>3</v>
      </c>
      <c r="E44" s="15" t="s">
        <v>0</v>
      </c>
      <c r="F44" s="14" t="s">
        <v>43</v>
      </c>
      <c r="G44" s="14" t="s">
        <v>44</v>
      </c>
      <c r="H44" s="14" t="s">
        <v>56</v>
      </c>
      <c r="I44" s="14" t="s">
        <v>54</v>
      </c>
      <c r="J44" s="15" t="s">
        <v>52</v>
      </c>
      <c r="K44" s="13" t="s">
        <v>43</v>
      </c>
      <c r="L44" s="14" t="s">
        <v>44</v>
      </c>
      <c r="M44" s="14" t="s">
        <v>56</v>
      </c>
      <c r="N44" s="14" t="s">
        <v>54</v>
      </c>
      <c r="O44" s="15" t="s">
        <v>52</v>
      </c>
      <c r="P44" s="13" t="s">
        <v>43</v>
      </c>
      <c r="Q44" s="14" t="s">
        <v>44</v>
      </c>
      <c r="R44" s="14" t="s">
        <v>56</v>
      </c>
      <c r="S44" s="14" t="s">
        <v>54</v>
      </c>
      <c r="T44" s="15" t="s">
        <v>52</v>
      </c>
    </row>
    <row r="45" spans="2:20" x14ac:dyDescent="0.25">
      <c r="B45" s="16">
        <v>2002</v>
      </c>
      <c r="C45" s="16">
        <v>1533.5</v>
      </c>
      <c r="D45">
        <v>1309.3</v>
      </c>
      <c r="E45" s="17">
        <v>1897.6</v>
      </c>
      <c r="F45" s="9">
        <f t="shared" ref="F45:F62" si="5">H3</f>
        <v>0.69166666666666599</v>
      </c>
      <c r="G45" s="9">
        <f t="shared" ref="G45:J60" si="6">I3</f>
        <v>0.469444444444444</v>
      </c>
      <c r="H45" s="9">
        <f>J3</f>
        <v>0.70833333333333304</v>
      </c>
      <c r="I45" s="9">
        <f>K3</f>
        <v>0.67500000000000004</v>
      </c>
      <c r="J45" s="22">
        <f>L3</f>
        <v>0.71388888888888802</v>
      </c>
      <c r="K45" s="21">
        <f t="shared" ref="K45:K62" si="7">EXP(H3)</f>
        <v>1.9970411630535065</v>
      </c>
      <c r="L45" s="9">
        <f t="shared" ref="L45:O60" si="8">EXP(I3)</f>
        <v>1.599105554421427</v>
      </c>
      <c r="M45" s="9">
        <f>EXP(J3)</f>
        <v>2.0306040966347472</v>
      </c>
      <c r="N45" s="9">
        <f>EXP(K3)</f>
        <v>1.9640329759698474</v>
      </c>
      <c r="O45" s="22">
        <f>EXP(L3)</f>
        <v>2.0419166250991236</v>
      </c>
      <c r="P45" s="21">
        <f t="shared" ref="P45:P62" si="9">LOG(H3)</f>
        <v>-0.16010315367155134</v>
      </c>
      <c r="Q45" s="9">
        <f t="shared" ref="Q45:T60" si="10">LOG(I3)</f>
        <v>-0.32841579615361416</v>
      </c>
      <c r="R45" s="9">
        <f t="shared" si="10"/>
        <v>-0.14976232033333228</v>
      </c>
      <c r="S45" s="9">
        <f t="shared" si="10"/>
        <v>-0.17069622716897506</v>
      </c>
      <c r="T45" s="22">
        <f t="shared" si="10"/>
        <v>-0.14636937743599326</v>
      </c>
    </row>
    <row r="46" spans="2:20" x14ac:dyDescent="0.25">
      <c r="B46" s="16">
        <v>2003</v>
      </c>
      <c r="C46" s="16">
        <v>1712.8999999999901</v>
      </c>
      <c r="D46">
        <v>756.6</v>
      </c>
      <c r="E46" s="17">
        <v>1542.69999999999</v>
      </c>
      <c r="F46" s="9">
        <f t="shared" si="5"/>
        <v>0.719444444444444</v>
      </c>
      <c r="G46" s="9">
        <f t="shared" si="6"/>
        <v>0.54722222222222205</v>
      </c>
      <c r="H46" s="9">
        <f t="shared" si="6"/>
        <v>0.58888888888888802</v>
      </c>
      <c r="I46" s="9">
        <f t="shared" si="6"/>
        <v>0.60833333333333295</v>
      </c>
      <c r="J46" s="22">
        <f t="shared" si="6"/>
        <v>0.438888888888888</v>
      </c>
      <c r="K46" s="21">
        <f t="shared" si="7"/>
        <v>2.0532921758436546</v>
      </c>
      <c r="L46" s="9">
        <f t="shared" si="8"/>
        <v>1.7284451068967286</v>
      </c>
      <c r="M46" s="9">
        <f t="shared" si="8"/>
        <v>1.801985096985967</v>
      </c>
      <c r="N46" s="9">
        <f t="shared" si="8"/>
        <v>1.8373665678522269</v>
      </c>
      <c r="O46" s="22">
        <f t="shared" si="8"/>
        <v>1.5509829463749032</v>
      </c>
      <c r="P46" s="21">
        <f t="shared" si="9"/>
        <v>-0.14300273668603572</v>
      </c>
      <c r="Q46" s="9">
        <f t="shared" si="10"/>
        <v>-0.26183627460569447</v>
      </c>
      <c r="R46" s="9">
        <f t="shared" si="10"/>
        <v>-0.22996663983853646</v>
      </c>
      <c r="S46" s="9">
        <f t="shared" si="10"/>
        <v>-0.21585838592716919</v>
      </c>
      <c r="T46" s="22">
        <f t="shared" si="10"/>
        <v>-0.35764541381286552</v>
      </c>
    </row>
    <row r="47" spans="2:20" x14ac:dyDescent="0.25">
      <c r="B47" s="16">
        <v>2004</v>
      </c>
      <c r="C47" s="16">
        <v>1836.19999999999</v>
      </c>
      <c r="D47">
        <v>1098.5</v>
      </c>
      <c r="E47" s="17">
        <v>1476.3</v>
      </c>
      <c r="F47" s="9">
        <f t="shared" si="5"/>
        <v>0.59722222222222199</v>
      </c>
      <c r="G47" s="9">
        <f t="shared" si="6"/>
        <v>0.55833333333333302</v>
      </c>
      <c r="H47" s="9">
        <f t="shared" si="6"/>
        <v>0.42777777777777698</v>
      </c>
      <c r="I47" s="9">
        <f t="shared" si="6"/>
        <v>0.53888888888888797</v>
      </c>
      <c r="J47" s="22">
        <f t="shared" si="6"/>
        <v>0.133333333333333</v>
      </c>
      <c r="K47" s="21">
        <f t="shared" si="7"/>
        <v>1.8170643825530979</v>
      </c>
      <c r="L47" s="9">
        <f t="shared" si="8"/>
        <v>1.7477571429349259</v>
      </c>
      <c r="M47" s="9">
        <f t="shared" si="8"/>
        <v>1.5338451886056954</v>
      </c>
      <c r="N47" s="9">
        <f t="shared" si="8"/>
        <v>1.7141012467648247</v>
      </c>
      <c r="O47" s="22">
        <f t="shared" si="8"/>
        <v>1.1426308117957222</v>
      </c>
      <c r="P47" s="21">
        <f t="shared" si="9"/>
        <v>-0.2238640408516821</v>
      </c>
      <c r="Q47" s="9">
        <f t="shared" si="10"/>
        <v>-0.25310644334679866</v>
      </c>
      <c r="R47" s="9">
        <f t="shared" si="10"/>
        <v>-0.368781779930825</v>
      </c>
      <c r="S47" s="9">
        <f t="shared" si="10"/>
        <v>-0.26850077083706198</v>
      </c>
      <c r="T47" s="22">
        <f t="shared" si="10"/>
        <v>-0.87506126339170109</v>
      </c>
    </row>
    <row r="48" spans="2:20" x14ac:dyDescent="0.25">
      <c r="B48" s="16">
        <v>2005</v>
      </c>
      <c r="C48" s="16">
        <v>1528.5</v>
      </c>
      <c r="D48">
        <v>771.69999999999902</v>
      </c>
      <c r="E48" s="17">
        <v>1237.5999999999999</v>
      </c>
      <c r="F48" s="9">
        <f t="shared" si="5"/>
        <v>0.85833333333333295</v>
      </c>
      <c r="G48" s="9">
        <f t="shared" si="6"/>
        <v>0.70833333333333304</v>
      </c>
      <c r="H48" s="9">
        <f t="shared" si="6"/>
        <v>0.33888888888888802</v>
      </c>
      <c r="I48" s="9">
        <f t="shared" si="6"/>
        <v>0.54444444444444395</v>
      </c>
      <c r="J48" s="22">
        <f t="shared" si="6"/>
        <v>6.6666666666666596E-2</v>
      </c>
      <c r="K48" s="21">
        <f t="shared" si="7"/>
        <v>2.3592253728945809</v>
      </c>
      <c r="L48" s="9">
        <f t="shared" si="8"/>
        <v>2.0306040966347472</v>
      </c>
      <c r="M48" s="9">
        <f t="shared" si="8"/>
        <v>1.4033874046156727</v>
      </c>
      <c r="N48" s="9">
        <f t="shared" si="8"/>
        <v>1.7236505327024376</v>
      </c>
      <c r="O48" s="22">
        <f t="shared" si="8"/>
        <v>1.0689391057472462</v>
      </c>
      <c r="P48" s="21">
        <f t="shared" si="9"/>
        <v>-6.6344021342452819E-2</v>
      </c>
      <c r="Q48" s="9">
        <f t="shared" si="10"/>
        <v>-0.14976232033333228</v>
      </c>
      <c r="R48" s="9">
        <f t="shared" si="10"/>
        <v>-0.46994267009254015</v>
      </c>
      <c r="S48" s="9">
        <f t="shared" si="10"/>
        <v>-0.26404642941081158</v>
      </c>
      <c r="T48" s="22">
        <f t="shared" si="10"/>
        <v>-1.1760912590556818</v>
      </c>
    </row>
    <row r="49" spans="2:20" x14ac:dyDescent="0.25">
      <c r="B49" s="16">
        <v>2006</v>
      </c>
      <c r="C49" s="16">
        <v>1469.7</v>
      </c>
      <c r="D49">
        <v>806.7</v>
      </c>
      <c r="E49" s="17">
        <v>1739.9</v>
      </c>
      <c r="F49" s="9">
        <f t="shared" si="5"/>
        <v>0.96388888888888902</v>
      </c>
      <c r="G49" s="9">
        <f t="shared" si="6"/>
        <v>0.88888888888888895</v>
      </c>
      <c r="H49" s="9">
        <f t="shared" si="6"/>
        <v>0.5</v>
      </c>
      <c r="I49" s="9">
        <f t="shared" si="6"/>
        <v>0.53888888888888797</v>
      </c>
      <c r="J49" s="22">
        <f t="shared" si="6"/>
        <v>0.21388888888888799</v>
      </c>
      <c r="K49" s="21">
        <f t="shared" si="7"/>
        <v>2.6218728453845315</v>
      </c>
      <c r="L49" s="9">
        <f t="shared" si="8"/>
        <v>2.4324254542872081</v>
      </c>
      <c r="M49" s="9">
        <f t="shared" si="8"/>
        <v>1.6487212707001282</v>
      </c>
      <c r="N49" s="9">
        <f t="shared" si="8"/>
        <v>1.7141012467648247</v>
      </c>
      <c r="O49" s="22">
        <f t="shared" si="8"/>
        <v>1.2384850376995653</v>
      </c>
      <c r="P49" s="21">
        <f t="shared" si="9"/>
        <v>-1.597302597641349E-2</v>
      </c>
      <c r="Q49" s="9">
        <f t="shared" si="10"/>
        <v>-5.1152522447381256E-2</v>
      </c>
      <c r="R49" s="9">
        <f t="shared" si="10"/>
        <v>-0.3010299956639812</v>
      </c>
      <c r="S49" s="9">
        <f t="shared" si="10"/>
        <v>-0.26850077083706198</v>
      </c>
      <c r="T49" s="22">
        <f t="shared" si="10"/>
        <v>-0.6698117755948072</v>
      </c>
    </row>
    <row r="50" spans="2:20" x14ac:dyDescent="0.25">
      <c r="B50" s="16">
        <v>2007</v>
      </c>
      <c r="C50" s="16">
        <v>1596.4</v>
      </c>
      <c r="D50">
        <v>1079.4000000000001</v>
      </c>
      <c r="E50" s="17">
        <v>1802.4</v>
      </c>
      <c r="F50" s="9">
        <f t="shared" si="5"/>
        <v>0.82777777777777695</v>
      </c>
      <c r="G50" s="9">
        <f t="shared" si="6"/>
        <v>0.53611111111111098</v>
      </c>
      <c r="H50" s="9">
        <f t="shared" si="6"/>
        <v>0.422222222222222</v>
      </c>
      <c r="I50" s="9">
        <f t="shared" si="6"/>
        <v>0.44722222222222202</v>
      </c>
      <c r="J50" s="22">
        <f t="shared" si="6"/>
        <v>0.3</v>
      </c>
      <c r="K50" s="21">
        <f t="shared" si="7"/>
        <v>2.2882281347202085</v>
      </c>
      <c r="L50" s="9">
        <f t="shared" si="8"/>
        <v>1.7093464613386951</v>
      </c>
      <c r="M50" s="9">
        <f t="shared" si="8"/>
        <v>1.5253474531238629</v>
      </c>
      <c r="N50" s="9">
        <f t="shared" si="8"/>
        <v>1.563961807741324</v>
      </c>
      <c r="O50" s="22">
        <f t="shared" si="8"/>
        <v>1.3498588075760032</v>
      </c>
      <c r="P50" s="21">
        <f t="shared" si="9"/>
        <v>-8.2086236691032474E-2</v>
      </c>
      <c r="Q50" s="9">
        <f t="shared" si="10"/>
        <v>-0.27074519175951361</v>
      </c>
      <c r="R50" s="9">
        <f t="shared" si="10"/>
        <v>-0.37445891282251492</v>
      </c>
      <c r="S50" s="9">
        <f t="shared" si="10"/>
        <v>-0.34947662473543772</v>
      </c>
      <c r="T50" s="22">
        <f t="shared" si="10"/>
        <v>-0.52287874528033762</v>
      </c>
    </row>
    <row r="51" spans="2:20" x14ac:dyDescent="0.25">
      <c r="B51" s="16">
        <v>2008</v>
      </c>
      <c r="C51" s="16">
        <v>1269.2</v>
      </c>
      <c r="D51">
        <v>1254.4000000000001</v>
      </c>
      <c r="E51" s="17">
        <v>1697.1</v>
      </c>
      <c r="F51" s="9">
        <f t="shared" si="5"/>
        <v>0.72222222222222199</v>
      </c>
      <c r="G51" s="9">
        <f t="shared" si="6"/>
        <v>0.26944444444444399</v>
      </c>
      <c r="H51" s="9">
        <f t="shared" si="6"/>
        <v>0.31944444444444398</v>
      </c>
      <c r="I51" s="9">
        <f t="shared" si="6"/>
        <v>0.36944444444444402</v>
      </c>
      <c r="J51" s="22">
        <f t="shared" si="6"/>
        <v>0.27777777777777701</v>
      </c>
      <c r="K51" s="21">
        <f t="shared" si="7"/>
        <v>2.0590036942128709</v>
      </c>
      <c r="L51" s="9">
        <f t="shared" si="8"/>
        <v>1.3092368948226385</v>
      </c>
      <c r="M51" s="9">
        <f t="shared" si="8"/>
        <v>1.3763629058361364</v>
      </c>
      <c r="N51" s="9">
        <f t="shared" si="8"/>
        <v>1.4469305410296456</v>
      </c>
      <c r="O51" s="22">
        <f t="shared" si="8"/>
        <v>1.3201927884341191</v>
      </c>
      <c r="P51" s="21">
        <f t="shared" si="9"/>
        <v>-0.14132915279646943</v>
      </c>
      <c r="Q51" s="9">
        <f t="shared" si="10"/>
        <v>-0.56953076650104317</v>
      </c>
      <c r="R51" s="9">
        <f t="shared" si="10"/>
        <v>-0.49560466041367623</v>
      </c>
      <c r="S51" s="9">
        <f t="shared" si="10"/>
        <v>-0.43245085980020198</v>
      </c>
      <c r="T51" s="22">
        <f t="shared" si="10"/>
        <v>-0.55630250076728849</v>
      </c>
    </row>
    <row r="52" spans="2:20" x14ac:dyDescent="0.25">
      <c r="B52" s="16">
        <v>2009</v>
      </c>
      <c r="C52" s="16">
        <v>985.7</v>
      </c>
      <c r="D52">
        <v>1216.4000000000001</v>
      </c>
      <c r="E52" s="17">
        <v>1744.5</v>
      </c>
      <c r="F52" s="9">
        <f t="shared" si="5"/>
        <v>0.405555555555555</v>
      </c>
      <c r="G52" s="9">
        <f t="shared" si="6"/>
        <v>0.20555555555555499</v>
      </c>
      <c r="H52" s="9">
        <f t="shared" si="6"/>
        <v>0.42499999999999999</v>
      </c>
      <c r="I52" s="9">
        <f t="shared" si="6"/>
        <v>0.32500000000000001</v>
      </c>
      <c r="J52" s="22">
        <f t="shared" si="6"/>
        <v>0.53333333333333299</v>
      </c>
      <c r="K52" s="21">
        <f t="shared" si="7"/>
        <v>1.5001356773068264</v>
      </c>
      <c r="L52" s="9">
        <f t="shared" si="8"/>
        <v>1.2282072128005663</v>
      </c>
      <c r="M52" s="9">
        <f t="shared" si="8"/>
        <v>1.5295904196633787</v>
      </c>
      <c r="N52" s="9">
        <f t="shared" si="8"/>
        <v>1.3840306459807514</v>
      </c>
      <c r="O52" s="22">
        <f t="shared" si="8"/>
        <v>1.7046048653227526</v>
      </c>
      <c r="P52" s="21">
        <f t="shared" si="9"/>
        <v>-0.39194964498285079</v>
      </c>
      <c r="Q52" s="9">
        <f t="shared" si="10"/>
        <v>-0.68707078103631225</v>
      </c>
      <c r="R52" s="9">
        <f t="shared" si="10"/>
        <v>-0.37161106994968846</v>
      </c>
      <c r="S52" s="9">
        <f t="shared" si="10"/>
        <v>-0.48811663902112562</v>
      </c>
      <c r="T52" s="22">
        <f t="shared" si="10"/>
        <v>-0.27300127206373792</v>
      </c>
    </row>
    <row r="53" spans="2:20" x14ac:dyDescent="0.25">
      <c r="B53" s="16">
        <v>2010</v>
      </c>
      <c r="C53" s="16">
        <v>826.9</v>
      </c>
      <c r="D53">
        <v>987.8</v>
      </c>
      <c r="E53" s="17">
        <v>1408.2</v>
      </c>
      <c r="F53" s="9">
        <f t="shared" si="5"/>
        <v>0.41666666666666602</v>
      </c>
      <c r="G53" s="9">
        <f t="shared" si="6"/>
        <v>0.469444444444444</v>
      </c>
      <c r="H53" s="9">
        <f t="shared" si="6"/>
        <v>0.39444444444444399</v>
      </c>
      <c r="I53" s="9">
        <f t="shared" si="6"/>
        <v>0.26388888888888801</v>
      </c>
      <c r="J53" s="22">
        <f t="shared" si="6"/>
        <v>0.61388888888888804</v>
      </c>
      <c r="K53" s="21">
        <f t="shared" si="7"/>
        <v>1.5168967963882125</v>
      </c>
      <c r="L53" s="9">
        <f t="shared" si="8"/>
        <v>1.599105554421427</v>
      </c>
      <c r="M53" s="9">
        <f t="shared" si="8"/>
        <v>1.4835597620662881</v>
      </c>
      <c r="N53" s="9">
        <f t="shared" si="8"/>
        <v>1.3019835234277235</v>
      </c>
      <c r="O53" s="22">
        <f t="shared" si="8"/>
        <v>1.8476025668993914</v>
      </c>
      <c r="P53" s="21">
        <f t="shared" si="9"/>
        <v>-0.3802112417116067</v>
      </c>
      <c r="Q53" s="9">
        <f t="shared" si="10"/>
        <v>-0.32841579615361416</v>
      </c>
      <c r="R53" s="9">
        <f t="shared" si="10"/>
        <v>-0.40401415638423127</v>
      </c>
      <c r="S53" s="9">
        <f t="shared" si="10"/>
        <v>-0.57857889547844099</v>
      </c>
      <c r="T53" s="22">
        <f t="shared" si="10"/>
        <v>-0.21191022708217716</v>
      </c>
    </row>
    <row r="54" spans="2:20" x14ac:dyDescent="0.25">
      <c r="B54" s="16">
        <v>2011</v>
      </c>
      <c r="C54" s="16">
        <v>900.69999999999902</v>
      </c>
      <c r="D54">
        <v>955.8</v>
      </c>
      <c r="E54" s="17">
        <v>1351</v>
      </c>
      <c r="F54" s="9">
        <f t="shared" si="5"/>
        <v>0.875</v>
      </c>
      <c r="G54" s="9">
        <f t="shared" si="6"/>
        <v>0.86944444444444402</v>
      </c>
      <c r="H54" s="9">
        <f t="shared" si="6"/>
        <v>0.405555555555555</v>
      </c>
      <c r="I54" s="9">
        <f t="shared" si="6"/>
        <v>0.23611111111111099</v>
      </c>
      <c r="J54" s="22">
        <f t="shared" si="6"/>
        <v>0.60555555555555496</v>
      </c>
      <c r="K54" s="21">
        <f t="shared" si="7"/>
        <v>2.3988752939670981</v>
      </c>
      <c r="L54" s="9">
        <f t="shared" si="8"/>
        <v>2.385585160221221</v>
      </c>
      <c r="M54" s="9">
        <f t="shared" si="8"/>
        <v>1.5001356773068264</v>
      </c>
      <c r="N54" s="9">
        <f t="shared" si="8"/>
        <v>1.2663150040175231</v>
      </c>
      <c r="O54" s="22">
        <f t="shared" si="8"/>
        <v>1.8322698538770323</v>
      </c>
      <c r="P54" s="21">
        <f t="shared" si="9"/>
        <v>-5.7991946977686754E-2</v>
      </c>
      <c r="Q54" s="9">
        <f t="shared" si="10"/>
        <v>-6.075816322083899E-2</v>
      </c>
      <c r="R54" s="9">
        <f t="shared" si="10"/>
        <v>-0.39194964498285079</v>
      </c>
      <c r="S54" s="9">
        <f t="shared" si="10"/>
        <v>-0.62688357505299475</v>
      </c>
      <c r="T54" s="22">
        <f t="shared" si="10"/>
        <v>-0.21784600716268288</v>
      </c>
    </row>
    <row r="55" spans="2:20" x14ac:dyDescent="0.25">
      <c r="B55" s="16">
        <v>2012</v>
      </c>
      <c r="C55" s="16">
        <v>1170.3999999999901</v>
      </c>
      <c r="D55">
        <v>902.19999999999902</v>
      </c>
      <c r="E55" s="17">
        <v>1484.1</v>
      </c>
      <c r="F55" s="9">
        <f t="shared" si="5"/>
        <v>0.9</v>
      </c>
      <c r="G55" s="9">
        <f t="shared" si="6"/>
        <v>0.59722222222222199</v>
      </c>
      <c r="H55" s="9">
        <f t="shared" si="6"/>
        <v>0.58055555555555505</v>
      </c>
      <c r="I55" s="9">
        <f t="shared" si="6"/>
        <v>0.46666666666666601</v>
      </c>
      <c r="J55" s="22">
        <f t="shared" si="6"/>
        <v>0.63333333333333297</v>
      </c>
      <c r="K55" s="21">
        <f t="shared" si="7"/>
        <v>2.4596031111569499</v>
      </c>
      <c r="L55" s="9">
        <f t="shared" si="8"/>
        <v>1.8170643825530979</v>
      </c>
      <c r="M55" s="9">
        <f t="shared" si="8"/>
        <v>1.7870309499969745</v>
      </c>
      <c r="N55" s="9">
        <f t="shared" si="8"/>
        <v>1.5946697582283145</v>
      </c>
      <c r="O55" s="22">
        <f t="shared" si="8"/>
        <v>1.8838797239649621</v>
      </c>
      <c r="P55" s="21">
        <f t="shared" si="9"/>
        <v>-4.5757490560675115E-2</v>
      </c>
      <c r="Q55" s="9">
        <f t="shared" si="10"/>
        <v>-0.2238640408516821</v>
      </c>
      <c r="R55" s="9">
        <f t="shared" si="10"/>
        <v>-0.23615621465623365</v>
      </c>
      <c r="S55" s="9">
        <f t="shared" si="10"/>
        <v>-0.33099321904142504</v>
      </c>
      <c r="T55" s="22">
        <f t="shared" si="10"/>
        <v>-0.19836765376683371</v>
      </c>
    </row>
    <row r="56" spans="2:20" x14ac:dyDescent="0.25">
      <c r="B56" s="16">
        <v>2013</v>
      </c>
      <c r="C56" s="16">
        <v>1060.8</v>
      </c>
      <c r="D56">
        <v>1304.0999999999999</v>
      </c>
      <c r="E56" s="17">
        <v>1824.2</v>
      </c>
      <c r="F56" s="9">
        <f t="shared" si="5"/>
        <v>0.61666666666666603</v>
      </c>
      <c r="G56" s="9">
        <f t="shared" si="6"/>
        <v>0.38333333333333303</v>
      </c>
      <c r="H56" s="9">
        <f t="shared" si="6"/>
        <v>0.37222222222222201</v>
      </c>
      <c r="I56" s="9">
        <f t="shared" si="6"/>
        <v>0.40833333333333299</v>
      </c>
      <c r="J56" s="22">
        <f t="shared" si="6"/>
        <v>0.29166666666666602</v>
      </c>
      <c r="K56" s="21">
        <f t="shared" si="7"/>
        <v>1.8527419309528883</v>
      </c>
      <c r="L56" s="9">
        <f t="shared" si="8"/>
        <v>1.4671670042362546</v>
      </c>
      <c r="M56" s="9">
        <f t="shared" si="8"/>
        <v>1.4509553799986419</v>
      </c>
      <c r="N56" s="9">
        <f t="shared" si="8"/>
        <v>1.5043085137779606</v>
      </c>
      <c r="O56" s="22">
        <f t="shared" si="8"/>
        <v>1.3386567243530931</v>
      </c>
      <c r="P56" s="21">
        <f t="shared" si="9"/>
        <v>-0.20994952631664909</v>
      </c>
      <c r="Q56" s="9">
        <f t="shared" si="10"/>
        <v>-0.41642341436605113</v>
      </c>
      <c r="R56" s="9">
        <f t="shared" si="10"/>
        <v>-0.4291977024024799</v>
      </c>
      <c r="S56" s="9">
        <f t="shared" si="10"/>
        <v>-0.38898516601911154</v>
      </c>
      <c r="T56" s="22">
        <f t="shared" si="10"/>
        <v>-0.5351132016973501</v>
      </c>
    </row>
    <row r="57" spans="2:20" x14ac:dyDescent="0.25">
      <c r="B57" s="16">
        <v>2014</v>
      </c>
      <c r="C57" s="16">
        <v>642.9</v>
      </c>
      <c r="D57">
        <v>1730.3</v>
      </c>
      <c r="E57" s="17">
        <v>1986.1</v>
      </c>
      <c r="F57" s="9">
        <f t="shared" si="5"/>
        <v>0.35555555555555501</v>
      </c>
      <c r="G57" s="9">
        <f t="shared" si="6"/>
        <v>0.105555555555555</v>
      </c>
      <c r="H57" s="9">
        <f t="shared" si="6"/>
        <v>0.141666666666666</v>
      </c>
      <c r="I57" s="9">
        <f t="shared" si="6"/>
        <v>0.266666666666666</v>
      </c>
      <c r="J57" s="22">
        <f t="shared" si="6"/>
        <v>0.133333333333333</v>
      </c>
      <c r="K57" s="21">
        <f t="shared" si="7"/>
        <v>1.4269731969975614</v>
      </c>
      <c r="L57" s="9">
        <f t="shared" si="8"/>
        <v>1.1113278432436069</v>
      </c>
      <c r="M57" s="9">
        <f t="shared" si="8"/>
        <v>1.1521925203457473</v>
      </c>
      <c r="N57" s="9">
        <f t="shared" si="8"/>
        <v>1.3056051720649513</v>
      </c>
      <c r="O57" s="22">
        <f t="shared" si="8"/>
        <v>1.1426308117957222</v>
      </c>
      <c r="P57" s="21">
        <f t="shared" si="9"/>
        <v>-0.44909253111941955</v>
      </c>
      <c r="Q57" s="9">
        <f t="shared" si="10"/>
        <v>-0.97651890415047937</v>
      </c>
      <c r="R57" s="9">
        <f t="shared" si="10"/>
        <v>-0.848732324669353</v>
      </c>
      <c r="S57" s="9">
        <f t="shared" si="10"/>
        <v>-0.57403126772771995</v>
      </c>
      <c r="T57" s="22">
        <f t="shared" si="10"/>
        <v>-0.87506126339170109</v>
      </c>
    </row>
    <row r="58" spans="2:20" x14ac:dyDescent="0.25">
      <c r="B58" s="16">
        <v>2015</v>
      </c>
      <c r="C58" s="16">
        <v>456.4</v>
      </c>
      <c r="D58">
        <v>1573.2</v>
      </c>
      <c r="E58" s="17">
        <v>1462.3</v>
      </c>
      <c r="F58" s="9">
        <f t="shared" si="5"/>
        <v>6.3888888888888801E-2</v>
      </c>
      <c r="G58" s="9">
        <f t="shared" si="6"/>
        <v>6.3888888888888801E-2</v>
      </c>
      <c r="H58" s="9">
        <f t="shared" si="6"/>
        <v>0.116666666666666</v>
      </c>
      <c r="I58" s="9">
        <f t="shared" si="6"/>
        <v>0.133333333333333</v>
      </c>
      <c r="J58" s="22">
        <f t="shared" si="6"/>
        <v>0.249999999999999</v>
      </c>
      <c r="K58" s="21">
        <f t="shared" si="7"/>
        <v>1.0659739506311052</v>
      </c>
      <c r="L58" s="9">
        <f t="shared" si="8"/>
        <v>1.0659739506311052</v>
      </c>
      <c r="M58" s="9">
        <f t="shared" si="8"/>
        <v>1.1237447856581135</v>
      </c>
      <c r="N58" s="9">
        <f t="shared" si="8"/>
        <v>1.1426308117957222</v>
      </c>
      <c r="O58" s="22">
        <f t="shared" si="8"/>
        <v>1.2840254166877403</v>
      </c>
      <c r="P58" s="21">
        <f t="shared" si="9"/>
        <v>-1.1945746647496951</v>
      </c>
      <c r="Q58" s="9">
        <f t="shared" si="10"/>
        <v>-1.1945746647496951</v>
      </c>
      <c r="R58" s="9">
        <f t="shared" si="10"/>
        <v>-0.93305321036938926</v>
      </c>
      <c r="S58" s="9">
        <f t="shared" si="10"/>
        <v>-0.87506126339170109</v>
      </c>
      <c r="T58" s="22">
        <f t="shared" si="10"/>
        <v>-0.60205999132796417</v>
      </c>
    </row>
    <row r="59" spans="2:20" x14ac:dyDescent="0.25">
      <c r="B59" s="16">
        <v>2016</v>
      </c>
      <c r="C59" s="16">
        <v>917.3</v>
      </c>
      <c r="D59">
        <v>1186.5999999999999</v>
      </c>
      <c r="E59" s="17">
        <v>1331</v>
      </c>
      <c r="F59" s="9">
        <f t="shared" si="5"/>
        <v>0.15</v>
      </c>
      <c r="G59" s="9">
        <f t="shared" si="6"/>
        <v>0.22222222222222199</v>
      </c>
      <c r="H59" s="9">
        <f t="shared" si="6"/>
        <v>0.102777777777777</v>
      </c>
      <c r="I59" s="9">
        <f t="shared" si="6"/>
        <v>4.4444444444444398E-2</v>
      </c>
      <c r="J59" s="22">
        <f t="shared" si="6"/>
        <v>0.30555555555555503</v>
      </c>
      <c r="K59" s="21">
        <f t="shared" si="7"/>
        <v>1.1618342427282831</v>
      </c>
      <c r="L59" s="9">
        <f t="shared" si="8"/>
        <v>1.2488488690016819</v>
      </c>
      <c r="M59" s="9">
        <f t="shared" si="8"/>
        <v>1.1082451050198983</v>
      </c>
      <c r="N59" s="9">
        <f t="shared" si="8"/>
        <v>1.0454468947140421</v>
      </c>
      <c r="O59" s="22">
        <f t="shared" si="8"/>
        <v>1.3573788929579342</v>
      </c>
      <c r="P59" s="21">
        <f t="shared" si="9"/>
        <v>-0.82390874094431876</v>
      </c>
      <c r="Q59" s="9">
        <f t="shared" si="10"/>
        <v>-0.65321251377534417</v>
      </c>
      <c r="R59" s="9">
        <f t="shared" si="10"/>
        <v>-0.98810077670029561</v>
      </c>
      <c r="S59" s="9">
        <f t="shared" si="10"/>
        <v>-1.3521825181113629</v>
      </c>
      <c r="T59" s="22">
        <f t="shared" si="10"/>
        <v>-0.51490981560906302</v>
      </c>
    </row>
    <row r="60" spans="2:20" x14ac:dyDescent="0.25">
      <c r="B60" s="16">
        <v>2018</v>
      </c>
      <c r="C60" s="16">
        <v>1042.9000000000001</v>
      </c>
      <c r="D60">
        <v>917.1</v>
      </c>
      <c r="E60" s="17">
        <v>1579.3</v>
      </c>
      <c r="F60" s="9">
        <f t="shared" si="5"/>
        <v>0.68611111111111101</v>
      </c>
      <c r="G60" s="9">
        <f t="shared" si="6"/>
        <v>0.52777777777777701</v>
      </c>
      <c r="H60" s="9">
        <f t="shared" si="6"/>
        <v>0.219444444444444</v>
      </c>
      <c r="I60" s="9">
        <f t="shared" si="6"/>
        <v>0.13055555555555501</v>
      </c>
      <c r="J60" s="22">
        <f t="shared" si="6"/>
        <v>0.42499999999999999</v>
      </c>
      <c r="K60" s="21">
        <f t="shared" si="7"/>
        <v>1.9859772514697134</v>
      </c>
      <c r="L60" s="9">
        <f t="shared" si="8"/>
        <v>1.6951610952772713</v>
      </c>
      <c r="M60" s="9">
        <f t="shared" si="8"/>
        <v>1.2453846579972403</v>
      </c>
      <c r="N60" s="9">
        <f t="shared" si="8"/>
        <v>1.1394612415374723</v>
      </c>
      <c r="O60" s="22">
        <f t="shared" si="8"/>
        <v>1.5295904196633787</v>
      </c>
      <c r="P60" s="21">
        <f t="shared" si="9"/>
        <v>-0.1636055475076216</v>
      </c>
      <c r="Q60" s="9">
        <f t="shared" si="10"/>
        <v>-0.27754889981445896</v>
      </c>
      <c r="R60" s="9">
        <f t="shared" si="10"/>
        <v>-0.65867540947684677</v>
      </c>
      <c r="S60" s="9">
        <f t="shared" si="10"/>
        <v>-0.88420464283157163</v>
      </c>
      <c r="T60" s="22">
        <f t="shared" si="10"/>
        <v>-0.37161106994968846</v>
      </c>
    </row>
    <row r="61" spans="2:20" x14ac:dyDescent="0.25">
      <c r="B61" s="16">
        <v>2019</v>
      </c>
      <c r="C61" s="16">
        <v>921.5</v>
      </c>
      <c r="D61">
        <v>775.4</v>
      </c>
      <c r="E61" s="17">
        <v>1414.9</v>
      </c>
      <c r="F61" s="9">
        <f t="shared" si="5"/>
        <v>0.81111111111111101</v>
      </c>
      <c r="G61" s="9">
        <f t="shared" ref="G61:J62" si="11">I19</f>
        <v>0.72499999999999998</v>
      </c>
      <c r="H61" s="9">
        <f t="shared" si="11"/>
        <v>8.3333333333333301E-2</v>
      </c>
      <c r="I61" s="9">
        <f t="shared" si="11"/>
        <v>0.13055555555555501</v>
      </c>
      <c r="J61" s="22">
        <f t="shared" si="11"/>
        <v>0.141666666666666</v>
      </c>
      <c r="K61" s="21">
        <f t="shared" si="7"/>
        <v>2.2504070503288132</v>
      </c>
      <c r="L61" s="9">
        <f t="shared" ref="L61:O62" si="12">EXP(I19)</f>
        <v>2.0647310999664863</v>
      </c>
      <c r="M61" s="9">
        <f t="shared" si="12"/>
        <v>1.0869040495212288</v>
      </c>
      <c r="N61" s="9">
        <f t="shared" si="12"/>
        <v>1.1394612415374723</v>
      </c>
      <c r="O61" s="22">
        <f t="shared" si="12"/>
        <v>1.1521925203457473</v>
      </c>
      <c r="P61" s="21">
        <f t="shared" si="9"/>
        <v>-9.0919649318869034E-2</v>
      </c>
      <c r="Q61" s="9">
        <f t="shared" ref="Q61:T62" si="13">LOG(I19)</f>
        <v>-0.13966199342900631</v>
      </c>
      <c r="R61" s="9">
        <f t="shared" si="13"/>
        <v>-1.0791812460476249</v>
      </c>
      <c r="S61" s="9">
        <f t="shared" si="13"/>
        <v>-0.88420464283157163</v>
      </c>
      <c r="T61" s="22">
        <f t="shared" si="13"/>
        <v>-0.848732324669353</v>
      </c>
    </row>
    <row r="62" spans="2:20" x14ac:dyDescent="0.25">
      <c r="B62" s="23">
        <v>2020</v>
      </c>
      <c r="C62" s="23">
        <v>1039.5999999999999</v>
      </c>
      <c r="D62" s="24">
        <v>834.7</v>
      </c>
      <c r="E62" s="25">
        <v>1362.1</v>
      </c>
      <c r="F62" s="27">
        <f t="shared" si="5"/>
        <v>0.875</v>
      </c>
      <c r="G62" s="27">
        <f t="shared" si="11"/>
        <v>0.50833333333333297</v>
      </c>
      <c r="H62" s="27">
        <f t="shared" si="11"/>
        <v>0.211111111111111</v>
      </c>
      <c r="I62" s="27">
        <f t="shared" si="11"/>
        <v>0.25277777777777699</v>
      </c>
      <c r="J62" s="28">
        <f t="shared" si="11"/>
        <v>0.33611111111111103</v>
      </c>
      <c r="K62" s="26">
        <f t="shared" si="7"/>
        <v>2.3988752939670981</v>
      </c>
      <c r="L62" s="27">
        <f t="shared" si="12"/>
        <v>1.6625180212410016</v>
      </c>
      <c r="M62" s="27">
        <f t="shared" si="12"/>
        <v>1.235049575168488</v>
      </c>
      <c r="N62" s="27">
        <f t="shared" si="12"/>
        <v>1.28759711234812</v>
      </c>
      <c r="O62" s="28">
        <f t="shared" si="12"/>
        <v>1.3994945155630134</v>
      </c>
      <c r="P62" s="26">
        <f t="shared" si="9"/>
        <v>-5.7991946977686754E-2</v>
      </c>
      <c r="Q62" s="27">
        <f t="shared" si="13"/>
        <v>-0.29385141103685808</v>
      </c>
      <c r="R62" s="27">
        <f t="shared" si="13"/>
        <v>-0.67548890848649612</v>
      </c>
      <c r="S62" s="27">
        <f t="shared" si="13"/>
        <v>-0.59726110844619507</v>
      </c>
      <c r="T62" s="28">
        <f t="shared" si="13"/>
        <v>-0.47351713045083726</v>
      </c>
    </row>
    <row r="64" spans="2:20" x14ac:dyDescent="0.25">
      <c r="B64" s="10"/>
      <c r="C64" s="10"/>
      <c r="D64" s="11"/>
      <c r="E64" s="12"/>
      <c r="F64" s="11" t="s">
        <v>57</v>
      </c>
      <c r="G64" s="11"/>
      <c r="H64" s="11"/>
      <c r="I64" s="11"/>
      <c r="J64" s="10" t="s">
        <v>65</v>
      </c>
      <c r="K64" s="11"/>
      <c r="L64" s="11"/>
      <c r="M64" s="11"/>
      <c r="N64" s="10" t="s">
        <v>69</v>
      </c>
      <c r="O64" s="11"/>
      <c r="P64" s="11"/>
      <c r="Q64" s="12"/>
    </row>
    <row r="65" spans="2:17" x14ac:dyDescent="0.25">
      <c r="B65" s="13" t="s">
        <v>5</v>
      </c>
      <c r="C65" s="13" t="s">
        <v>2</v>
      </c>
      <c r="D65" s="14" t="s">
        <v>3</v>
      </c>
      <c r="E65" s="15" t="s">
        <v>0</v>
      </c>
      <c r="F65" s="14" t="s">
        <v>43</v>
      </c>
      <c r="G65" s="14" t="s">
        <v>44</v>
      </c>
      <c r="H65" s="14" t="s">
        <v>54</v>
      </c>
      <c r="I65" s="15" t="s">
        <v>52</v>
      </c>
      <c r="J65" s="13" t="s">
        <v>43</v>
      </c>
      <c r="K65" s="14" t="s">
        <v>44</v>
      </c>
      <c r="L65" s="14" t="s">
        <v>54</v>
      </c>
      <c r="M65" s="15" t="s">
        <v>52</v>
      </c>
      <c r="N65" s="13" t="s">
        <v>43</v>
      </c>
      <c r="O65" s="14" t="s">
        <v>44</v>
      </c>
      <c r="P65" s="14" t="s">
        <v>54</v>
      </c>
      <c r="Q65" s="15" t="s">
        <v>52</v>
      </c>
    </row>
    <row r="66" spans="2:17" x14ac:dyDescent="0.25">
      <c r="B66" s="16">
        <v>2002</v>
      </c>
      <c r="C66" s="16">
        <v>1533.5</v>
      </c>
      <c r="D66">
        <v>1309.3</v>
      </c>
      <c r="E66" s="17">
        <v>1897.6</v>
      </c>
      <c r="F66" s="9">
        <f t="shared" ref="F66:G81" si="14">F45</f>
        <v>0.69166666666666599</v>
      </c>
      <c r="G66" s="9">
        <f t="shared" si="14"/>
        <v>0.469444444444444</v>
      </c>
      <c r="H66" s="9">
        <f t="shared" ref="H66:K81" si="15">I45</f>
        <v>0.67500000000000004</v>
      </c>
      <c r="I66" s="22">
        <f t="shared" si="15"/>
        <v>0.71388888888888802</v>
      </c>
      <c r="J66" s="21">
        <f t="shared" si="15"/>
        <v>1.9970411630535065</v>
      </c>
      <c r="K66" s="9">
        <f t="shared" si="15"/>
        <v>1.599105554421427</v>
      </c>
      <c r="L66" s="9">
        <f t="shared" ref="L66:O81" si="16">N45</f>
        <v>1.9640329759698474</v>
      </c>
      <c r="M66" s="22">
        <f t="shared" si="16"/>
        <v>2.0419166250991236</v>
      </c>
      <c r="N66" s="21">
        <f t="shared" si="16"/>
        <v>-0.16010315367155134</v>
      </c>
      <c r="O66" s="9">
        <f t="shared" si="16"/>
        <v>-0.32841579615361416</v>
      </c>
      <c r="P66" s="9">
        <f t="shared" ref="P66:Q81" si="17">S45</f>
        <v>-0.17069622716897506</v>
      </c>
      <c r="Q66" s="22">
        <f t="shared" si="17"/>
        <v>-0.14636937743599326</v>
      </c>
    </row>
    <row r="67" spans="2:17" x14ac:dyDescent="0.25">
      <c r="B67" s="16">
        <v>2003</v>
      </c>
      <c r="C67" s="16">
        <v>1712.8999999999901</v>
      </c>
      <c r="D67">
        <v>756.6</v>
      </c>
      <c r="E67" s="17">
        <v>1542.69999999999</v>
      </c>
      <c r="F67" s="9">
        <f t="shared" si="14"/>
        <v>0.719444444444444</v>
      </c>
      <c r="G67" s="9">
        <f t="shared" si="14"/>
        <v>0.54722222222222205</v>
      </c>
      <c r="H67" s="9">
        <f t="shared" si="15"/>
        <v>0.60833333333333295</v>
      </c>
      <c r="I67" s="22">
        <f t="shared" si="15"/>
        <v>0.438888888888888</v>
      </c>
      <c r="J67" s="21">
        <f t="shared" si="15"/>
        <v>2.0532921758436546</v>
      </c>
      <c r="K67" s="9">
        <f t="shared" si="15"/>
        <v>1.7284451068967286</v>
      </c>
      <c r="L67" s="9">
        <f t="shared" si="16"/>
        <v>1.8373665678522269</v>
      </c>
      <c r="M67" s="22">
        <f t="shared" si="16"/>
        <v>1.5509829463749032</v>
      </c>
      <c r="N67" s="21">
        <f t="shared" si="16"/>
        <v>-0.14300273668603572</v>
      </c>
      <c r="O67" s="9">
        <f t="shared" si="16"/>
        <v>-0.26183627460569447</v>
      </c>
      <c r="P67" s="9">
        <f t="shared" si="17"/>
        <v>-0.21585838592716919</v>
      </c>
      <c r="Q67" s="22">
        <f t="shared" si="17"/>
        <v>-0.35764541381286552</v>
      </c>
    </row>
    <row r="68" spans="2:17" x14ac:dyDescent="0.25">
      <c r="B68" s="16">
        <v>2004</v>
      </c>
      <c r="C68" s="16">
        <v>1836.19999999999</v>
      </c>
      <c r="D68">
        <v>1098.5</v>
      </c>
      <c r="E68" s="17">
        <v>1476.3</v>
      </c>
      <c r="F68" s="9">
        <f t="shared" si="14"/>
        <v>0.59722222222222199</v>
      </c>
      <c r="G68" s="9">
        <f t="shared" si="14"/>
        <v>0.55833333333333302</v>
      </c>
      <c r="H68" s="9">
        <f t="shared" si="15"/>
        <v>0.53888888888888797</v>
      </c>
      <c r="I68" s="22">
        <f t="shared" si="15"/>
        <v>0.133333333333333</v>
      </c>
      <c r="J68" s="21">
        <f t="shared" si="15"/>
        <v>1.8170643825530979</v>
      </c>
      <c r="K68" s="9">
        <f t="shared" si="15"/>
        <v>1.7477571429349259</v>
      </c>
      <c r="L68" s="9">
        <f t="shared" si="16"/>
        <v>1.7141012467648247</v>
      </c>
      <c r="M68" s="22">
        <f t="shared" si="16"/>
        <v>1.1426308117957222</v>
      </c>
      <c r="N68" s="21">
        <f t="shared" si="16"/>
        <v>-0.2238640408516821</v>
      </c>
      <c r="O68" s="9">
        <f t="shared" si="16"/>
        <v>-0.25310644334679866</v>
      </c>
      <c r="P68" s="9">
        <f t="shared" si="17"/>
        <v>-0.26850077083706198</v>
      </c>
      <c r="Q68" s="22">
        <f t="shared" si="17"/>
        <v>-0.87506126339170109</v>
      </c>
    </row>
    <row r="69" spans="2:17" x14ac:dyDescent="0.25">
      <c r="B69" s="16">
        <v>2005</v>
      </c>
      <c r="C69" s="16">
        <v>1528.5</v>
      </c>
      <c r="D69">
        <v>771.69999999999902</v>
      </c>
      <c r="E69" s="17">
        <v>1237.5999999999999</v>
      </c>
      <c r="F69" s="9">
        <f t="shared" si="14"/>
        <v>0.85833333333333295</v>
      </c>
      <c r="G69" s="9">
        <f t="shared" si="14"/>
        <v>0.70833333333333304</v>
      </c>
      <c r="H69" s="9">
        <f t="shared" si="15"/>
        <v>0.54444444444444395</v>
      </c>
      <c r="I69" s="22">
        <f t="shared" si="15"/>
        <v>6.6666666666666596E-2</v>
      </c>
      <c r="J69" s="21">
        <f t="shared" si="15"/>
        <v>2.3592253728945809</v>
      </c>
      <c r="K69" s="9">
        <f t="shared" si="15"/>
        <v>2.0306040966347472</v>
      </c>
      <c r="L69" s="9">
        <f t="shared" si="16"/>
        <v>1.7236505327024376</v>
      </c>
      <c r="M69" s="22">
        <f t="shared" si="16"/>
        <v>1.0689391057472462</v>
      </c>
      <c r="N69" s="21">
        <f t="shared" si="16"/>
        <v>-6.6344021342452819E-2</v>
      </c>
      <c r="O69" s="9">
        <f t="shared" si="16"/>
        <v>-0.14976232033333228</v>
      </c>
      <c r="P69" s="9">
        <f t="shared" si="17"/>
        <v>-0.26404642941081158</v>
      </c>
      <c r="Q69" s="22">
        <f t="shared" si="17"/>
        <v>-1.1760912590556818</v>
      </c>
    </row>
    <row r="70" spans="2:17" x14ac:dyDescent="0.25">
      <c r="B70" s="16">
        <v>2006</v>
      </c>
      <c r="C70" s="16">
        <v>1469.7</v>
      </c>
      <c r="D70">
        <v>806.7</v>
      </c>
      <c r="E70" s="17">
        <v>1739.9</v>
      </c>
      <c r="F70" s="9">
        <f t="shared" si="14"/>
        <v>0.96388888888888902</v>
      </c>
      <c r="G70" s="9">
        <f t="shared" si="14"/>
        <v>0.88888888888888895</v>
      </c>
      <c r="H70" s="9">
        <f t="shared" si="15"/>
        <v>0.53888888888888797</v>
      </c>
      <c r="I70" s="22">
        <f t="shared" si="15"/>
        <v>0.21388888888888799</v>
      </c>
      <c r="J70" s="21">
        <f t="shared" si="15"/>
        <v>2.6218728453845315</v>
      </c>
      <c r="K70" s="9">
        <f t="shared" si="15"/>
        <v>2.4324254542872081</v>
      </c>
      <c r="L70" s="9">
        <f t="shared" si="16"/>
        <v>1.7141012467648247</v>
      </c>
      <c r="M70" s="22">
        <f t="shared" si="16"/>
        <v>1.2384850376995653</v>
      </c>
      <c r="N70" s="21">
        <f t="shared" si="16"/>
        <v>-1.597302597641349E-2</v>
      </c>
      <c r="O70" s="9">
        <f t="shared" si="16"/>
        <v>-5.1152522447381256E-2</v>
      </c>
      <c r="P70" s="9">
        <f t="shared" si="17"/>
        <v>-0.26850077083706198</v>
      </c>
      <c r="Q70" s="22">
        <f t="shared" si="17"/>
        <v>-0.6698117755948072</v>
      </c>
    </row>
    <row r="71" spans="2:17" x14ac:dyDescent="0.25">
      <c r="B71" s="16">
        <v>2007</v>
      </c>
      <c r="C71" s="16">
        <v>1596.4</v>
      </c>
      <c r="D71">
        <v>1079.4000000000001</v>
      </c>
      <c r="E71" s="17">
        <v>1802.4</v>
      </c>
      <c r="F71" s="9">
        <f t="shared" si="14"/>
        <v>0.82777777777777695</v>
      </c>
      <c r="G71" s="9">
        <f t="shared" si="14"/>
        <v>0.53611111111111098</v>
      </c>
      <c r="H71" s="9">
        <f t="shared" si="15"/>
        <v>0.44722222222222202</v>
      </c>
      <c r="I71" s="22">
        <f t="shared" si="15"/>
        <v>0.3</v>
      </c>
      <c r="J71" s="21">
        <f t="shared" si="15"/>
        <v>2.2882281347202085</v>
      </c>
      <c r="K71" s="9">
        <f t="shared" si="15"/>
        <v>1.7093464613386951</v>
      </c>
      <c r="L71" s="9">
        <f t="shared" si="16"/>
        <v>1.563961807741324</v>
      </c>
      <c r="M71" s="22">
        <f t="shared" si="16"/>
        <v>1.3498588075760032</v>
      </c>
      <c r="N71" s="21">
        <f t="shared" si="16"/>
        <v>-8.2086236691032474E-2</v>
      </c>
      <c r="O71" s="9">
        <f t="shared" si="16"/>
        <v>-0.27074519175951361</v>
      </c>
      <c r="P71" s="9">
        <f t="shared" si="17"/>
        <v>-0.34947662473543772</v>
      </c>
      <c r="Q71" s="22">
        <f t="shared" si="17"/>
        <v>-0.52287874528033762</v>
      </c>
    </row>
    <row r="72" spans="2:17" x14ac:dyDescent="0.25">
      <c r="B72" s="16">
        <v>2008</v>
      </c>
      <c r="C72" s="16">
        <v>1269.2</v>
      </c>
      <c r="D72">
        <v>1254.4000000000001</v>
      </c>
      <c r="E72" s="17">
        <v>1697.1</v>
      </c>
      <c r="F72" s="9">
        <f t="shared" si="14"/>
        <v>0.72222222222222199</v>
      </c>
      <c r="G72" s="9">
        <f t="shared" si="14"/>
        <v>0.26944444444444399</v>
      </c>
      <c r="H72" s="9">
        <f t="shared" si="15"/>
        <v>0.36944444444444402</v>
      </c>
      <c r="I72" s="22">
        <f t="shared" si="15"/>
        <v>0.27777777777777701</v>
      </c>
      <c r="J72" s="21">
        <f t="shared" si="15"/>
        <v>2.0590036942128709</v>
      </c>
      <c r="K72" s="9">
        <f t="shared" si="15"/>
        <v>1.3092368948226385</v>
      </c>
      <c r="L72" s="9">
        <f t="shared" si="16"/>
        <v>1.4469305410296456</v>
      </c>
      <c r="M72" s="22">
        <f t="shared" si="16"/>
        <v>1.3201927884341191</v>
      </c>
      <c r="N72" s="21">
        <f t="shared" si="16"/>
        <v>-0.14132915279646943</v>
      </c>
      <c r="O72" s="9">
        <f t="shared" si="16"/>
        <v>-0.56953076650104317</v>
      </c>
      <c r="P72" s="9">
        <f t="shared" si="17"/>
        <v>-0.43245085980020198</v>
      </c>
      <c r="Q72" s="22">
        <f t="shared" si="17"/>
        <v>-0.55630250076728849</v>
      </c>
    </row>
    <row r="73" spans="2:17" x14ac:dyDescent="0.25">
      <c r="B73" s="16">
        <v>2009</v>
      </c>
      <c r="C73" s="16">
        <v>985.7</v>
      </c>
      <c r="D73">
        <v>1216.4000000000001</v>
      </c>
      <c r="E73" s="17">
        <v>1744.5</v>
      </c>
      <c r="F73" s="9">
        <f t="shared" si="14"/>
        <v>0.405555555555555</v>
      </c>
      <c r="G73" s="9">
        <f t="shared" si="14"/>
        <v>0.20555555555555499</v>
      </c>
      <c r="H73" s="9">
        <f t="shared" si="15"/>
        <v>0.32500000000000001</v>
      </c>
      <c r="I73" s="22">
        <f t="shared" si="15"/>
        <v>0.53333333333333299</v>
      </c>
      <c r="J73" s="21">
        <f t="shared" si="15"/>
        <v>1.5001356773068264</v>
      </c>
      <c r="K73" s="9">
        <f t="shared" si="15"/>
        <v>1.2282072128005663</v>
      </c>
      <c r="L73" s="9">
        <f t="shared" si="16"/>
        <v>1.3840306459807514</v>
      </c>
      <c r="M73" s="22">
        <f t="shared" si="16"/>
        <v>1.7046048653227526</v>
      </c>
      <c r="N73" s="21">
        <f t="shared" si="16"/>
        <v>-0.39194964498285079</v>
      </c>
      <c r="O73" s="9">
        <f t="shared" si="16"/>
        <v>-0.68707078103631225</v>
      </c>
      <c r="P73" s="9">
        <f t="shared" si="17"/>
        <v>-0.48811663902112562</v>
      </c>
      <c r="Q73" s="22">
        <f t="shared" si="17"/>
        <v>-0.27300127206373792</v>
      </c>
    </row>
    <row r="74" spans="2:17" x14ac:dyDescent="0.25">
      <c r="B74" s="16">
        <v>2010</v>
      </c>
      <c r="C74" s="16">
        <v>826.9</v>
      </c>
      <c r="D74">
        <v>987.8</v>
      </c>
      <c r="E74" s="17">
        <v>1408.2</v>
      </c>
      <c r="F74" s="9">
        <f t="shared" si="14"/>
        <v>0.41666666666666602</v>
      </c>
      <c r="G74" s="9">
        <f t="shared" si="14"/>
        <v>0.469444444444444</v>
      </c>
      <c r="H74" s="9">
        <f t="shared" si="15"/>
        <v>0.26388888888888801</v>
      </c>
      <c r="I74" s="22">
        <f t="shared" si="15"/>
        <v>0.61388888888888804</v>
      </c>
      <c r="J74" s="21">
        <f t="shared" si="15"/>
        <v>1.5168967963882125</v>
      </c>
      <c r="K74" s="9">
        <f t="shared" si="15"/>
        <v>1.599105554421427</v>
      </c>
      <c r="L74" s="9">
        <f t="shared" si="16"/>
        <v>1.3019835234277235</v>
      </c>
      <c r="M74" s="22">
        <f t="shared" si="16"/>
        <v>1.8476025668993914</v>
      </c>
      <c r="N74" s="21">
        <f t="shared" si="16"/>
        <v>-0.3802112417116067</v>
      </c>
      <c r="O74" s="9">
        <f t="shared" si="16"/>
        <v>-0.32841579615361416</v>
      </c>
      <c r="P74" s="9">
        <f t="shared" si="17"/>
        <v>-0.57857889547844099</v>
      </c>
      <c r="Q74" s="22">
        <f t="shared" si="17"/>
        <v>-0.21191022708217716</v>
      </c>
    </row>
    <row r="75" spans="2:17" x14ac:dyDescent="0.25">
      <c r="B75" s="16">
        <v>2011</v>
      </c>
      <c r="C75" s="16">
        <v>900.69999999999902</v>
      </c>
      <c r="D75">
        <v>955.8</v>
      </c>
      <c r="E75" s="17">
        <v>1351</v>
      </c>
      <c r="F75" s="9">
        <f t="shared" si="14"/>
        <v>0.875</v>
      </c>
      <c r="G75" s="9">
        <f t="shared" si="14"/>
        <v>0.86944444444444402</v>
      </c>
      <c r="H75" s="9">
        <f t="shared" si="15"/>
        <v>0.23611111111111099</v>
      </c>
      <c r="I75" s="22">
        <f t="shared" si="15"/>
        <v>0.60555555555555496</v>
      </c>
      <c r="J75" s="21">
        <f t="shared" si="15"/>
        <v>2.3988752939670981</v>
      </c>
      <c r="K75" s="9">
        <f t="shared" si="15"/>
        <v>2.385585160221221</v>
      </c>
      <c r="L75" s="9">
        <f t="shared" si="16"/>
        <v>1.2663150040175231</v>
      </c>
      <c r="M75" s="22">
        <f t="shared" si="16"/>
        <v>1.8322698538770323</v>
      </c>
      <c r="N75" s="21">
        <f t="shared" si="16"/>
        <v>-5.7991946977686754E-2</v>
      </c>
      <c r="O75" s="9">
        <f t="shared" si="16"/>
        <v>-6.075816322083899E-2</v>
      </c>
      <c r="P75" s="9">
        <f t="shared" si="17"/>
        <v>-0.62688357505299475</v>
      </c>
      <c r="Q75" s="22">
        <f t="shared" si="17"/>
        <v>-0.21784600716268288</v>
      </c>
    </row>
    <row r="76" spans="2:17" x14ac:dyDescent="0.25">
      <c r="B76" s="16">
        <v>2012</v>
      </c>
      <c r="C76" s="16">
        <v>1170.3999999999901</v>
      </c>
      <c r="D76">
        <v>902.19999999999902</v>
      </c>
      <c r="E76" s="17">
        <v>1484.1</v>
      </c>
      <c r="F76" s="9">
        <f t="shared" si="14"/>
        <v>0.9</v>
      </c>
      <c r="G76" s="9">
        <f t="shared" si="14"/>
        <v>0.59722222222222199</v>
      </c>
      <c r="H76" s="9">
        <f t="shared" si="15"/>
        <v>0.46666666666666601</v>
      </c>
      <c r="I76" s="22">
        <f t="shared" si="15"/>
        <v>0.63333333333333297</v>
      </c>
      <c r="J76" s="21">
        <f t="shared" si="15"/>
        <v>2.4596031111569499</v>
      </c>
      <c r="K76" s="9">
        <f t="shared" si="15"/>
        <v>1.8170643825530979</v>
      </c>
      <c r="L76" s="9">
        <f t="shared" si="16"/>
        <v>1.5946697582283145</v>
      </c>
      <c r="M76" s="22">
        <f t="shared" si="16"/>
        <v>1.8838797239649621</v>
      </c>
      <c r="N76" s="21">
        <f t="shared" si="16"/>
        <v>-4.5757490560675115E-2</v>
      </c>
      <c r="O76" s="9">
        <f t="shared" si="16"/>
        <v>-0.2238640408516821</v>
      </c>
      <c r="P76" s="9">
        <f t="shared" si="17"/>
        <v>-0.33099321904142504</v>
      </c>
      <c r="Q76" s="22">
        <f t="shared" si="17"/>
        <v>-0.19836765376683371</v>
      </c>
    </row>
    <row r="77" spans="2:17" x14ac:dyDescent="0.25">
      <c r="B77" s="16">
        <v>2013</v>
      </c>
      <c r="C77" s="16">
        <v>1060.8</v>
      </c>
      <c r="D77">
        <v>1304.0999999999999</v>
      </c>
      <c r="E77" s="17">
        <v>1824.2</v>
      </c>
      <c r="F77" s="9">
        <f t="shared" si="14"/>
        <v>0.61666666666666603</v>
      </c>
      <c r="G77" s="9">
        <f t="shared" si="14"/>
        <v>0.38333333333333303</v>
      </c>
      <c r="H77" s="9">
        <f t="shared" si="15"/>
        <v>0.40833333333333299</v>
      </c>
      <c r="I77" s="22">
        <f t="shared" si="15"/>
        <v>0.29166666666666602</v>
      </c>
      <c r="J77" s="21">
        <f t="shared" si="15"/>
        <v>1.8527419309528883</v>
      </c>
      <c r="K77" s="9">
        <f t="shared" si="15"/>
        <v>1.4671670042362546</v>
      </c>
      <c r="L77" s="9">
        <f t="shared" si="16"/>
        <v>1.5043085137779606</v>
      </c>
      <c r="M77" s="22">
        <f t="shared" si="16"/>
        <v>1.3386567243530931</v>
      </c>
      <c r="N77" s="21">
        <f t="shared" si="16"/>
        <v>-0.20994952631664909</v>
      </c>
      <c r="O77" s="9">
        <f t="shared" si="16"/>
        <v>-0.41642341436605113</v>
      </c>
      <c r="P77" s="9">
        <f t="shared" si="17"/>
        <v>-0.38898516601911154</v>
      </c>
      <c r="Q77" s="22">
        <f t="shared" si="17"/>
        <v>-0.5351132016973501</v>
      </c>
    </row>
    <row r="78" spans="2:17" x14ac:dyDescent="0.25">
      <c r="B78" s="16">
        <v>2014</v>
      </c>
      <c r="C78" s="16">
        <v>642.9</v>
      </c>
      <c r="D78">
        <v>1730.3</v>
      </c>
      <c r="E78" s="17">
        <v>1986.1</v>
      </c>
      <c r="F78" s="9">
        <f t="shared" si="14"/>
        <v>0.35555555555555501</v>
      </c>
      <c r="G78" s="9">
        <f t="shared" si="14"/>
        <v>0.105555555555555</v>
      </c>
      <c r="H78" s="9">
        <f t="shared" si="15"/>
        <v>0.266666666666666</v>
      </c>
      <c r="I78" s="22">
        <f t="shared" si="15"/>
        <v>0.133333333333333</v>
      </c>
      <c r="J78" s="21">
        <f t="shared" si="15"/>
        <v>1.4269731969975614</v>
      </c>
      <c r="K78" s="9">
        <f t="shared" si="15"/>
        <v>1.1113278432436069</v>
      </c>
      <c r="L78" s="9">
        <f t="shared" si="16"/>
        <v>1.3056051720649513</v>
      </c>
      <c r="M78" s="22">
        <f t="shared" si="16"/>
        <v>1.1426308117957222</v>
      </c>
      <c r="N78" s="21">
        <f t="shared" si="16"/>
        <v>-0.44909253111941955</v>
      </c>
      <c r="O78" s="9">
        <f t="shared" si="16"/>
        <v>-0.97651890415047937</v>
      </c>
      <c r="P78" s="9">
        <f t="shared" si="17"/>
        <v>-0.57403126772771995</v>
      </c>
      <c r="Q78" s="22">
        <f t="shared" si="17"/>
        <v>-0.87506126339170109</v>
      </c>
    </row>
    <row r="79" spans="2:17" x14ac:dyDescent="0.25">
      <c r="B79" s="16">
        <v>2015</v>
      </c>
      <c r="C79" s="16">
        <v>456.4</v>
      </c>
      <c r="D79">
        <v>1573.2</v>
      </c>
      <c r="E79" s="17">
        <v>1462.3</v>
      </c>
      <c r="F79" s="9">
        <f t="shared" si="14"/>
        <v>6.3888888888888801E-2</v>
      </c>
      <c r="G79" s="9">
        <f t="shared" si="14"/>
        <v>6.3888888888888801E-2</v>
      </c>
      <c r="H79" s="9">
        <f t="shared" si="15"/>
        <v>0.133333333333333</v>
      </c>
      <c r="I79" s="22">
        <f t="shared" si="15"/>
        <v>0.249999999999999</v>
      </c>
      <c r="J79" s="21">
        <f t="shared" si="15"/>
        <v>1.0659739506311052</v>
      </c>
      <c r="K79" s="9">
        <f t="shared" si="15"/>
        <v>1.0659739506311052</v>
      </c>
      <c r="L79" s="9">
        <f t="shared" si="16"/>
        <v>1.1426308117957222</v>
      </c>
      <c r="M79" s="22">
        <f t="shared" si="16"/>
        <v>1.2840254166877403</v>
      </c>
      <c r="N79" s="21">
        <f t="shared" si="16"/>
        <v>-1.1945746647496951</v>
      </c>
      <c r="O79" s="9">
        <f t="shared" si="16"/>
        <v>-1.1945746647496951</v>
      </c>
      <c r="P79" s="9">
        <f t="shared" si="17"/>
        <v>-0.87506126339170109</v>
      </c>
      <c r="Q79" s="22">
        <f t="shared" si="17"/>
        <v>-0.60205999132796417</v>
      </c>
    </row>
    <row r="80" spans="2:17" x14ac:dyDescent="0.25">
      <c r="B80" s="16">
        <v>2016</v>
      </c>
      <c r="C80" s="16">
        <v>917.3</v>
      </c>
      <c r="D80">
        <v>1186.5999999999999</v>
      </c>
      <c r="E80" s="17">
        <v>1331</v>
      </c>
      <c r="F80" s="9">
        <f t="shared" si="14"/>
        <v>0.15</v>
      </c>
      <c r="G80" s="9">
        <f t="shared" si="14"/>
        <v>0.22222222222222199</v>
      </c>
      <c r="H80" s="9">
        <f t="shared" si="15"/>
        <v>4.4444444444444398E-2</v>
      </c>
      <c r="I80" s="22">
        <f t="shared" si="15"/>
        <v>0.30555555555555503</v>
      </c>
      <c r="J80" s="21">
        <f t="shared" si="15"/>
        <v>1.1618342427282831</v>
      </c>
      <c r="K80" s="9">
        <f t="shared" si="15"/>
        <v>1.2488488690016819</v>
      </c>
      <c r="L80" s="9">
        <f t="shared" si="16"/>
        <v>1.0454468947140421</v>
      </c>
      <c r="M80" s="22">
        <f t="shared" si="16"/>
        <v>1.3573788929579342</v>
      </c>
      <c r="N80" s="21">
        <f t="shared" si="16"/>
        <v>-0.82390874094431876</v>
      </c>
      <c r="O80" s="9">
        <f t="shared" si="16"/>
        <v>-0.65321251377534417</v>
      </c>
      <c r="P80" s="9">
        <f t="shared" si="17"/>
        <v>-1.3521825181113629</v>
      </c>
      <c r="Q80" s="22">
        <f t="shared" si="17"/>
        <v>-0.51490981560906302</v>
      </c>
    </row>
    <row r="81" spans="2:26" x14ac:dyDescent="0.25">
      <c r="B81" s="16">
        <v>2018</v>
      </c>
      <c r="C81" s="16">
        <v>1042.9000000000001</v>
      </c>
      <c r="D81">
        <v>917.1</v>
      </c>
      <c r="E81" s="17">
        <v>1579.3</v>
      </c>
      <c r="F81" s="9">
        <f t="shared" si="14"/>
        <v>0.68611111111111101</v>
      </c>
      <c r="G81" s="9">
        <f t="shared" si="14"/>
        <v>0.52777777777777701</v>
      </c>
      <c r="H81" s="9">
        <f t="shared" si="15"/>
        <v>0.13055555555555501</v>
      </c>
      <c r="I81" s="22">
        <f t="shared" si="15"/>
        <v>0.42499999999999999</v>
      </c>
      <c r="J81" s="21">
        <f t="shared" si="15"/>
        <v>1.9859772514697134</v>
      </c>
      <c r="K81" s="9">
        <f t="shared" si="15"/>
        <v>1.6951610952772713</v>
      </c>
      <c r="L81" s="9">
        <f t="shared" si="16"/>
        <v>1.1394612415374723</v>
      </c>
      <c r="M81" s="22">
        <f t="shared" si="16"/>
        <v>1.5295904196633787</v>
      </c>
      <c r="N81" s="21">
        <f t="shared" si="16"/>
        <v>-0.1636055475076216</v>
      </c>
      <c r="O81" s="9">
        <f t="shared" si="16"/>
        <v>-0.27754889981445896</v>
      </c>
      <c r="P81" s="9">
        <f t="shared" si="17"/>
        <v>-0.88420464283157163</v>
      </c>
      <c r="Q81" s="22">
        <f t="shared" si="17"/>
        <v>-0.37161106994968846</v>
      </c>
    </row>
    <row r="82" spans="2:26" x14ac:dyDescent="0.25">
      <c r="B82" s="16">
        <v>2019</v>
      </c>
      <c r="C82" s="16">
        <v>921.5</v>
      </c>
      <c r="D82">
        <v>775.4</v>
      </c>
      <c r="E82" s="17">
        <v>1414.9</v>
      </c>
      <c r="F82" s="9">
        <f>F61</f>
        <v>0.81111111111111101</v>
      </c>
      <c r="G82" s="9">
        <f>G61</f>
        <v>0.72499999999999998</v>
      </c>
      <c r="H82" s="9">
        <f t="shared" ref="H82:K83" si="18">I61</f>
        <v>0.13055555555555501</v>
      </c>
      <c r="I82" s="22">
        <f t="shared" si="18"/>
        <v>0.141666666666666</v>
      </c>
      <c r="J82" s="21">
        <f t="shared" si="18"/>
        <v>2.2504070503288132</v>
      </c>
      <c r="K82" s="9">
        <f t="shared" si="18"/>
        <v>2.0647310999664863</v>
      </c>
      <c r="L82" s="9">
        <f t="shared" ref="L82:O83" si="19">N61</f>
        <v>1.1394612415374723</v>
      </c>
      <c r="M82" s="22">
        <f t="shared" si="19"/>
        <v>1.1521925203457473</v>
      </c>
      <c r="N82" s="21">
        <f t="shared" si="19"/>
        <v>-9.0919649318869034E-2</v>
      </c>
      <c r="O82" s="9">
        <f t="shared" si="19"/>
        <v>-0.13966199342900631</v>
      </c>
      <c r="P82" s="9">
        <f>S61</f>
        <v>-0.88420464283157163</v>
      </c>
      <c r="Q82" s="22">
        <f>T61</f>
        <v>-0.848732324669353</v>
      </c>
    </row>
    <row r="83" spans="2:26" x14ac:dyDescent="0.25">
      <c r="B83" s="23">
        <v>2020</v>
      </c>
      <c r="C83" s="23">
        <v>1039.5999999999999</v>
      </c>
      <c r="D83" s="24">
        <v>834.7</v>
      </c>
      <c r="E83" s="25">
        <v>1362.1</v>
      </c>
      <c r="F83" s="27">
        <f>F62</f>
        <v>0.875</v>
      </c>
      <c r="G83" s="27">
        <f>G62</f>
        <v>0.50833333333333297</v>
      </c>
      <c r="H83" s="27">
        <f t="shared" si="18"/>
        <v>0.25277777777777699</v>
      </c>
      <c r="I83" s="28">
        <f t="shared" si="18"/>
        <v>0.33611111111111103</v>
      </c>
      <c r="J83" s="26">
        <f t="shared" si="18"/>
        <v>2.3988752939670981</v>
      </c>
      <c r="K83" s="27">
        <f t="shared" si="18"/>
        <v>1.6625180212410016</v>
      </c>
      <c r="L83" s="27">
        <f t="shared" si="19"/>
        <v>1.28759711234812</v>
      </c>
      <c r="M83" s="28">
        <f t="shared" si="19"/>
        <v>1.3994945155630134</v>
      </c>
      <c r="N83" s="26">
        <f t="shared" si="19"/>
        <v>-5.7991946977686754E-2</v>
      </c>
      <c r="O83" s="27">
        <f t="shared" si="19"/>
        <v>-0.29385141103685808</v>
      </c>
      <c r="P83" s="27">
        <f>S62</f>
        <v>-0.59726110844619507</v>
      </c>
      <c r="Q83" s="28">
        <f>T62</f>
        <v>-0.47351713045083726</v>
      </c>
    </row>
    <row r="86" spans="2:26" x14ac:dyDescent="0.25">
      <c r="B86" s="10"/>
      <c r="C86" s="10"/>
      <c r="D86" s="11"/>
      <c r="E86" s="11"/>
      <c r="F86" s="10" t="s">
        <v>57</v>
      </c>
      <c r="G86" s="11"/>
      <c r="H86" s="11"/>
      <c r="I86" s="11"/>
      <c r="J86" s="11"/>
      <c r="K86" s="11"/>
      <c r="L86" s="12"/>
      <c r="M86" s="10" t="s">
        <v>65</v>
      </c>
      <c r="N86" s="11"/>
      <c r="O86" s="11"/>
      <c r="P86" s="11"/>
      <c r="Q86" s="11"/>
      <c r="R86" s="11"/>
      <c r="S86" s="12"/>
      <c r="T86" s="10" t="s">
        <v>69</v>
      </c>
      <c r="U86" s="11"/>
      <c r="V86" s="11"/>
      <c r="W86" s="11"/>
      <c r="X86" s="11"/>
      <c r="Y86" s="11"/>
      <c r="Z86" s="12"/>
    </row>
    <row r="87" spans="2:26" x14ac:dyDescent="0.25">
      <c r="B87" s="13" t="s">
        <v>5</v>
      </c>
      <c r="C87" s="13" t="s">
        <v>2</v>
      </c>
      <c r="D87" s="14" t="s">
        <v>3</v>
      </c>
      <c r="E87" s="14" t="s">
        <v>0</v>
      </c>
      <c r="F87" s="10" t="s">
        <v>43</v>
      </c>
      <c r="G87" s="11" t="s">
        <v>44</v>
      </c>
      <c r="H87" s="11" t="s">
        <v>56</v>
      </c>
      <c r="I87" s="11" t="s">
        <v>54</v>
      </c>
      <c r="J87" s="11" t="s">
        <v>52</v>
      </c>
      <c r="K87" s="11" t="s">
        <v>12</v>
      </c>
      <c r="L87" s="12" t="s">
        <v>1</v>
      </c>
      <c r="M87" s="10" t="s">
        <v>43</v>
      </c>
      <c r="N87" s="11" t="s">
        <v>44</v>
      </c>
      <c r="O87" s="11" t="s">
        <v>56</v>
      </c>
      <c r="P87" s="11" t="s">
        <v>54</v>
      </c>
      <c r="Q87" s="11" t="s">
        <v>52</v>
      </c>
      <c r="R87" s="11" t="s">
        <v>12</v>
      </c>
      <c r="S87" s="12" t="s">
        <v>1</v>
      </c>
      <c r="T87" s="10" t="s">
        <v>43</v>
      </c>
      <c r="U87" s="11" t="s">
        <v>44</v>
      </c>
      <c r="V87" s="11" t="s">
        <v>56</v>
      </c>
      <c r="W87" s="11" t="s">
        <v>54</v>
      </c>
      <c r="X87" s="11" t="s">
        <v>52</v>
      </c>
      <c r="Y87" s="11" t="s">
        <v>12</v>
      </c>
      <c r="Z87" s="12" t="s">
        <v>1</v>
      </c>
    </row>
    <row r="88" spans="2:26" x14ac:dyDescent="0.25">
      <c r="B88" s="16">
        <v>2002</v>
      </c>
      <c r="C88" s="16">
        <v>1533.5</v>
      </c>
      <c r="D88">
        <v>1309.3</v>
      </c>
      <c r="E88">
        <v>1897.6</v>
      </c>
      <c r="F88" s="18">
        <f t="shared" ref="F88:F105" si="20">H3</f>
        <v>0.69166666666666599</v>
      </c>
      <c r="G88" s="19">
        <f t="shared" ref="G88:J103" si="21">I3</f>
        <v>0.469444444444444</v>
      </c>
      <c r="H88" s="19">
        <f t="shared" si="21"/>
        <v>0.70833333333333304</v>
      </c>
      <c r="I88" s="19">
        <f t="shared" si="21"/>
        <v>0.67500000000000004</v>
      </c>
      <c r="J88" s="19">
        <f t="shared" si="21"/>
        <v>0.71388888888888802</v>
      </c>
      <c r="K88" s="19">
        <f t="shared" ref="K88:L103" si="22">N3</f>
        <v>0.40790986085904402</v>
      </c>
      <c r="L88" s="20">
        <f t="shared" si="22"/>
        <v>0.18188622754490999</v>
      </c>
      <c r="M88" s="18">
        <f t="shared" ref="M88:M105" si="23">EXP(F88)</f>
        <v>1.9970411630535065</v>
      </c>
      <c r="N88" s="19">
        <f t="shared" ref="N88:S103" si="24">EXP(G88)</f>
        <v>1.599105554421427</v>
      </c>
      <c r="O88" s="19">
        <f t="shared" si="24"/>
        <v>2.0306040966347472</v>
      </c>
      <c r="P88" s="19">
        <f t="shared" si="24"/>
        <v>1.9640329759698474</v>
      </c>
      <c r="Q88" s="19">
        <f t="shared" si="24"/>
        <v>2.0419166250991236</v>
      </c>
      <c r="R88" s="19">
        <f t="shared" si="24"/>
        <v>1.5036716153935223</v>
      </c>
      <c r="S88" s="19">
        <f t="shared" si="24"/>
        <v>1.1994777185915813</v>
      </c>
      <c r="T88" s="18">
        <f t="shared" ref="T88:T105" si="25">LOG10(F88)</f>
        <v>-0.16010315367155134</v>
      </c>
      <c r="U88" s="19">
        <f t="shared" ref="U88:Z103" si="26">LOG10(G88)</f>
        <v>-0.32841579615361416</v>
      </c>
      <c r="V88" s="19">
        <f t="shared" si="26"/>
        <v>-0.14976232033333228</v>
      </c>
      <c r="W88" s="19">
        <f t="shared" si="26"/>
        <v>-0.17069622716897506</v>
      </c>
      <c r="X88" s="19">
        <f t="shared" si="26"/>
        <v>-0.14636937743599326</v>
      </c>
      <c r="Y88" s="19">
        <f t="shared" si="26"/>
        <v>-0.38943579587215227</v>
      </c>
      <c r="Z88" s="20">
        <f>LOG10(L88)</f>
        <v>-0.74020018454121517</v>
      </c>
    </row>
    <row r="89" spans="2:26" x14ac:dyDescent="0.25">
      <c r="B89" s="16">
        <v>2003</v>
      </c>
      <c r="C89" s="16">
        <v>1712.8999999999901</v>
      </c>
      <c r="D89">
        <v>756.6</v>
      </c>
      <c r="E89">
        <v>1542.69999999999</v>
      </c>
      <c r="F89" s="21">
        <f t="shared" si="20"/>
        <v>0.719444444444444</v>
      </c>
      <c r="G89" s="9">
        <f t="shared" si="21"/>
        <v>0.54722222222222205</v>
      </c>
      <c r="H89" s="9">
        <f t="shared" si="21"/>
        <v>0.58888888888888802</v>
      </c>
      <c r="I89" s="9">
        <f t="shared" si="21"/>
        <v>0.60833333333333295</v>
      </c>
      <c r="J89" s="9">
        <f t="shared" si="21"/>
        <v>0.438888888888888</v>
      </c>
      <c r="K89" s="9">
        <f t="shared" si="22"/>
        <v>0.45476190476190398</v>
      </c>
      <c r="L89" s="22">
        <f t="shared" si="22"/>
        <v>0.53742514970059796</v>
      </c>
      <c r="M89" s="21">
        <f t="shared" si="23"/>
        <v>2.0532921758436546</v>
      </c>
      <c r="N89" s="9">
        <f t="shared" si="24"/>
        <v>1.7284451068967286</v>
      </c>
      <c r="O89" s="9">
        <f t="shared" si="24"/>
        <v>1.801985096985967</v>
      </c>
      <c r="P89" s="9">
        <f t="shared" si="24"/>
        <v>1.8373665678522269</v>
      </c>
      <c r="Q89" s="9">
        <f t="shared" si="24"/>
        <v>1.5509829463749032</v>
      </c>
      <c r="R89" s="9">
        <f t="shared" si="24"/>
        <v>1.5757981483296479</v>
      </c>
      <c r="S89" s="9">
        <f t="shared" si="24"/>
        <v>1.7115940849603701</v>
      </c>
      <c r="T89" s="21">
        <f t="shared" si="25"/>
        <v>-0.14300273668603572</v>
      </c>
      <c r="U89" s="9">
        <f t="shared" si="26"/>
        <v>-0.26183627460569447</v>
      </c>
      <c r="V89" s="9">
        <f t="shared" si="26"/>
        <v>-0.22996663983853646</v>
      </c>
      <c r="W89" s="9">
        <f t="shared" si="26"/>
        <v>-0.21585838592716919</v>
      </c>
      <c r="X89" s="9">
        <f t="shared" si="26"/>
        <v>-0.35764541381286552</v>
      </c>
      <c r="Y89" s="9">
        <f t="shared" si="26"/>
        <v>-0.34221592315017368</v>
      </c>
      <c r="Z89" s="22">
        <f t="shared" si="26"/>
        <v>-0.26968201389722718</v>
      </c>
    </row>
    <row r="90" spans="2:26" x14ac:dyDescent="0.25">
      <c r="B90" s="16">
        <v>2004</v>
      </c>
      <c r="C90" s="16">
        <v>1836.19999999999</v>
      </c>
      <c r="D90">
        <v>1098.5</v>
      </c>
      <c r="E90">
        <v>1476.3</v>
      </c>
      <c r="F90" s="21">
        <f t="shared" si="20"/>
        <v>0.59722222222222199</v>
      </c>
      <c r="G90" s="9">
        <f t="shared" si="21"/>
        <v>0.55833333333333302</v>
      </c>
      <c r="H90" s="9">
        <f t="shared" si="21"/>
        <v>0.42777777777777698</v>
      </c>
      <c r="I90" s="9">
        <f t="shared" si="21"/>
        <v>0.53888888888888797</v>
      </c>
      <c r="J90" s="9">
        <f t="shared" si="21"/>
        <v>0.133333333333333</v>
      </c>
      <c r="K90" s="9">
        <f t="shared" si="22"/>
        <v>0.372988505747126</v>
      </c>
      <c r="L90" s="22">
        <f t="shared" si="22"/>
        <v>0.32372754491017902</v>
      </c>
      <c r="M90" s="21">
        <f t="shared" si="23"/>
        <v>1.8170643825530979</v>
      </c>
      <c r="N90" s="9">
        <f t="shared" si="24"/>
        <v>1.7477571429349259</v>
      </c>
      <c r="O90" s="9">
        <f t="shared" si="24"/>
        <v>1.5338451886056954</v>
      </c>
      <c r="P90" s="9">
        <f t="shared" si="24"/>
        <v>1.7141012467648247</v>
      </c>
      <c r="Q90" s="9">
        <f t="shared" si="24"/>
        <v>1.1426308117957222</v>
      </c>
      <c r="R90" s="9">
        <f t="shared" si="24"/>
        <v>1.4520676493041016</v>
      </c>
      <c r="S90" s="9">
        <f t="shared" si="24"/>
        <v>1.3822706491367498</v>
      </c>
      <c r="T90" s="21">
        <f t="shared" si="25"/>
        <v>-0.2238640408516821</v>
      </c>
      <c r="U90" s="9">
        <f t="shared" si="26"/>
        <v>-0.25310644334679866</v>
      </c>
      <c r="V90" s="9">
        <f t="shared" si="26"/>
        <v>-0.368781779930825</v>
      </c>
      <c r="W90" s="9">
        <f t="shared" si="26"/>
        <v>-0.26850077083706198</v>
      </c>
      <c r="X90" s="9">
        <f t="shared" si="26"/>
        <v>-0.87506126339170109</v>
      </c>
      <c r="Y90" s="9">
        <f t="shared" si="26"/>
        <v>-0.42830455148223101</v>
      </c>
      <c r="Z90" s="22">
        <f t="shared" si="26"/>
        <v>-0.48982034633869465</v>
      </c>
    </row>
    <row r="91" spans="2:26" x14ac:dyDescent="0.25">
      <c r="B91" s="16">
        <v>2005</v>
      </c>
      <c r="C91" s="16">
        <v>1528.5</v>
      </c>
      <c r="D91">
        <v>771.69999999999902</v>
      </c>
      <c r="E91">
        <v>1237.5999999999999</v>
      </c>
      <c r="F91" s="21">
        <f t="shared" si="20"/>
        <v>0.85833333333333295</v>
      </c>
      <c r="G91" s="9">
        <f t="shared" si="21"/>
        <v>0.70833333333333304</v>
      </c>
      <c r="H91" s="9">
        <f t="shared" si="21"/>
        <v>0.33888888888888802</v>
      </c>
      <c r="I91" s="9">
        <f t="shared" si="21"/>
        <v>0.54444444444444395</v>
      </c>
      <c r="J91" s="9">
        <f t="shared" si="21"/>
        <v>6.6666666666666596E-2</v>
      </c>
      <c r="K91" s="9">
        <f t="shared" si="22"/>
        <v>0.79089668615984399</v>
      </c>
      <c r="L91" s="22">
        <f t="shared" si="22"/>
        <v>0.94872754491017897</v>
      </c>
      <c r="M91" s="21">
        <f t="shared" si="23"/>
        <v>2.3592253728945809</v>
      </c>
      <c r="N91" s="9">
        <f t="shared" si="24"/>
        <v>2.0306040966347472</v>
      </c>
      <c r="O91" s="9">
        <f t="shared" si="24"/>
        <v>1.4033874046156727</v>
      </c>
      <c r="P91" s="9">
        <f t="shared" si="24"/>
        <v>1.7236505327024376</v>
      </c>
      <c r="Q91" s="9">
        <f t="shared" si="24"/>
        <v>1.0689391057472462</v>
      </c>
      <c r="R91" s="9">
        <f t="shared" si="24"/>
        <v>2.2053730674169536</v>
      </c>
      <c r="S91" s="9">
        <f t="shared" si="24"/>
        <v>2.5824215523269465</v>
      </c>
      <c r="T91" s="21">
        <f t="shared" si="25"/>
        <v>-6.6344021342452819E-2</v>
      </c>
      <c r="U91" s="9">
        <f t="shared" si="26"/>
        <v>-0.14976232033333228</v>
      </c>
      <c r="V91" s="9">
        <f t="shared" si="26"/>
        <v>-0.46994267009254015</v>
      </c>
      <c r="W91" s="9">
        <f t="shared" si="26"/>
        <v>-0.26404642941081158</v>
      </c>
      <c r="X91" s="9">
        <f t="shared" si="26"/>
        <v>-1.1760912590556818</v>
      </c>
      <c r="Y91" s="9">
        <f t="shared" si="26"/>
        <v>-0.10188024413964684</v>
      </c>
      <c r="Z91" s="22">
        <f t="shared" si="26"/>
        <v>-2.285849013415359E-2</v>
      </c>
    </row>
    <row r="92" spans="2:26" x14ac:dyDescent="0.25">
      <c r="B92" s="16">
        <v>2006</v>
      </c>
      <c r="C92" s="16">
        <v>1469.7</v>
      </c>
      <c r="D92">
        <v>806.7</v>
      </c>
      <c r="E92">
        <v>1739.9</v>
      </c>
      <c r="F92" s="21">
        <f t="shared" si="20"/>
        <v>0.96388888888888902</v>
      </c>
      <c r="G92" s="9">
        <f t="shared" si="21"/>
        <v>0.88888888888888895</v>
      </c>
      <c r="H92" s="9">
        <f t="shared" si="21"/>
        <v>0.5</v>
      </c>
      <c r="I92" s="9">
        <f t="shared" si="21"/>
        <v>0.53888888888888797</v>
      </c>
      <c r="J92" s="9">
        <f t="shared" si="21"/>
        <v>0.21388888888888799</v>
      </c>
      <c r="K92" s="9">
        <f t="shared" si="22"/>
        <v>0.83333333333333304</v>
      </c>
      <c r="L92" s="22">
        <f t="shared" si="22"/>
        <v>0.71856287425149701</v>
      </c>
      <c r="M92" s="21">
        <f t="shared" si="23"/>
        <v>2.6218728453845315</v>
      </c>
      <c r="N92" s="9">
        <f t="shared" si="24"/>
        <v>2.4324254542872081</v>
      </c>
      <c r="O92" s="9">
        <f t="shared" si="24"/>
        <v>1.6487212707001282</v>
      </c>
      <c r="P92" s="9">
        <f t="shared" si="24"/>
        <v>1.7141012467648247</v>
      </c>
      <c r="Q92" s="9">
        <f t="shared" si="24"/>
        <v>1.2384850376995653</v>
      </c>
      <c r="R92" s="9">
        <f t="shared" si="24"/>
        <v>2.3009758908928242</v>
      </c>
      <c r="S92" s="9">
        <f t="shared" si="24"/>
        <v>2.0514828523040491</v>
      </c>
      <c r="T92" s="21">
        <f t="shared" si="25"/>
        <v>-1.597302597641349E-2</v>
      </c>
      <c r="U92" s="9">
        <f t="shared" si="26"/>
        <v>-5.1152522447381256E-2</v>
      </c>
      <c r="V92" s="9">
        <f t="shared" si="26"/>
        <v>-0.3010299956639812</v>
      </c>
      <c r="W92" s="9">
        <f t="shared" si="26"/>
        <v>-0.26850077083706198</v>
      </c>
      <c r="X92" s="9">
        <f t="shared" si="26"/>
        <v>-0.6698117755948072</v>
      </c>
      <c r="Y92" s="9">
        <f t="shared" si="26"/>
        <v>-7.9181246047624984E-2</v>
      </c>
      <c r="Z92" s="22">
        <f t="shared" si="26"/>
        <v>-0.14353522509995845</v>
      </c>
    </row>
    <row r="93" spans="2:26" x14ac:dyDescent="0.25">
      <c r="B93" s="16">
        <v>2007</v>
      </c>
      <c r="C93" s="16">
        <v>1596.4</v>
      </c>
      <c r="D93">
        <v>1079.4000000000001</v>
      </c>
      <c r="E93">
        <v>1802.4</v>
      </c>
      <c r="F93" s="21">
        <f t="shared" si="20"/>
        <v>0.82777777777777695</v>
      </c>
      <c r="G93" s="9">
        <f t="shared" si="21"/>
        <v>0.53611111111111098</v>
      </c>
      <c r="H93" s="9">
        <f t="shared" si="21"/>
        <v>0.422222222222222</v>
      </c>
      <c r="I93" s="9">
        <f t="shared" si="21"/>
        <v>0.44722222222222202</v>
      </c>
      <c r="J93" s="9">
        <f t="shared" si="21"/>
        <v>0.3</v>
      </c>
      <c r="K93" s="9">
        <f t="shared" si="22"/>
        <v>0.53571428571428503</v>
      </c>
      <c r="L93" s="22">
        <f t="shared" si="22"/>
        <v>8.6826347305389198E-2</v>
      </c>
      <c r="M93" s="21">
        <f t="shared" si="23"/>
        <v>2.2882281347202085</v>
      </c>
      <c r="N93" s="9">
        <f t="shared" si="24"/>
        <v>1.7093464613386951</v>
      </c>
      <c r="O93" s="9">
        <f t="shared" si="24"/>
        <v>1.5253474531238629</v>
      </c>
      <c r="P93" s="9">
        <f t="shared" si="24"/>
        <v>1.563961807741324</v>
      </c>
      <c r="Q93" s="9">
        <f t="shared" si="24"/>
        <v>1.3498588075760032</v>
      </c>
      <c r="R93" s="9">
        <f t="shared" si="24"/>
        <v>1.7086682838187925</v>
      </c>
      <c r="S93" s="9">
        <f t="shared" si="24"/>
        <v>1.0907072590174862</v>
      </c>
      <c r="T93" s="21">
        <f t="shared" si="25"/>
        <v>-8.2086236691032474E-2</v>
      </c>
      <c r="U93" s="9">
        <f t="shared" si="26"/>
        <v>-0.27074519175951361</v>
      </c>
      <c r="V93" s="9">
        <f t="shared" si="26"/>
        <v>-0.37445891282251492</v>
      </c>
      <c r="W93" s="9">
        <f t="shared" si="26"/>
        <v>-0.34947662473543772</v>
      </c>
      <c r="X93" s="9">
        <f t="shared" si="26"/>
        <v>-0.52287874528033762</v>
      </c>
      <c r="Y93" s="9">
        <f t="shared" si="26"/>
        <v>-0.27106677228653853</v>
      </c>
      <c r="Z93" s="22">
        <f t="shared" si="26"/>
        <v>-1.0613484689126085</v>
      </c>
    </row>
    <row r="94" spans="2:26" x14ac:dyDescent="0.25">
      <c r="B94" s="16">
        <v>2008</v>
      </c>
      <c r="C94" s="16">
        <v>1269.2</v>
      </c>
      <c r="D94">
        <v>1254.4000000000001</v>
      </c>
      <c r="E94">
        <v>1697.1</v>
      </c>
      <c r="F94" s="21">
        <f t="shared" si="20"/>
        <v>0.72222222222222199</v>
      </c>
      <c r="G94" s="9">
        <f t="shared" si="21"/>
        <v>0.26944444444444399</v>
      </c>
      <c r="H94" s="9">
        <f t="shared" si="21"/>
        <v>0.31944444444444398</v>
      </c>
      <c r="I94" s="9">
        <f t="shared" si="21"/>
        <v>0.36944444444444402</v>
      </c>
      <c r="J94" s="9">
        <f t="shared" si="21"/>
        <v>0.27777777777777701</v>
      </c>
      <c r="K94" s="9">
        <f t="shared" si="22"/>
        <v>0.5</v>
      </c>
      <c r="L94" s="22">
        <f t="shared" si="22"/>
        <v>0.43974550898203502</v>
      </c>
      <c r="M94" s="21">
        <f t="shared" si="23"/>
        <v>2.0590036942128709</v>
      </c>
      <c r="N94" s="9">
        <f t="shared" si="24"/>
        <v>1.3092368948226385</v>
      </c>
      <c r="O94" s="9">
        <f t="shared" si="24"/>
        <v>1.3763629058361364</v>
      </c>
      <c r="P94" s="9">
        <f t="shared" si="24"/>
        <v>1.4469305410296456</v>
      </c>
      <c r="Q94" s="9">
        <f t="shared" si="24"/>
        <v>1.3201927884341191</v>
      </c>
      <c r="R94" s="9">
        <f t="shared" si="24"/>
        <v>1.6487212707001282</v>
      </c>
      <c r="S94" s="9">
        <f t="shared" si="24"/>
        <v>1.5523121187474984</v>
      </c>
      <c r="T94" s="21">
        <f t="shared" si="25"/>
        <v>-0.14132915279646943</v>
      </c>
      <c r="U94" s="9">
        <f t="shared" si="26"/>
        <v>-0.56953076650104317</v>
      </c>
      <c r="V94" s="9">
        <f t="shared" si="26"/>
        <v>-0.49560466041367623</v>
      </c>
      <c r="W94" s="9">
        <f t="shared" si="26"/>
        <v>-0.43245085980020198</v>
      </c>
      <c r="X94" s="9">
        <f t="shared" si="26"/>
        <v>-0.55630250076728849</v>
      </c>
      <c r="Y94" s="9">
        <f t="shared" si="26"/>
        <v>-0.3010299956639812</v>
      </c>
      <c r="Z94" s="22">
        <f t="shared" si="26"/>
        <v>-0.35679858719575391</v>
      </c>
    </row>
    <row r="95" spans="2:26" x14ac:dyDescent="0.25">
      <c r="B95" s="16">
        <v>2009</v>
      </c>
      <c r="C95" s="16">
        <v>985.7</v>
      </c>
      <c r="D95">
        <v>1216.4000000000001</v>
      </c>
      <c r="E95">
        <v>1744.5</v>
      </c>
      <c r="F95" s="21">
        <f t="shared" si="20"/>
        <v>0.405555555555555</v>
      </c>
      <c r="G95" s="9">
        <f t="shared" si="21"/>
        <v>0.20555555555555499</v>
      </c>
      <c r="H95" s="9">
        <f t="shared" si="21"/>
        <v>0.42499999999999999</v>
      </c>
      <c r="I95" s="9">
        <f t="shared" si="21"/>
        <v>0.32500000000000001</v>
      </c>
      <c r="J95" s="9">
        <f t="shared" si="21"/>
        <v>0.53333333333333299</v>
      </c>
      <c r="K95" s="9">
        <f t="shared" si="22"/>
        <v>0.38965517241379299</v>
      </c>
      <c r="L95" s="22">
        <f t="shared" si="22"/>
        <v>0.32447604790419099</v>
      </c>
      <c r="M95" s="21">
        <f t="shared" si="23"/>
        <v>1.5001356773068264</v>
      </c>
      <c r="N95" s="9">
        <f t="shared" si="24"/>
        <v>1.2282072128005663</v>
      </c>
      <c r="O95" s="9">
        <f t="shared" si="24"/>
        <v>1.5295904196633787</v>
      </c>
      <c r="P95" s="9">
        <f t="shared" si="24"/>
        <v>1.3840306459807514</v>
      </c>
      <c r="Q95" s="9">
        <f t="shared" si="24"/>
        <v>1.7046048653227526</v>
      </c>
      <c r="R95" s="9">
        <f t="shared" si="24"/>
        <v>1.4764715779615081</v>
      </c>
      <c r="S95" s="9">
        <f t="shared" si="24"/>
        <v>1.38330567016601</v>
      </c>
      <c r="T95" s="21">
        <f t="shared" si="25"/>
        <v>-0.39194964498285079</v>
      </c>
      <c r="U95" s="9">
        <f t="shared" si="26"/>
        <v>-0.68707078103631225</v>
      </c>
      <c r="V95" s="9">
        <f t="shared" si="26"/>
        <v>-0.37161106994968846</v>
      </c>
      <c r="W95" s="9">
        <f t="shared" si="26"/>
        <v>-0.48811663902112562</v>
      </c>
      <c r="X95" s="9">
        <f t="shared" si="26"/>
        <v>-0.27300127206373792</v>
      </c>
      <c r="Y95" s="9">
        <f t="shared" si="26"/>
        <v>-0.40931955441553647</v>
      </c>
      <c r="Z95" s="22">
        <f t="shared" si="26"/>
        <v>-0.48881735632729861</v>
      </c>
    </row>
    <row r="96" spans="2:26" x14ac:dyDescent="0.25">
      <c r="B96" s="16">
        <v>2010</v>
      </c>
      <c r="C96" s="16">
        <v>826.9</v>
      </c>
      <c r="D96">
        <v>987.8</v>
      </c>
      <c r="E96">
        <v>1408.2</v>
      </c>
      <c r="F96" s="21">
        <f t="shared" si="20"/>
        <v>0.41666666666666602</v>
      </c>
      <c r="G96" s="9">
        <f t="shared" si="21"/>
        <v>0.469444444444444</v>
      </c>
      <c r="H96" s="9">
        <f t="shared" si="21"/>
        <v>0.39444444444444399</v>
      </c>
      <c r="I96" s="9">
        <f t="shared" si="21"/>
        <v>0.26388888888888801</v>
      </c>
      <c r="J96" s="9">
        <f t="shared" si="21"/>
        <v>0.61388888888888804</v>
      </c>
      <c r="K96" s="9">
        <f t="shared" si="22"/>
        <v>0.50608519269776797</v>
      </c>
      <c r="L96" s="22">
        <f t="shared" si="22"/>
        <v>0.80800898203592797</v>
      </c>
      <c r="M96" s="21">
        <f t="shared" si="23"/>
        <v>1.5168967963882125</v>
      </c>
      <c r="N96" s="9">
        <f t="shared" si="24"/>
        <v>1.599105554421427</v>
      </c>
      <c r="O96" s="9">
        <f t="shared" si="24"/>
        <v>1.4835597620662881</v>
      </c>
      <c r="P96" s="9">
        <f t="shared" si="24"/>
        <v>1.3019835234277235</v>
      </c>
      <c r="Q96" s="9">
        <f t="shared" si="24"/>
        <v>1.8476025668993914</v>
      </c>
      <c r="R96" s="9">
        <f t="shared" si="24"/>
        <v>1.6587846450698456</v>
      </c>
      <c r="S96" s="9">
        <f t="shared" si="24"/>
        <v>2.2434368140629486</v>
      </c>
      <c r="T96" s="21">
        <f t="shared" si="25"/>
        <v>-0.3802112417116067</v>
      </c>
      <c r="U96" s="9">
        <f t="shared" si="26"/>
        <v>-0.32841579615361416</v>
      </c>
      <c r="V96" s="9">
        <f t="shared" si="26"/>
        <v>-0.40401415638423127</v>
      </c>
      <c r="W96" s="9">
        <f t="shared" si="26"/>
        <v>-0.57857889547844099</v>
      </c>
      <c r="X96" s="9">
        <f t="shared" si="26"/>
        <v>-0.21191022708217716</v>
      </c>
      <c r="Y96" s="9">
        <f t="shared" si="26"/>
        <v>-0.29577636931782197</v>
      </c>
      <c r="Z96" s="22">
        <f t="shared" si="26"/>
        <v>-9.2583811469277355E-2</v>
      </c>
    </row>
    <row r="97" spans="2:26" x14ac:dyDescent="0.25">
      <c r="B97" s="16">
        <v>2011</v>
      </c>
      <c r="C97" s="16">
        <v>900.69999999999902</v>
      </c>
      <c r="D97">
        <v>955.8</v>
      </c>
      <c r="E97">
        <v>1351</v>
      </c>
      <c r="F97" s="21">
        <f t="shared" si="20"/>
        <v>0.875</v>
      </c>
      <c r="G97" s="9">
        <f t="shared" si="21"/>
        <v>0.86944444444444402</v>
      </c>
      <c r="H97" s="9">
        <f t="shared" si="21"/>
        <v>0.405555555555555</v>
      </c>
      <c r="I97" s="9">
        <f t="shared" si="21"/>
        <v>0.23611111111111099</v>
      </c>
      <c r="J97" s="9">
        <f t="shared" si="21"/>
        <v>0.60555555555555496</v>
      </c>
      <c r="K97" s="9">
        <f t="shared" si="22"/>
        <v>0.83405172413793105</v>
      </c>
      <c r="L97" s="22">
        <f t="shared" si="22"/>
        <v>0.88510479041916101</v>
      </c>
      <c r="M97" s="21">
        <f t="shared" si="23"/>
        <v>2.3988752939670981</v>
      </c>
      <c r="N97" s="9">
        <f t="shared" si="24"/>
        <v>2.385585160221221</v>
      </c>
      <c r="O97" s="9">
        <f t="shared" si="24"/>
        <v>1.5001356773068264</v>
      </c>
      <c r="P97" s="9">
        <f t="shared" si="24"/>
        <v>1.2663150040175231</v>
      </c>
      <c r="Q97" s="9">
        <f t="shared" si="24"/>
        <v>1.8322698538770323</v>
      </c>
      <c r="R97" s="9">
        <f t="shared" si="24"/>
        <v>2.3026294847066224</v>
      </c>
      <c r="S97" s="9">
        <f t="shared" si="24"/>
        <v>2.4232383103394537</v>
      </c>
      <c r="T97" s="21">
        <f t="shared" si="25"/>
        <v>-5.7991946977686754E-2</v>
      </c>
      <c r="U97" s="9">
        <f t="shared" si="26"/>
        <v>-6.075816322083899E-2</v>
      </c>
      <c r="V97" s="9">
        <f t="shared" si="26"/>
        <v>-0.39194964498285079</v>
      </c>
      <c r="W97" s="9">
        <f t="shared" si="26"/>
        <v>-0.62688357505299475</v>
      </c>
      <c r="X97" s="9">
        <f t="shared" si="26"/>
        <v>-0.21784600716268288</v>
      </c>
      <c r="Y97" s="9">
        <f t="shared" si="26"/>
        <v>-7.8807015535969457E-2</v>
      </c>
      <c r="Z97" s="22">
        <f t="shared" si="26"/>
        <v>-5.3005308729678013E-2</v>
      </c>
    </row>
    <row r="98" spans="2:26" x14ac:dyDescent="0.25">
      <c r="B98" s="16">
        <v>2012</v>
      </c>
      <c r="C98" s="16">
        <v>1170.3999999999901</v>
      </c>
      <c r="D98">
        <v>902.19999999999902</v>
      </c>
      <c r="E98">
        <v>1484.1</v>
      </c>
      <c r="F98" s="21">
        <f t="shared" si="20"/>
        <v>0.9</v>
      </c>
      <c r="G98" s="9">
        <f t="shared" si="21"/>
        <v>0.59722222222222199</v>
      </c>
      <c r="H98" s="9">
        <f t="shared" si="21"/>
        <v>0.58055555555555505</v>
      </c>
      <c r="I98" s="9">
        <f t="shared" si="21"/>
        <v>0.46666666666666601</v>
      </c>
      <c r="J98" s="9">
        <f t="shared" si="21"/>
        <v>0.63333333333333297</v>
      </c>
      <c r="K98" s="9">
        <f t="shared" si="22"/>
        <v>0.76388888888888795</v>
      </c>
      <c r="L98" s="22">
        <f t="shared" si="22"/>
        <v>0.415419161676646</v>
      </c>
      <c r="M98" s="21">
        <f t="shared" si="23"/>
        <v>2.4596031111569499</v>
      </c>
      <c r="N98" s="9">
        <f t="shared" si="24"/>
        <v>1.8170643825530979</v>
      </c>
      <c r="O98" s="9">
        <f t="shared" si="24"/>
        <v>1.7870309499969745</v>
      </c>
      <c r="P98" s="9">
        <f t="shared" si="24"/>
        <v>1.5946697582283145</v>
      </c>
      <c r="Q98" s="9">
        <f t="shared" si="24"/>
        <v>1.8838797239649621</v>
      </c>
      <c r="R98" s="9">
        <f t="shared" si="24"/>
        <v>2.1466079291763864</v>
      </c>
      <c r="S98" s="9">
        <f t="shared" si="24"/>
        <v>1.515005639924198</v>
      </c>
      <c r="T98" s="21">
        <f t="shared" si="25"/>
        <v>-4.5757490560675115E-2</v>
      </c>
      <c r="U98" s="9">
        <f t="shared" si="26"/>
        <v>-0.2238640408516821</v>
      </c>
      <c r="V98" s="9">
        <f t="shared" si="26"/>
        <v>-0.23615621465623365</v>
      </c>
      <c r="W98" s="9">
        <f t="shared" si="26"/>
        <v>-0.33099321904142504</v>
      </c>
      <c r="X98" s="9">
        <f t="shared" si="26"/>
        <v>-0.19836765376683371</v>
      </c>
      <c r="Y98" s="9">
        <f t="shared" si="26"/>
        <v>-0.11696980693702515</v>
      </c>
      <c r="Z98" s="22">
        <f t="shared" si="26"/>
        <v>-0.38151347501685134</v>
      </c>
    </row>
    <row r="99" spans="2:26" x14ac:dyDescent="0.25">
      <c r="B99" s="16">
        <v>2013</v>
      </c>
      <c r="C99" s="16">
        <v>1060.8</v>
      </c>
      <c r="D99">
        <v>1304.0999999999999</v>
      </c>
      <c r="E99">
        <v>1824.2</v>
      </c>
      <c r="F99" s="21">
        <f t="shared" si="20"/>
        <v>0.61666666666666603</v>
      </c>
      <c r="G99" s="9">
        <f t="shared" si="21"/>
        <v>0.38333333333333303</v>
      </c>
      <c r="H99" s="9">
        <f t="shared" si="21"/>
        <v>0.37222222222222201</v>
      </c>
      <c r="I99" s="9">
        <f t="shared" si="21"/>
        <v>0.40833333333333299</v>
      </c>
      <c r="J99" s="9">
        <f t="shared" si="21"/>
        <v>0.29166666666666602</v>
      </c>
      <c r="K99" s="9">
        <f t="shared" si="22"/>
        <v>0.59340659340659296</v>
      </c>
      <c r="L99" s="22">
        <f t="shared" si="22"/>
        <v>0.100299401197604</v>
      </c>
      <c r="M99" s="21">
        <f t="shared" si="23"/>
        <v>1.8527419309528883</v>
      </c>
      <c r="N99" s="9">
        <f t="shared" si="24"/>
        <v>1.4671670042362546</v>
      </c>
      <c r="O99" s="9">
        <f t="shared" si="24"/>
        <v>1.4509553799986419</v>
      </c>
      <c r="P99" s="9">
        <f t="shared" si="24"/>
        <v>1.5043085137779606</v>
      </c>
      <c r="Q99" s="9">
        <f t="shared" si="24"/>
        <v>1.3386567243530931</v>
      </c>
      <c r="R99" s="9">
        <f t="shared" si="24"/>
        <v>1.8101443498689735</v>
      </c>
      <c r="S99" s="9">
        <f t="shared" si="24"/>
        <v>1.1055018571113762</v>
      </c>
      <c r="T99" s="21">
        <f t="shared" si="25"/>
        <v>-0.20994952631664909</v>
      </c>
      <c r="U99" s="9">
        <f t="shared" si="26"/>
        <v>-0.41642341436605113</v>
      </c>
      <c r="V99" s="9">
        <f t="shared" si="26"/>
        <v>-0.4291977024024799</v>
      </c>
      <c r="W99" s="9">
        <f t="shared" si="26"/>
        <v>-0.38898516601911154</v>
      </c>
      <c r="X99" s="9">
        <f t="shared" si="26"/>
        <v>-0.5351132016973501</v>
      </c>
      <c r="Y99" s="9">
        <f t="shared" si="26"/>
        <v>-0.22664763249812542</v>
      </c>
      <c r="Z99" s="22">
        <f t="shared" si="26"/>
        <v>-0.99870165977472269</v>
      </c>
    </row>
    <row r="100" spans="2:26" x14ac:dyDescent="0.25">
      <c r="B100" s="16">
        <v>2014</v>
      </c>
      <c r="C100" s="16">
        <v>642.9</v>
      </c>
      <c r="D100">
        <v>1730.3</v>
      </c>
      <c r="E100">
        <v>1986.1</v>
      </c>
      <c r="F100" s="21">
        <f t="shared" si="20"/>
        <v>0.35555555555555501</v>
      </c>
      <c r="G100" s="9">
        <f t="shared" si="21"/>
        <v>0.105555555555555</v>
      </c>
      <c r="H100" s="9">
        <f t="shared" si="21"/>
        <v>0.141666666666666</v>
      </c>
      <c r="I100" s="9">
        <f t="shared" si="21"/>
        <v>0.266666666666666</v>
      </c>
      <c r="J100" s="9">
        <f t="shared" si="21"/>
        <v>0.133333333333333</v>
      </c>
      <c r="K100" s="9">
        <f t="shared" si="22"/>
        <v>0.43055555555555503</v>
      </c>
      <c r="L100" s="22">
        <f t="shared" si="22"/>
        <v>7.4850299401197501E-2</v>
      </c>
      <c r="M100" s="21">
        <f t="shared" si="23"/>
        <v>1.4269731969975614</v>
      </c>
      <c r="N100" s="9">
        <f t="shared" si="24"/>
        <v>1.1113278432436069</v>
      </c>
      <c r="O100" s="9">
        <f t="shared" si="24"/>
        <v>1.1521925203457473</v>
      </c>
      <c r="P100" s="9">
        <f t="shared" si="24"/>
        <v>1.3056051720649513</v>
      </c>
      <c r="Q100" s="9">
        <f t="shared" si="24"/>
        <v>1.1426308117957222</v>
      </c>
      <c r="R100" s="9">
        <f t="shared" si="24"/>
        <v>1.5381117927808445</v>
      </c>
      <c r="S100" s="9">
        <f t="shared" si="24"/>
        <v>1.0777228030590387</v>
      </c>
      <c r="T100" s="21">
        <f t="shared" si="25"/>
        <v>-0.44909253111941955</v>
      </c>
      <c r="U100" s="9">
        <f t="shared" si="26"/>
        <v>-0.97651890415047937</v>
      </c>
      <c r="V100" s="9">
        <f t="shared" si="26"/>
        <v>-0.848732324669353</v>
      </c>
      <c r="W100" s="9">
        <f t="shared" si="26"/>
        <v>-0.57403126772771995</v>
      </c>
      <c r="X100" s="9">
        <f t="shared" si="26"/>
        <v>-0.87506126339170109</v>
      </c>
      <c r="Y100" s="9">
        <f t="shared" si="26"/>
        <v>-0.36597080259699633</v>
      </c>
      <c r="Z100" s="22">
        <f t="shared" si="26"/>
        <v>-1.1258064581395275</v>
      </c>
    </row>
    <row r="101" spans="2:26" x14ac:dyDescent="0.25">
      <c r="B101" s="16">
        <v>2015</v>
      </c>
      <c r="C101" s="16">
        <v>456.4</v>
      </c>
      <c r="D101">
        <v>1573.2</v>
      </c>
      <c r="E101">
        <v>1462.3</v>
      </c>
      <c r="F101" s="21">
        <f t="shared" si="20"/>
        <v>6.3888888888888801E-2</v>
      </c>
      <c r="G101" s="9">
        <f t="shared" si="21"/>
        <v>6.3888888888888801E-2</v>
      </c>
      <c r="H101" s="9">
        <f t="shared" si="21"/>
        <v>0.116666666666666</v>
      </c>
      <c r="I101" s="9">
        <f t="shared" si="21"/>
        <v>0.133333333333333</v>
      </c>
      <c r="J101" s="9">
        <f t="shared" si="21"/>
        <v>0.249999999999999</v>
      </c>
      <c r="K101" s="9">
        <f t="shared" si="22"/>
        <v>0.36538461538461497</v>
      </c>
      <c r="L101" s="22">
        <f t="shared" si="22"/>
        <v>0.26983532934131699</v>
      </c>
      <c r="M101" s="21">
        <f t="shared" si="23"/>
        <v>1.0659739506311052</v>
      </c>
      <c r="N101" s="9">
        <f t="shared" si="24"/>
        <v>1.0659739506311052</v>
      </c>
      <c r="O101" s="9">
        <f t="shared" si="24"/>
        <v>1.1237447856581135</v>
      </c>
      <c r="P101" s="9">
        <f t="shared" si="24"/>
        <v>1.1426308117957222</v>
      </c>
      <c r="Q101" s="9">
        <f t="shared" si="24"/>
        <v>1.2840254166877403</v>
      </c>
      <c r="R101" s="9">
        <f t="shared" si="24"/>
        <v>1.4410681585590599</v>
      </c>
      <c r="S101" s="9">
        <f t="shared" si="24"/>
        <v>1.3097487557840959</v>
      </c>
      <c r="T101" s="21">
        <f t="shared" si="25"/>
        <v>-1.1945746647496951</v>
      </c>
      <c r="U101" s="9">
        <f t="shared" si="26"/>
        <v>-1.1945746647496951</v>
      </c>
      <c r="V101" s="9">
        <f t="shared" si="26"/>
        <v>-0.93305321036938926</v>
      </c>
      <c r="W101" s="9">
        <f t="shared" si="26"/>
        <v>-0.87506126339170109</v>
      </c>
      <c r="X101" s="9">
        <f t="shared" si="26"/>
        <v>-0.60205999132796417</v>
      </c>
      <c r="Y101" s="9">
        <f t="shared" si="26"/>
        <v>-0.4372497426819707</v>
      </c>
      <c r="Z101" s="22">
        <f t="shared" si="26"/>
        <v>-0.56890118908407961</v>
      </c>
    </row>
    <row r="102" spans="2:26" x14ac:dyDescent="0.25">
      <c r="B102" s="16">
        <v>2016</v>
      </c>
      <c r="C102" s="16">
        <v>917.3</v>
      </c>
      <c r="D102">
        <v>1186.5999999999999</v>
      </c>
      <c r="E102">
        <v>1331</v>
      </c>
      <c r="F102" s="21">
        <f t="shared" si="20"/>
        <v>0.15</v>
      </c>
      <c r="G102" s="9">
        <f t="shared" si="21"/>
        <v>0.22222222222222199</v>
      </c>
      <c r="H102" s="9">
        <f t="shared" si="21"/>
        <v>0.102777777777777</v>
      </c>
      <c r="I102" s="9">
        <f t="shared" si="21"/>
        <v>4.4444444444444398E-2</v>
      </c>
      <c r="J102" s="9">
        <f t="shared" si="21"/>
        <v>0.30555555555555503</v>
      </c>
      <c r="K102" s="9">
        <f t="shared" si="22"/>
        <v>0.26050420168067201</v>
      </c>
      <c r="L102" s="22">
        <f t="shared" si="22"/>
        <v>0.29715568862275399</v>
      </c>
      <c r="M102" s="21">
        <f t="shared" si="23"/>
        <v>1.1618342427282831</v>
      </c>
      <c r="N102" s="9">
        <f t="shared" si="24"/>
        <v>1.2488488690016819</v>
      </c>
      <c r="O102" s="9">
        <f t="shared" si="24"/>
        <v>1.1082451050198983</v>
      </c>
      <c r="P102" s="9">
        <f t="shared" si="24"/>
        <v>1.0454468947140421</v>
      </c>
      <c r="Q102" s="9">
        <f t="shared" si="24"/>
        <v>1.3573788929579342</v>
      </c>
      <c r="R102" s="9">
        <f t="shared" si="24"/>
        <v>1.2975841658752445</v>
      </c>
      <c r="S102" s="9">
        <f t="shared" si="24"/>
        <v>1.3460248438899693</v>
      </c>
      <c r="T102" s="21">
        <f t="shared" si="25"/>
        <v>-0.82390874094431876</v>
      </c>
      <c r="U102" s="9">
        <f t="shared" si="26"/>
        <v>-0.65321251377534417</v>
      </c>
      <c r="V102" s="9">
        <f t="shared" si="26"/>
        <v>-0.98810077670029561</v>
      </c>
      <c r="W102" s="9">
        <f t="shared" si="26"/>
        <v>-1.3521825181113629</v>
      </c>
      <c r="X102" s="9">
        <f t="shared" si="26"/>
        <v>-0.51490981560906302</v>
      </c>
      <c r="Y102" s="9">
        <f t="shared" si="26"/>
        <v>-0.5841852675582585</v>
      </c>
      <c r="Z102" s="22">
        <f t="shared" si="26"/>
        <v>-0.52701595137641255</v>
      </c>
    </row>
    <row r="103" spans="2:26" x14ac:dyDescent="0.25">
      <c r="B103" s="16">
        <v>2018</v>
      </c>
      <c r="C103" s="16">
        <v>1042.9000000000001</v>
      </c>
      <c r="D103">
        <v>917.1</v>
      </c>
      <c r="E103">
        <v>1579.3</v>
      </c>
      <c r="F103" s="21">
        <f t="shared" si="20"/>
        <v>0.68611111111111101</v>
      </c>
      <c r="G103" s="9">
        <f t="shared" si="21"/>
        <v>0.52777777777777701</v>
      </c>
      <c r="H103" s="9">
        <f t="shared" si="21"/>
        <v>0.219444444444444</v>
      </c>
      <c r="I103" s="9">
        <f t="shared" si="21"/>
        <v>0.13055555555555501</v>
      </c>
      <c r="J103" s="9">
        <f t="shared" si="21"/>
        <v>0.42499999999999999</v>
      </c>
      <c r="K103" s="9">
        <f t="shared" si="22"/>
        <v>0.31666666666666599</v>
      </c>
      <c r="L103" s="22">
        <f t="shared" si="22"/>
        <v>0.394461077844311</v>
      </c>
      <c r="M103" s="21">
        <f t="shared" si="23"/>
        <v>1.9859772514697134</v>
      </c>
      <c r="N103" s="9">
        <f t="shared" si="24"/>
        <v>1.6951610952772713</v>
      </c>
      <c r="O103" s="9">
        <f t="shared" si="24"/>
        <v>1.2453846579972403</v>
      </c>
      <c r="P103" s="9">
        <f t="shared" si="24"/>
        <v>1.1394612415374723</v>
      </c>
      <c r="Q103" s="9">
        <f t="shared" si="24"/>
        <v>1.5295904196633787</v>
      </c>
      <c r="R103" s="9">
        <f t="shared" si="24"/>
        <v>1.3725449806709287</v>
      </c>
      <c r="S103" s="9">
        <f t="shared" si="24"/>
        <v>1.4835844389142665</v>
      </c>
      <c r="T103" s="21">
        <f t="shared" si="25"/>
        <v>-0.1636055475076216</v>
      </c>
      <c r="U103" s="9">
        <f t="shared" si="26"/>
        <v>-0.27754889981445896</v>
      </c>
      <c r="V103" s="9">
        <f t="shared" si="26"/>
        <v>-0.65867540947684677</v>
      </c>
      <c r="W103" s="9">
        <f t="shared" si="26"/>
        <v>-0.88420464283157163</v>
      </c>
      <c r="X103" s="9">
        <f t="shared" si="26"/>
        <v>-0.37161106994968846</v>
      </c>
      <c r="Y103" s="9">
        <f t="shared" si="26"/>
        <v>-0.4993976494308156</v>
      </c>
      <c r="Z103" s="22">
        <f t="shared" si="26"/>
        <v>-0.40399584292698065</v>
      </c>
    </row>
    <row r="104" spans="2:26" x14ac:dyDescent="0.25">
      <c r="B104" s="16">
        <v>2019</v>
      </c>
      <c r="C104" s="16">
        <v>921.5</v>
      </c>
      <c r="D104">
        <v>775.4</v>
      </c>
      <c r="E104">
        <v>1414.9</v>
      </c>
      <c r="F104" s="21">
        <f t="shared" si="20"/>
        <v>0.81111111111111101</v>
      </c>
      <c r="G104" s="9">
        <f t="shared" ref="G104:J105" si="27">I19</f>
        <v>0.72499999999999998</v>
      </c>
      <c r="H104" s="9">
        <f t="shared" si="27"/>
        <v>8.3333333333333301E-2</v>
      </c>
      <c r="I104" s="9">
        <f t="shared" si="27"/>
        <v>0.13055555555555501</v>
      </c>
      <c r="J104" s="9">
        <f t="shared" si="27"/>
        <v>0.141666666666666</v>
      </c>
      <c r="K104" s="9">
        <f>N19</f>
        <v>0.55000000000000004</v>
      </c>
      <c r="L104" s="22">
        <f>O19</f>
        <v>0.88922155688622695</v>
      </c>
      <c r="M104" s="21">
        <f t="shared" si="23"/>
        <v>2.2504070503288132</v>
      </c>
      <c r="N104" s="9">
        <f t="shared" ref="N104:S105" si="28">EXP(G104)</f>
        <v>2.0647310999664863</v>
      </c>
      <c r="O104" s="9">
        <f t="shared" si="28"/>
        <v>1.0869040495212288</v>
      </c>
      <c r="P104" s="9">
        <f t="shared" si="28"/>
        <v>1.1394612415374723</v>
      </c>
      <c r="Q104" s="9">
        <f t="shared" si="28"/>
        <v>1.1521925203457473</v>
      </c>
      <c r="R104" s="9">
        <f t="shared" si="28"/>
        <v>1.7332530178673953</v>
      </c>
      <c r="S104" s="9">
        <f t="shared" si="28"/>
        <v>2.4332347790025119</v>
      </c>
      <c r="T104" s="21">
        <f t="shared" si="25"/>
        <v>-9.0919649318869034E-2</v>
      </c>
      <c r="U104" s="9">
        <f t="shared" ref="U104:Z105" si="29">LOG10(G104)</f>
        <v>-0.13966199342900631</v>
      </c>
      <c r="V104" s="9">
        <f t="shared" si="29"/>
        <v>-1.0791812460476249</v>
      </c>
      <c r="W104" s="9">
        <f t="shared" si="29"/>
        <v>-0.88420464283157163</v>
      </c>
      <c r="X104" s="9">
        <f t="shared" si="29"/>
        <v>-0.848732324669353</v>
      </c>
      <c r="Y104" s="9">
        <f t="shared" si="29"/>
        <v>-0.25963731050575611</v>
      </c>
      <c r="Z104" s="22">
        <f t="shared" si="29"/>
        <v>-5.0990017494352412E-2</v>
      </c>
    </row>
    <row r="105" spans="2:26" x14ac:dyDescent="0.25">
      <c r="B105" s="23">
        <v>2020</v>
      </c>
      <c r="C105" s="23">
        <v>1039.5999999999999</v>
      </c>
      <c r="D105" s="24">
        <v>834.7</v>
      </c>
      <c r="E105" s="24">
        <v>1362.1</v>
      </c>
      <c r="F105" s="26">
        <f t="shared" si="20"/>
        <v>0.875</v>
      </c>
      <c r="G105" s="27">
        <f t="shared" si="27"/>
        <v>0.50833333333333297</v>
      </c>
      <c r="H105" s="27">
        <f t="shared" si="27"/>
        <v>0.211111111111111</v>
      </c>
      <c r="I105" s="27">
        <f t="shared" si="27"/>
        <v>0.25277777777777699</v>
      </c>
      <c r="J105" s="27">
        <f t="shared" si="27"/>
        <v>0.33611111111111103</v>
      </c>
      <c r="K105" s="27">
        <f>N20</f>
        <v>0.68333333333333302</v>
      </c>
      <c r="L105" s="28">
        <f>O20</f>
        <v>0.77357784431137699</v>
      </c>
      <c r="M105" s="26">
        <f t="shared" si="23"/>
        <v>2.3988752939670981</v>
      </c>
      <c r="N105" s="27">
        <f t="shared" si="28"/>
        <v>1.6625180212410016</v>
      </c>
      <c r="O105" s="27">
        <f t="shared" si="28"/>
        <v>1.235049575168488</v>
      </c>
      <c r="P105" s="27">
        <f t="shared" si="28"/>
        <v>1.28759711234812</v>
      </c>
      <c r="Q105" s="27">
        <f t="shared" si="28"/>
        <v>1.3994945155630134</v>
      </c>
      <c r="R105" s="27">
        <f t="shared" si="28"/>
        <v>1.9804683028532073</v>
      </c>
      <c r="S105" s="27">
        <f t="shared" si="28"/>
        <v>2.1675074012422724</v>
      </c>
      <c r="T105" s="26">
        <f t="shared" si="25"/>
        <v>-5.7991946977686754E-2</v>
      </c>
      <c r="U105" s="27">
        <f t="shared" si="29"/>
        <v>-0.29385141103685808</v>
      </c>
      <c r="V105" s="27">
        <f t="shared" si="29"/>
        <v>-0.67548890848649612</v>
      </c>
      <c r="W105" s="27">
        <f t="shared" si="29"/>
        <v>-0.59726110844619507</v>
      </c>
      <c r="X105" s="27">
        <f t="shared" si="29"/>
        <v>-0.47351713045083726</v>
      </c>
      <c r="Y105" s="27">
        <f t="shared" si="29"/>
        <v>-0.16536739366390835</v>
      </c>
      <c r="Z105" s="28">
        <f t="shared" si="29"/>
        <v>-0.11149597717621995</v>
      </c>
    </row>
    <row r="107" spans="2:26" x14ac:dyDescent="0.25">
      <c r="B107">
        <v>1</v>
      </c>
    </row>
    <row r="108" spans="2:26" x14ac:dyDescent="0.25">
      <c r="B108" s="10"/>
      <c r="C108" s="10"/>
      <c r="D108" s="11"/>
      <c r="E108" s="11"/>
      <c r="F108" s="10" t="s">
        <v>57</v>
      </c>
      <c r="G108" s="11"/>
      <c r="H108" s="11"/>
      <c r="I108" s="11"/>
      <c r="J108" s="12"/>
      <c r="K108" s="10" t="s">
        <v>65</v>
      </c>
      <c r="L108" s="11"/>
      <c r="M108" s="11"/>
      <c r="N108" s="11"/>
      <c r="O108" s="12"/>
      <c r="P108" s="10" t="s">
        <v>69</v>
      </c>
      <c r="Q108" s="11"/>
      <c r="R108" s="11"/>
      <c r="S108" s="11"/>
      <c r="T108" s="12"/>
    </row>
    <row r="109" spans="2:26" x14ac:dyDescent="0.25">
      <c r="B109" s="13" t="s">
        <v>5</v>
      </c>
      <c r="C109" s="13" t="s">
        <v>2</v>
      </c>
      <c r="D109" s="14" t="s">
        <v>3</v>
      </c>
      <c r="E109" s="14" t="s">
        <v>0</v>
      </c>
      <c r="F109" s="10" t="s">
        <v>43</v>
      </c>
      <c r="G109" s="11" t="s">
        <v>44</v>
      </c>
      <c r="H109" s="11" t="s">
        <v>56</v>
      </c>
      <c r="I109" s="11" t="s">
        <v>12</v>
      </c>
      <c r="J109" s="12" t="s">
        <v>1</v>
      </c>
      <c r="K109" s="10" t="s">
        <v>43</v>
      </c>
      <c r="L109" s="11" t="s">
        <v>44</v>
      </c>
      <c r="M109" s="11" t="s">
        <v>56</v>
      </c>
      <c r="N109" s="11" t="s">
        <v>12</v>
      </c>
      <c r="O109" s="12" t="s">
        <v>1</v>
      </c>
      <c r="P109" s="10" t="s">
        <v>43</v>
      </c>
      <c r="Q109" s="11" t="s">
        <v>44</v>
      </c>
      <c r="R109" s="11" t="s">
        <v>56</v>
      </c>
      <c r="S109" s="11" t="s">
        <v>12</v>
      </c>
      <c r="T109" s="12" t="s">
        <v>1</v>
      </c>
    </row>
    <row r="110" spans="2:26" x14ac:dyDescent="0.25">
      <c r="B110" s="16">
        <v>2002</v>
      </c>
      <c r="C110" s="16">
        <v>1533.5</v>
      </c>
      <c r="D110">
        <v>1309.3</v>
      </c>
      <c r="E110">
        <v>1897.6</v>
      </c>
      <c r="F110" s="18">
        <v>0.69166666666666599</v>
      </c>
      <c r="G110" s="19">
        <v>0.469444444444444</v>
      </c>
      <c r="H110" s="19">
        <v>0.70833333333333304</v>
      </c>
      <c r="I110" s="19">
        <v>0.40790986085904402</v>
      </c>
      <c r="J110" s="20">
        <v>0.18188622754490999</v>
      </c>
      <c r="K110" s="18">
        <f>EXP(F110)</f>
        <v>1.9970411630535065</v>
      </c>
      <c r="L110" s="19">
        <f t="shared" ref="L110:L127" si="30">EXP(G110)</f>
        <v>1.599105554421427</v>
      </c>
      <c r="M110" s="19">
        <f>EXP(H110)</f>
        <v>2.0306040966347472</v>
      </c>
      <c r="N110" s="19">
        <f t="shared" ref="N110:N127" si="31">EXP(I110)</f>
        <v>1.5036716153935223</v>
      </c>
      <c r="O110" s="20">
        <f t="shared" ref="O110:O127" si="32">EXP(J110)</f>
        <v>1.1994777185915813</v>
      </c>
      <c r="P110" s="18">
        <f>LOG10(F110)</f>
        <v>-0.16010315367155134</v>
      </c>
      <c r="Q110" s="19">
        <f t="shared" ref="Q110:Q127" si="33">LOG10(G110)</f>
        <v>-0.32841579615361416</v>
      </c>
      <c r="R110" s="19">
        <f t="shared" ref="R110:R127" si="34">LOG10(H110)</f>
        <v>-0.14976232033333228</v>
      </c>
      <c r="S110" s="19">
        <f t="shared" ref="S110:S127" si="35">LOG10(I110)</f>
        <v>-0.38943579587215227</v>
      </c>
      <c r="T110" s="20">
        <f t="shared" ref="T110:T127" si="36">LOG10(J110)</f>
        <v>-0.74020018454121517</v>
      </c>
    </row>
    <row r="111" spans="2:26" x14ac:dyDescent="0.25">
      <c r="B111" s="16">
        <v>2003</v>
      </c>
      <c r="C111" s="16">
        <v>1712.8999999999901</v>
      </c>
      <c r="D111">
        <v>756.6</v>
      </c>
      <c r="E111">
        <v>1542.69999999999</v>
      </c>
      <c r="F111" s="21">
        <v>0.719444444444444</v>
      </c>
      <c r="G111" s="9">
        <v>0.54722222222222205</v>
      </c>
      <c r="H111" s="9">
        <v>0.58888888888888802</v>
      </c>
      <c r="I111" s="9">
        <v>0.45476190476190398</v>
      </c>
      <c r="J111" s="22">
        <v>0.53742514970059796</v>
      </c>
      <c r="K111" s="21">
        <f t="shared" ref="K111:K127" si="37">EXP(F111)</f>
        <v>2.0532921758436546</v>
      </c>
      <c r="L111" s="9">
        <f t="shared" si="30"/>
        <v>1.7284451068967286</v>
      </c>
      <c r="M111" s="9">
        <f t="shared" ref="M111:M127" si="38">EXP(H111)</f>
        <v>1.801985096985967</v>
      </c>
      <c r="N111" s="9">
        <f t="shared" si="31"/>
        <v>1.5757981483296479</v>
      </c>
      <c r="O111" s="22">
        <f t="shared" si="32"/>
        <v>1.7115940849603701</v>
      </c>
      <c r="P111" s="21">
        <f t="shared" ref="P111:P127" si="39">LOG10(F111)</f>
        <v>-0.14300273668603572</v>
      </c>
      <c r="Q111" s="9">
        <f t="shared" si="33"/>
        <v>-0.26183627460569447</v>
      </c>
      <c r="R111" s="9">
        <f t="shared" si="34"/>
        <v>-0.22996663983853646</v>
      </c>
      <c r="S111" s="9">
        <f t="shared" si="35"/>
        <v>-0.34221592315017368</v>
      </c>
      <c r="T111" s="22">
        <f t="shared" si="36"/>
        <v>-0.26968201389722718</v>
      </c>
    </row>
    <row r="112" spans="2:26" x14ac:dyDescent="0.25">
      <c r="B112" s="16">
        <v>2004</v>
      </c>
      <c r="C112" s="16">
        <v>1836.19999999999</v>
      </c>
      <c r="D112">
        <v>1098.5</v>
      </c>
      <c r="E112">
        <v>1476.3</v>
      </c>
      <c r="F112" s="21">
        <v>0.59722222222222199</v>
      </c>
      <c r="G112" s="9">
        <v>0.55833333333333302</v>
      </c>
      <c r="H112" s="9">
        <v>0.42777777777777698</v>
      </c>
      <c r="I112" s="9">
        <v>0.372988505747126</v>
      </c>
      <c r="J112" s="22">
        <v>0.32372754491017902</v>
      </c>
      <c r="K112" s="21">
        <f t="shared" si="37"/>
        <v>1.8170643825530979</v>
      </c>
      <c r="L112" s="9">
        <f t="shared" si="30"/>
        <v>1.7477571429349259</v>
      </c>
      <c r="M112" s="9">
        <f t="shared" si="38"/>
        <v>1.5338451886056954</v>
      </c>
      <c r="N112" s="9">
        <f t="shared" si="31"/>
        <v>1.4520676493041016</v>
      </c>
      <c r="O112" s="22">
        <f t="shared" si="32"/>
        <v>1.3822706491367498</v>
      </c>
      <c r="P112" s="21">
        <f t="shared" si="39"/>
        <v>-0.2238640408516821</v>
      </c>
      <c r="Q112" s="9">
        <f t="shared" si="33"/>
        <v>-0.25310644334679866</v>
      </c>
      <c r="R112" s="9">
        <f t="shared" si="34"/>
        <v>-0.368781779930825</v>
      </c>
      <c r="S112" s="9">
        <f t="shared" si="35"/>
        <v>-0.42830455148223101</v>
      </c>
      <c r="T112" s="22">
        <f t="shared" si="36"/>
        <v>-0.48982034633869465</v>
      </c>
    </row>
    <row r="113" spans="2:20" x14ac:dyDescent="0.25">
      <c r="B113" s="16">
        <v>2005</v>
      </c>
      <c r="C113" s="16">
        <v>1528.5</v>
      </c>
      <c r="D113">
        <v>771.69999999999902</v>
      </c>
      <c r="E113">
        <v>1237.5999999999999</v>
      </c>
      <c r="F113" s="21">
        <v>0.85833333333333295</v>
      </c>
      <c r="G113" s="9">
        <v>0.70833333333333304</v>
      </c>
      <c r="H113" s="9">
        <v>0.33888888888888802</v>
      </c>
      <c r="I113" s="9">
        <v>0.79089668615984399</v>
      </c>
      <c r="J113" s="22">
        <v>0.94872754491017897</v>
      </c>
      <c r="K113" s="21">
        <f t="shared" si="37"/>
        <v>2.3592253728945809</v>
      </c>
      <c r="L113" s="9">
        <f t="shared" si="30"/>
        <v>2.0306040966347472</v>
      </c>
      <c r="M113" s="9">
        <f t="shared" si="38"/>
        <v>1.4033874046156727</v>
      </c>
      <c r="N113" s="9">
        <f t="shared" si="31"/>
        <v>2.2053730674169536</v>
      </c>
      <c r="O113" s="22">
        <f t="shared" si="32"/>
        <v>2.5824215523269465</v>
      </c>
      <c r="P113" s="21">
        <f t="shared" si="39"/>
        <v>-6.6344021342452819E-2</v>
      </c>
      <c r="Q113" s="9">
        <f t="shared" si="33"/>
        <v>-0.14976232033333228</v>
      </c>
      <c r="R113" s="9">
        <f t="shared" si="34"/>
        <v>-0.46994267009254015</v>
      </c>
      <c r="S113" s="9">
        <f t="shared" si="35"/>
        <v>-0.10188024413964684</v>
      </c>
      <c r="T113" s="22">
        <f t="shared" si="36"/>
        <v>-2.285849013415359E-2</v>
      </c>
    </row>
    <row r="114" spans="2:20" x14ac:dyDescent="0.25">
      <c r="B114" s="16">
        <v>2006</v>
      </c>
      <c r="C114" s="16">
        <v>1469.7</v>
      </c>
      <c r="D114">
        <v>806.7</v>
      </c>
      <c r="E114">
        <v>1739.9</v>
      </c>
      <c r="F114" s="21">
        <v>0.96388888888888902</v>
      </c>
      <c r="G114" s="9">
        <v>0.88888888888888895</v>
      </c>
      <c r="H114" s="9">
        <v>0.5</v>
      </c>
      <c r="I114" s="9">
        <v>0.83333333333333304</v>
      </c>
      <c r="J114" s="22">
        <v>0.71856287425149701</v>
      </c>
      <c r="K114" s="21">
        <f t="shared" si="37"/>
        <v>2.6218728453845315</v>
      </c>
      <c r="L114" s="9">
        <f t="shared" si="30"/>
        <v>2.4324254542872081</v>
      </c>
      <c r="M114" s="9">
        <f t="shared" si="38"/>
        <v>1.6487212707001282</v>
      </c>
      <c r="N114" s="9">
        <f t="shared" si="31"/>
        <v>2.3009758908928242</v>
      </c>
      <c r="O114" s="22">
        <f t="shared" si="32"/>
        <v>2.0514828523040491</v>
      </c>
      <c r="P114" s="21">
        <f t="shared" si="39"/>
        <v>-1.597302597641349E-2</v>
      </c>
      <c r="Q114" s="9">
        <f t="shared" si="33"/>
        <v>-5.1152522447381256E-2</v>
      </c>
      <c r="R114" s="9">
        <f t="shared" si="34"/>
        <v>-0.3010299956639812</v>
      </c>
      <c r="S114" s="9">
        <f t="shared" si="35"/>
        <v>-7.9181246047624984E-2</v>
      </c>
      <c r="T114" s="22">
        <f t="shared" si="36"/>
        <v>-0.14353522509995845</v>
      </c>
    </row>
    <row r="115" spans="2:20" x14ac:dyDescent="0.25">
      <c r="B115" s="16">
        <v>2007</v>
      </c>
      <c r="C115" s="16">
        <v>1596.4</v>
      </c>
      <c r="D115">
        <v>1079.4000000000001</v>
      </c>
      <c r="E115">
        <v>1802.4</v>
      </c>
      <c r="F115" s="21">
        <v>0.82777777777777695</v>
      </c>
      <c r="G115" s="9">
        <v>0.53611111111111098</v>
      </c>
      <c r="H115" s="9">
        <v>0.422222222222222</v>
      </c>
      <c r="I115" s="9">
        <v>0.53571428571428503</v>
      </c>
      <c r="J115" s="22">
        <v>8.6826347305389198E-2</v>
      </c>
      <c r="K115" s="21">
        <f t="shared" si="37"/>
        <v>2.2882281347202085</v>
      </c>
      <c r="L115" s="9">
        <f t="shared" si="30"/>
        <v>1.7093464613386951</v>
      </c>
      <c r="M115" s="9">
        <f t="shared" si="38"/>
        <v>1.5253474531238629</v>
      </c>
      <c r="N115" s="9">
        <f t="shared" si="31"/>
        <v>1.7086682838187925</v>
      </c>
      <c r="O115" s="22">
        <f t="shared" si="32"/>
        <v>1.0907072590174862</v>
      </c>
      <c r="P115" s="21">
        <f t="shared" si="39"/>
        <v>-8.2086236691032474E-2</v>
      </c>
      <c r="Q115" s="9">
        <f t="shared" si="33"/>
        <v>-0.27074519175951361</v>
      </c>
      <c r="R115" s="9">
        <f t="shared" si="34"/>
        <v>-0.37445891282251492</v>
      </c>
      <c r="S115" s="9">
        <f t="shared" si="35"/>
        <v>-0.27106677228653853</v>
      </c>
      <c r="T115" s="22">
        <f t="shared" si="36"/>
        <v>-1.0613484689126085</v>
      </c>
    </row>
    <row r="116" spans="2:20" x14ac:dyDescent="0.25">
      <c r="B116" s="16">
        <v>2008</v>
      </c>
      <c r="C116" s="16">
        <v>1269.2</v>
      </c>
      <c r="D116">
        <v>1254.4000000000001</v>
      </c>
      <c r="E116">
        <v>1697.1</v>
      </c>
      <c r="F116" s="21">
        <v>0.72222222222222199</v>
      </c>
      <c r="G116" s="9">
        <v>0.26944444444444399</v>
      </c>
      <c r="H116" s="9">
        <v>0.31944444444444398</v>
      </c>
      <c r="I116" s="9">
        <v>0.5</v>
      </c>
      <c r="J116" s="22">
        <v>0.43974550898203502</v>
      </c>
      <c r="K116" s="21">
        <f t="shared" si="37"/>
        <v>2.0590036942128709</v>
      </c>
      <c r="L116" s="9">
        <f t="shared" si="30"/>
        <v>1.3092368948226385</v>
      </c>
      <c r="M116" s="9">
        <f t="shared" si="38"/>
        <v>1.3763629058361364</v>
      </c>
      <c r="N116" s="9">
        <f t="shared" si="31"/>
        <v>1.6487212707001282</v>
      </c>
      <c r="O116" s="22">
        <f t="shared" si="32"/>
        <v>1.5523121187474984</v>
      </c>
      <c r="P116" s="21">
        <f t="shared" si="39"/>
        <v>-0.14132915279646943</v>
      </c>
      <c r="Q116" s="9">
        <f t="shared" si="33"/>
        <v>-0.56953076650104317</v>
      </c>
      <c r="R116" s="9">
        <f t="shared" si="34"/>
        <v>-0.49560466041367623</v>
      </c>
      <c r="S116" s="9">
        <f t="shared" si="35"/>
        <v>-0.3010299956639812</v>
      </c>
      <c r="T116" s="22">
        <f t="shared" si="36"/>
        <v>-0.35679858719575391</v>
      </c>
    </row>
    <row r="117" spans="2:20" x14ac:dyDescent="0.25">
      <c r="B117" s="16">
        <v>2009</v>
      </c>
      <c r="C117" s="16">
        <v>985.7</v>
      </c>
      <c r="D117">
        <v>1216.4000000000001</v>
      </c>
      <c r="E117">
        <v>1744.5</v>
      </c>
      <c r="F117" s="21">
        <v>0.405555555555555</v>
      </c>
      <c r="G117" s="9">
        <v>0.20555555555555499</v>
      </c>
      <c r="H117" s="9">
        <v>0.42499999999999999</v>
      </c>
      <c r="I117" s="9">
        <v>0.38965517241379299</v>
      </c>
      <c r="J117" s="22">
        <v>0.32447604790419099</v>
      </c>
      <c r="K117" s="21">
        <f t="shared" si="37"/>
        <v>1.5001356773068264</v>
      </c>
      <c r="L117" s="9">
        <f t="shared" si="30"/>
        <v>1.2282072128005663</v>
      </c>
      <c r="M117" s="9">
        <f t="shared" si="38"/>
        <v>1.5295904196633787</v>
      </c>
      <c r="N117" s="9">
        <f t="shared" si="31"/>
        <v>1.4764715779615081</v>
      </c>
      <c r="O117" s="22">
        <f t="shared" si="32"/>
        <v>1.38330567016601</v>
      </c>
      <c r="P117" s="21">
        <f t="shared" si="39"/>
        <v>-0.39194964498285079</v>
      </c>
      <c r="Q117" s="9">
        <f t="shared" si="33"/>
        <v>-0.68707078103631225</v>
      </c>
      <c r="R117" s="9">
        <f t="shared" si="34"/>
        <v>-0.37161106994968846</v>
      </c>
      <c r="S117" s="9">
        <f t="shared" si="35"/>
        <v>-0.40931955441553647</v>
      </c>
      <c r="T117" s="22">
        <f t="shared" si="36"/>
        <v>-0.48881735632729861</v>
      </c>
    </row>
    <row r="118" spans="2:20" x14ac:dyDescent="0.25">
      <c r="B118" s="16">
        <v>2010</v>
      </c>
      <c r="C118" s="16">
        <v>826.9</v>
      </c>
      <c r="D118">
        <v>987.8</v>
      </c>
      <c r="E118">
        <v>1408.2</v>
      </c>
      <c r="F118" s="21">
        <v>0.41666666666666602</v>
      </c>
      <c r="G118" s="9">
        <v>0.469444444444444</v>
      </c>
      <c r="H118" s="9">
        <v>0.39444444444444399</v>
      </c>
      <c r="I118" s="9">
        <v>0.50608519269776797</v>
      </c>
      <c r="J118" s="22">
        <v>0.80800898203592797</v>
      </c>
      <c r="K118" s="21">
        <f t="shared" si="37"/>
        <v>1.5168967963882125</v>
      </c>
      <c r="L118" s="9">
        <f t="shared" si="30"/>
        <v>1.599105554421427</v>
      </c>
      <c r="M118" s="9">
        <f t="shared" si="38"/>
        <v>1.4835597620662881</v>
      </c>
      <c r="N118" s="9">
        <f t="shared" si="31"/>
        <v>1.6587846450698456</v>
      </c>
      <c r="O118" s="22">
        <f t="shared" si="32"/>
        <v>2.2434368140629486</v>
      </c>
      <c r="P118" s="21">
        <f t="shared" si="39"/>
        <v>-0.3802112417116067</v>
      </c>
      <c r="Q118" s="9">
        <f t="shared" si="33"/>
        <v>-0.32841579615361416</v>
      </c>
      <c r="R118" s="9">
        <f t="shared" si="34"/>
        <v>-0.40401415638423127</v>
      </c>
      <c r="S118" s="9">
        <f t="shared" si="35"/>
        <v>-0.29577636931782197</v>
      </c>
      <c r="T118" s="22">
        <f t="shared" si="36"/>
        <v>-9.2583811469277355E-2</v>
      </c>
    </row>
    <row r="119" spans="2:20" x14ac:dyDescent="0.25">
      <c r="B119" s="16">
        <v>2011</v>
      </c>
      <c r="C119" s="16">
        <v>900.69999999999902</v>
      </c>
      <c r="D119">
        <v>955.8</v>
      </c>
      <c r="E119">
        <v>1351</v>
      </c>
      <c r="F119" s="21">
        <v>0.875</v>
      </c>
      <c r="G119" s="9">
        <v>0.86944444444444402</v>
      </c>
      <c r="H119" s="9">
        <v>0.405555555555555</v>
      </c>
      <c r="I119" s="9">
        <v>0.83405172413793105</v>
      </c>
      <c r="J119" s="22">
        <v>0.88510479041916101</v>
      </c>
      <c r="K119" s="21">
        <f t="shared" si="37"/>
        <v>2.3988752939670981</v>
      </c>
      <c r="L119" s="9">
        <f t="shared" si="30"/>
        <v>2.385585160221221</v>
      </c>
      <c r="M119" s="9">
        <f t="shared" si="38"/>
        <v>1.5001356773068264</v>
      </c>
      <c r="N119" s="9">
        <f t="shared" si="31"/>
        <v>2.3026294847066224</v>
      </c>
      <c r="O119" s="22">
        <f t="shared" si="32"/>
        <v>2.4232383103394537</v>
      </c>
      <c r="P119" s="21">
        <f t="shared" si="39"/>
        <v>-5.7991946977686754E-2</v>
      </c>
      <c r="Q119" s="9">
        <f t="shared" si="33"/>
        <v>-6.075816322083899E-2</v>
      </c>
      <c r="R119" s="9">
        <f t="shared" si="34"/>
        <v>-0.39194964498285079</v>
      </c>
      <c r="S119" s="9">
        <f t="shared" si="35"/>
        <v>-7.8807015535969457E-2</v>
      </c>
      <c r="T119" s="22">
        <f t="shared" si="36"/>
        <v>-5.3005308729678013E-2</v>
      </c>
    </row>
    <row r="120" spans="2:20" x14ac:dyDescent="0.25">
      <c r="B120" s="16">
        <v>2012</v>
      </c>
      <c r="C120" s="16">
        <v>1170.3999999999901</v>
      </c>
      <c r="D120">
        <v>902.19999999999902</v>
      </c>
      <c r="E120">
        <v>1484.1</v>
      </c>
      <c r="F120" s="21">
        <v>0.9</v>
      </c>
      <c r="G120" s="9">
        <v>0.59722222222222199</v>
      </c>
      <c r="H120" s="9">
        <v>0.58055555555555505</v>
      </c>
      <c r="I120" s="9">
        <v>0.76388888888888795</v>
      </c>
      <c r="J120" s="22">
        <v>0.415419161676646</v>
      </c>
      <c r="K120" s="21">
        <f t="shared" si="37"/>
        <v>2.4596031111569499</v>
      </c>
      <c r="L120" s="9">
        <f t="shared" si="30"/>
        <v>1.8170643825530979</v>
      </c>
      <c r="M120" s="9">
        <f t="shared" si="38"/>
        <v>1.7870309499969745</v>
      </c>
      <c r="N120" s="9">
        <f t="shared" si="31"/>
        <v>2.1466079291763864</v>
      </c>
      <c r="O120" s="22">
        <f t="shared" si="32"/>
        <v>1.515005639924198</v>
      </c>
      <c r="P120" s="21">
        <f t="shared" si="39"/>
        <v>-4.5757490560675115E-2</v>
      </c>
      <c r="Q120" s="9">
        <f t="shared" si="33"/>
        <v>-0.2238640408516821</v>
      </c>
      <c r="R120" s="9">
        <f t="shared" si="34"/>
        <v>-0.23615621465623365</v>
      </c>
      <c r="S120" s="9">
        <f t="shared" si="35"/>
        <v>-0.11696980693702515</v>
      </c>
      <c r="T120" s="22">
        <f t="shared" si="36"/>
        <v>-0.38151347501685134</v>
      </c>
    </row>
    <row r="121" spans="2:20" x14ac:dyDescent="0.25">
      <c r="B121" s="16">
        <v>2013</v>
      </c>
      <c r="C121" s="16">
        <v>1060.8</v>
      </c>
      <c r="D121">
        <v>1304.0999999999999</v>
      </c>
      <c r="E121">
        <v>1824.2</v>
      </c>
      <c r="F121" s="21">
        <v>0.61666666666666603</v>
      </c>
      <c r="G121" s="9">
        <v>0.38333333333333303</v>
      </c>
      <c r="H121" s="9">
        <v>0.37222222222222201</v>
      </c>
      <c r="I121" s="9">
        <v>0.59340659340659296</v>
      </c>
      <c r="J121" s="22">
        <v>0.100299401197604</v>
      </c>
      <c r="K121" s="21">
        <f t="shared" si="37"/>
        <v>1.8527419309528883</v>
      </c>
      <c r="L121" s="9">
        <f t="shared" si="30"/>
        <v>1.4671670042362546</v>
      </c>
      <c r="M121" s="9">
        <f t="shared" si="38"/>
        <v>1.4509553799986419</v>
      </c>
      <c r="N121" s="9">
        <f t="shared" si="31"/>
        <v>1.8101443498689735</v>
      </c>
      <c r="O121" s="22">
        <f t="shared" si="32"/>
        <v>1.1055018571113762</v>
      </c>
      <c r="P121" s="21">
        <f t="shared" si="39"/>
        <v>-0.20994952631664909</v>
      </c>
      <c r="Q121" s="9">
        <f t="shared" si="33"/>
        <v>-0.41642341436605113</v>
      </c>
      <c r="R121" s="9">
        <f t="shared" si="34"/>
        <v>-0.4291977024024799</v>
      </c>
      <c r="S121" s="9">
        <f t="shared" si="35"/>
        <v>-0.22664763249812542</v>
      </c>
      <c r="T121" s="22">
        <f t="shared" si="36"/>
        <v>-0.99870165977472269</v>
      </c>
    </row>
    <row r="122" spans="2:20" x14ac:dyDescent="0.25">
      <c r="B122" s="16">
        <v>2014</v>
      </c>
      <c r="C122" s="16">
        <v>642.9</v>
      </c>
      <c r="D122">
        <v>1730.3</v>
      </c>
      <c r="E122">
        <v>1986.1</v>
      </c>
      <c r="F122" s="21">
        <v>0.35555555555555501</v>
      </c>
      <c r="G122" s="9">
        <v>0.105555555555555</v>
      </c>
      <c r="H122" s="9">
        <v>0.141666666666666</v>
      </c>
      <c r="I122" s="9">
        <v>0.43055555555555503</v>
      </c>
      <c r="J122" s="22">
        <v>7.4850299401197501E-2</v>
      </c>
      <c r="K122" s="21">
        <f t="shared" si="37"/>
        <v>1.4269731969975614</v>
      </c>
      <c r="L122" s="9">
        <f t="shared" si="30"/>
        <v>1.1113278432436069</v>
      </c>
      <c r="M122" s="9">
        <f t="shared" si="38"/>
        <v>1.1521925203457473</v>
      </c>
      <c r="N122" s="9">
        <f t="shared" si="31"/>
        <v>1.5381117927808445</v>
      </c>
      <c r="O122" s="22">
        <f t="shared" si="32"/>
        <v>1.0777228030590387</v>
      </c>
      <c r="P122" s="21">
        <f t="shared" si="39"/>
        <v>-0.44909253111941955</v>
      </c>
      <c r="Q122" s="9">
        <f t="shared" si="33"/>
        <v>-0.97651890415047937</v>
      </c>
      <c r="R122" s="9">
        <f t="shared" si="34"/>
        <v>-0.848732324669353</v>
      </c>
      <c r="S122" s="9">
        <f t="shared" si="35"/>
        <v>-0.36597080259699633</v>
      </c>
      <c r="T122" s="22">
        <f t="shared" si="36"/>
        <v>-1.1258064581395275</v>
      </c>
    </row>
    <row r="123" spans="2:20" x14ac:dyDescent="0.25">
      <c r="B123" s="16">
        <v>2015</v>
      </c>
      <c r="C123" s="16">
        <v>456.4</v>
      </c>
      <c r="D123">
        <v>1573.2</v>
      </c>
      <c r="E123">
        <v>1462.3</v>
      </c>
      <c r="F123" s="21">
        <v>6.3888888888888801E-2</v>
      </c>
      <c r="G123" s="9">
        <v>6.3888888888888801E-2</v>
      </c>
      <c r="H123" s="9">
        <v>0.116666666666666</v>
      </c>
      <c r="I123" s="9">
        <v>0.36538461538461497</v>
      </c>
      <c r="J123" s="22">
        <v>0.26983532934131699</v>
      </c>
      <c r="K123" s="21">
        <f t="shared" si="37"/>
        <v>1.0659739506311052</v>
      </c>
      <c r="L123" s="9">
        <f t="shared" si="30"/>
        <v>1.0659739506311052</v>
      </c>
      <c r="M123" s="9">
        <f t="shared" si="38"/>
        <v>1.1237447856581135</v>
      </c>
      <c r="N123" s="9">
        <f t="shared" si="31"/>
        <v>1.4410681585590599</v>
      </c>
      <c r="O123" s="22">
        <f t="shared" si="32"/>
        <v>1.3097487557840959</v>
      </c>
      <c r="P123" s="21">
        <f t="shared" si="39"/>
        <v>-1.1945746647496951</v>
      </c>
      <c r="Q123" s="9">
        <f t="shared" si="33"/>
        <v>-1.1945746647496951</v>
      </c>
      <c r="R123" s="9">
        <f t="shared" si="34"/>
        <v>-0.93305321036938926</v>
      </c>
      <c r="S123" s="9">
        <f t="shared" si="35"/>
        <v>-0.4372497426819707</v>
      </c>
      <c r="T123" s="22">
        <f t="shared" si="36"/>
        <v>-0.56890118908407961</v>
      </c>
    </row>
    <row r="124" spans="2:20" x14ac:dyDescent="0.25">
      <c r="B124" s="16">
        <v>2016</v>
      </c>
      <c r="C124" s="16">
        <v>917.3</v>
      </c>
      <c r="D124">
        <v>1186.5999999999999</v>
      </c>
      <c r="E124">
        <v>1331</v>
      </c>
      <c r="F124" s="21">
        <v>0.15</v>
      </c>
      <c r="G124" s="9">
        <v>0.22222222222222199</v>
      </c>
      <c r="H124" s="9">
        <v>0.102777777777777</v>
      </c>
      <c r="I124" s="9">
        <v>0.26050420168067201</v>
      </c>
      <c r="J124" s="22">
        <v>0.29715568862275399</v>
      </c>
      <c r="K124" s="21">
        <f t="shared" si="37"/>
        <v>1.1618342427282831</v>
      </c>
      <c r="L124" s="9">
        <f t="shared" si="30"/>
        <v>1.2488488690016819</v>
      </c>
      <c r="M124" s="9">
        <f t="shared" si="38"/>
        <v>1.1082451050198983</v>
      </c>
      <c r="N124" s="9">
        <f t="shared" si="31"/>
        <v>1.2975841658752445</v>
      </c>
      <c r="O124" s="22">
        <f t="shared" si="32"/>
        <v>1.3460248438899693</v>
      </c>
      <c r="P124" s="21">
        <f t="shared" si="39"/>
        <v>-0.82390874094431876</v>
      </c>
      <c r="Q124" s="9">
        <f t="shared" si="33"/>
        <v>-0.65321251377534417</v>
      </c>
      <c r="R124" s="9">
        <f t="shared" si="34"/>
        <v>-0.98810077670029561</v>
      </c>
      <c r="S124" s="9">
        <f t="shared" si="35"/>
        <v>-0.5841852675582585</v>
      </c>
      <c r="T124" s="22">
        <f t="shared" si="36"/>
        <v>-0.52701595137641255</v>
      </c>
    </row>
    <row r="125" spans="2:20" x14ac:dyDescent="0.25">
      <c r="B125" s="16">
        <v>2018</v>
      </c>
      <c r="C125" s="16">
        <v>1042.9000000000001</v>
      </c>
      <c r="D125">
        <v>917.1</v>
      </c>
      <c r="E125">
        <v>1579.3</v>
      </c>
      <c r="F125" s="21">
        <v>0.68611111111111101</v>
      </c>
      <c r="G125" s="9">
        <v>0.52777777777777701</v>
      </c>
      <c r="H125" s="9">
        <v>0.219444444444444</v>
      </c>
      <c r="I125" s="9">
        <v>0.31666666666666599</v>
      </c>
      <c r="J125" s="22">
        <v>0.394461077844311</v>
      </c>
      <c r="K125" s="21">
        <f t="shared" si="37"/>
        <v>1.9859772514697134</v>
      </c>
      <c r="L125" s="9">
        <f t="shared" si="30"/>
        <v>1.6951610952772713</v>
      </c>
      <c r="M125" s="9">
        <f t="shared" si="38"/>
        <v>1.2453846579972403</v>
      </c>
      <c r="N125" s="9">
        <f t="shared" si="31"/>
        <v>1.3725449806709287</v>
      </c>
      <c r="O125" s="22">
        <f t="shared" si="32"/>
        <v>1.4835844389142665</v>
      </c>
      <c r="P125" s="21">
        <f t="shared" si="39"/>
        <v>-0.1636055475076216</v>
      </c>
      <c r="Q125" s="9">
        <f t="shared" si="33"/>
        <v>-0.27754889981445896</v>
      </c>
      <c r="R125" s="9">
        <f t="shared" si="34"/>
        <v>-0.65867540947684677</v>
      </c>
      <c r="S125" s="9">
        <f t="shared" si="35"/>
        <v>-0.4993976494308156</v>
      </c>
      <c r="T125" s="22">
        <f t="shared" si="36"/>
        <v>-0.40399584292698065</v>
      </c>
    </row>
    <row r="126" spans="2:20" x14ac:dyDescent="0.25">
      <c r="B126" s="16">
        <v>2019</v>
      </c>
      <c r="C126" s="16">
        <v>921.5</v>
      </c>
      <c r="D126">
        <v>775.4</v>
      </c>
      <c r="E126">
        <v>1414.9</v>
      </c>
      <c r="F126" s="21">
        <v>0.81111111111111101</v>
      </c>
      <c r="G126" s="9">
        <v>0.72499999999999998</v>
      </c>
      <c r="H126" s="9">
        <v>8.3333333333333301E-2</v>
      </c>
      <c r="I126" s="9">
        <v>0.55000000000000004</v>
      </c>
      <c r="J126" s="22">
        <v>0.88922155688622695</v>
      </c>
      <c r="K126" s="21">
        <f t="shared" si="37"/>
        <v>2.2504070503288132</v>
      </c>
      <c r="L126" s="9">
        <f t="shared" si="30"/>
        <v>2.0647310999664863</v>
      </c>
      <c r="M126" s="9">
        <f t="shared" si="38"/>
        <v>1.0869040495212288</v>
      </c>
      <c r="N126" s="9">
        <f t="shared" si="31"/>
        <v>1.7332530178673953</v>
      </c>
      <c r="O126" s="22">
        <f t="shared" si="32"/>
        <v>2.4332347790025119</v>
      </c>
      <c r="P126" s="21">
        <f t="shared" si="39"/>
        <v>-9.0919649318869034E-2</v>
      </c>
      <c r="Q126" s="9">
        <f t="shared" si="33"/>
        <v>-0.13966199342900631</v>
      </c>
      <c r="R126" s="9">
        <f t="shared" si="34"/>
        <v>-1.0791812460476249</v>
      </c>
      <c r="S126" s="9">
        <f t="shared" si="35"/>
        <v>-0.25963731050575611</v>
      </c>
      <c r="T126" s="22">
        <f t="shared" si="36"/>
        <v>-5.0990017494352412E-2</v>
      </c>
    </row>
    <row r="127" spans="2:20" x14ac:dyDescent="0.25">
      <c r="B127" s="23">
        <v>2020</v>
      </c>
      <c r="C127" s="23">
        <v>1039.5999999999999</v>
      </c>
      <c r="D127" s="24">
        <v>834.7</v>
      </c>
      <c r="E127" s="24">
        <v>1362.1</v>
      </c>
      <c r="F127" s="26">
        <v>0.875</v>
      </c>
      <c r="G127" s="27">
        <v>0.50833333333333297</v>
      </c>
      <c r="H127" s="27">
        <v>0.211111111111111</v>
      </c>
      <c r="I127" s="27">
        <v>0.68333333333333302</v>
      </c>
      <c r="J127" s="28">
        <v>0.77357784431137699</v>
      </c>
      <c r="K127" s="26">
        <f t="shared" si="37"/>
        <v>2.3988752939670981</v>
      </c>
      <c r="L127" s="27">
        <f t="shared" si="30"/>
        <v>1.6625180212410016</v>
      </c>
      <c r="M127" s="27">
        <f t="shared" si="38"/>
        <v>1.235049575168488</v>
      </c>
      <c r="N127" s="27">
        <f t="shared" si="31"/>
        <v>1.9804683028532073</v>
      </c>
      <c r="O127" s="28">
        <f t="shared" si="32"/>
        <v>2.1675074012422724</v>
      </c>
      <c r="P127" s="26">
        <f t="shared" si="39"/>
        <v>-5.7991946977686754E-2</v>
      </c>
      <c r="Q127" s="27">
        <f t="shared" si="33"/>
        <v>-0.29385141103685808</v>
      </c>
      <c r="R127" s="27">
        <f t="shared" si="34"/>
        <v>-0.67548890848649612</v>
      </c>
      <c r="S127" s="27">
        <f t="shared" si="35"/>
        <v>-0.16536739366390835</v>
      </c>
      <c r="T127" s="28">
        <f t="shared" si="36"/>
        <v>-0.11149597717621995</v>
      </c>
    </row>
    <row r="128" spans="2:20" x14ac:dyDescent="0.25"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2:15" x14ac:dyDescent="0.25">
      <c r="B129">
        <v>2</v>
      </c>
    </row>
    <row r="130" spans="2:15" x14ac:dyDescent="0.25">
      <c r="B130" s="10"/>
      <c r="C130" s="10"/>
      <c r="D130" s="11"/>
      <c r="E130" s="11"/>
      <c r="F130" s="10" t="s">
        <v>57</v>
      </c>
      <c r="G130" s="11"/>
      <c r="H130" s="11"/>
      <c r="I130" s="11"/>
      <c r="J130" s="12"/>
      <c r="K130" s="10" t="s">
        <v>69</v>
      </c>
      <c r="L130" s="11"/>
      <c r="M130" s="11"/>
      <c r="N130" s="11"/>
      <c r="O130" s="12"/>
    </row>
    <row r="131" spans="2:15" x14ac:dyDescent="0.25">
      <c r="B131" s="13" t="s">
        <v>5</v>
      </c>
      <c r="C131" s="13" t="s">
        <v>2</v>
      </c>
      <c r="D131" s="14" t="s">
        <v>3</v>
      </c>
      <c r="E131" s="14" t="s">
        <v>0</v>
      </c>
      <c r="F131" s="10" t="s">
        <v>43</v>
      </c>
      <c r="G131" s="11" t="s">
        <v>44</v>
      </c>
      <c r="H131" s="11" t="s">
        <v>56</v>
      </c>
      <c r="I131" s="11" t="s">
        <v>12</v>
      </c>
      <c r="J131" s="12" t="s">
        <v>1</v>
      </c>
      <c r="K131" s="10" t="s">
        <v>43</v>
      </c>
      <c r="L131" s="11" t="s">
        <v>44</v>
      </c>
      <c r="M131" s="11" t="s">
        <v>56</v>
      </c>
      <c r="N131" s="11" t="s">
        <v>12</v>
      </c>
      <c r="O131" s="12" t="s">
        <v>1</v>
      </c>
    </row>
    <row r="132" spans="2:15" x14ac:dyDescent="0.25">
      <c r="B132" s="16">
        <v>2002</v>
      </c>
      <c r="C132" s="16">
        <v>1533.5</v>
      </c>
      <c r="D132">
        <v>1309.3</v>
      </c>
      <c r="E132">
        <v>1897.6</v>
      </c>
      <c r="F132" s="18">
        <v>0.69166666666666599</v>
      </c>
      <c r="G132" s="19">
        <v>0.469444444444444</v>
      </c>
      <c r="H132" s="19">
        <v>0.70833333333333304</v>
      </c>
      <c r="I132" s="19">
        <v>0.40790986085904402</v>
      </c>
      <c r="J132" s="20">
        <v>0.18188622754490999</v>
      </c>
      <c r="K132" s="18">
        <f>LOG10(F132)</f>
        <v>-0.16010315367155134</v>
      </c>
      <c r="L132" s="19">
        <f t="shared" ref="L132:O147" si="40">LOG10(G132)</f>
        <v>-0.32841579615361416</v>
      </c>
      <c r="M132" s="19">
        <f t="shared" si="40"/>
        <v>-0.14976232033333228</v>
      </c>
      <c r="N132" s="19">
        <f t="shared" si="40"/>
        <v>-0.38943579587215227</v>
      </c>
      <c r="O132" s="20">
        <f t="shared" si="40"/>
        <v>-0.74020018454121517</v>
      </c>
    </row>
    <row r="133" spans="2:15" x14ac:dyDescent="0.25">
      <c r="B133" s="16">
        <v>2003</v>
      </c>
      <c r="C133" s="16">
        <v>1712.8999999999901</v>
      </c>
      <c r="D133">
        <v>756.6</v>
      </c>
      <c r="E133">
        <v>1542.69999999999</v>
      </c>
      <c r="F133" s="21">
        <v>0.719444444444444</v>
      </c>
      <c r="G133" s="9">
        <v>0.54722222222222205</v>
      </c>
      <c r="H133" s="9">
        <v>0.58888888888888802</v>
      </c>
      <c r="I133" s="9">
        <v>0.45476190476190398</v>
      </c>
      <c r="J133" s="22">
        <v>0.53742514970059796</v>
      </c>
      <c r="K133" s="21">
        <f t="shared" ref="K133:K149" si="41">LOG10(F133)</f>
        <v>-0.14300273668603572</v>
      </c>
      <c r="L133" s="9">
        <f t="shared" si="40"/>
        <v>-0.26183627460569447</v>
      </c>
      <c r="M133" s="9">
        <f t="shared" si="40"/>
        <v>-0.22996663983853646</v>
      </c>
      <c r="N133" s="9">
        <f t="shared" si="40"/>
        <v>-0.34221592315017368</v>
      </c>
      <c r="O133" s="22">
        <f t="shared" si="40"/>
        <v>-0.26968201389722718</v>
      </c>
    </row>
    <row r="134" spans="2:15" x14ac:dyDescent="0.25">
      <c r="B134" s="16">
        <v>2004</v>
      </c>
      <c r="C134" s="16">
        <v>1836.19999999999</v>
      </c>
      <c r="D134">
        <v>1098.5</v>
      </c>
      <c r="E134">
        <v>1476.3</v>
      </c>
      <c r="F134" s="21">
        <v>0.59722222222222199</v>
      </c>
      <c r="G134" s="9">
        <v>0.55833333333333302</v>
      </c>
      <c r="H134" s="9">
        <v>0.42777777777777698</v>
      </c>
      <c r="I134" s="9">
        <v>0.372988505747126</v>
      </c>
      <c r="J134" s="22">
        <v>0.32372754491017902</v>
      </c>
      <c r="K134" s="21">
        <f t="shared" si="41"/>
        <v>-0.2238640408516821</v>
      </c>
      <c r="L134" s="9">
        <f t="shared" si="40"/>
        <v>-0.25310644334679866</v>
      </c>
      <c r="M134" s="9">
        <f t="shared" si="40"/>
        <v>-0.368781779930825</v>
      </c>
      <c r="N134" s="9">
        <f t="shared" si="40"/>
        <v>-0.42830455148223101</v>
      </c>
      <c r="O134" s="22">
        <f t="shared" si="40"/>
        <v>-0.48982034633869465</v>
      </c>
    </row>
    <row r="135" spans="2:15" x14ac:dyDescent="0.25">
      <c r="B135" s="16">
        <v>2005</v>
      </c>
      <c r="C135" s="16">
        <v>1528.5</v>
      </c>
      <c r="D135">
        <v>771.69999999999902</v>
      </c>
      <c r="E135">
        <v>1237.5999999999999</v>
      </c>
      <c r="F135" s="21">
        <v>0.85833333333333295</v>
      </c>
      <c r="G135" s="9">
        <v>0.70833333333333304</v>
      </c>
      <c r="H135" s="9">
        <v>0.33888888888888802</v>
      </c>
      <c r="I135" s="9">
        <v>0.79089668615984399</v>
      </c>
      <c r="J135" s="22">
        <v>0.94872754491017897</v>
      </c>
      <c r="K135" s="21">
        <f t="shared" si="41"/>
        <v>-6.6344021342452819E-2</v>
      </c>
      <c r="L135" s="9">
        <f t="shared" si="40"/>
        <v>-0.14976232033333228</v>
      </c>
      <c r="M135" s="9">
        <f t="shared" si="40"/>
        <v>-0.46994267009254015</v>
      </c>
      <c r="N135" s="9">
        <f t="shared" si="40"/>
        <v>-0.10188024413964684</v>
      </c>
      <c r="O135" s="22">
        <f t="shared" si="40"/>
        <v>-2.285849013415359E-2</v>
      </c>
    </row>
    <row r="136" spans="2:15" x14ac:dyDescent="0.25">
      <c r="B136" s="16">
        <v>2006</v>
      </c>
      <c r="C136" s="16">
        <v>1469.7</v>
      </c>
      <c r="D136">
        <v>806.7</v>
      </c>
      <c r="E136">
        <v>1739.9</v>
      </c>
      <c r="F136" s="21">
        <v>0.96388888888888902</v>
      </c>
      <c r="G136" s="9">
        <v>0.88888888888888895</v>
      </c>
      <c r="H136" s="9">
        <v>0.5</v>
      </c>
      <c r="I136" s="9">
        <v>0.83333333333333304</v>
      </c>
      <c r="J136" s="22">
        <v>0.71856287425149701</v>
      </c>
      <c r="K136" s="21">
        <f t="shared" si="41"/>
        <v>-1.597302597641349E-2</v>
      </c>
      <c r="L136" s="9">
        <f t="shared" si="40"/>
        <v>-5.1152522447381256E-2</v>
      </c>
      <c r="M136" s="9">
        <f t="shared" si="40"/>
        <v>-0.3010299956639812</v>
      </c>
      <c r="N136" s="9">
        <f t="shared" si="40"/>
        <v>-7.9181246047624984E-2</v>
      </c>
      <c r="O136" s="22">
        <f t="shared" si="40"/>
        <v>-0.14353522509995845</v>
      </c>
    </row>
    <row r="137" spans="2:15" x14ac:dyDescent="0.25">
      <c r="B137" s="16">
        <v>2007</v>
      </c>
      <c r="C137" s="16">
        <v>1596.4</v>
      </c>
      <c r="D137">
        <v>1079.4000000000001</v>
      </c>
      <c r="E137">
        <v>1802.4</v>
      </c>
      <c r="F137" s="21">
        <v>0.82777777777777695</v>
      </c>
      <c r="G137" s="9">
        <v>0.53611111111111098</v>
      </c>
      <c r="H137" s="9">
        <v>0.422222222222222</v>
      </c>
      <c r="I137" s="9">
        <v>0.53571428571428503</v>
      </c>
      <c r="J137" s="22">
        <v>8.6826347305389198E-2</v>
      </c>
      <c r="K137" s="21">
        <f t="shared" si="41"/>
        <v>-8.2086236691032474E-2</v>
      </c>
      <c r="L137" s="9">
        <f t="shared" si="40"/>
        <v>-0.27074519175951361</v>
      </c>
      <c r="M137" s="9">
        <f t="shared" si="40"/>
        <v>-0.37445891282251492</v>
      </c>
      <c r="N137" s="9">
        <f t="shared" si="40"/>
        <v>-0.27106677228653853</v>
      </c>
      <c r="O137" s="22">
        <f t="shared" si="40"/>
        <v>-1.0613484689126085</v>
      </c>
    </row>
    <row r="138" spans="2:15" x14ac:dyDescent="0.25">
      <c r="B138" s="16">
        <v>2008</v>
      </c>
      <c r="C138" s="16">
        <v>1269.2</v>
      </c>
      <c r="D138">
        <v>1254.4000000000001</v>
      </c>
      <c r="E138">
        <v>1697.1</v>
      </c>
      <c r="F138" s="21">
        <v>0.72222222222222199</v>
      </c>
      <c r="G138" s="9">
        <v>0.26944444444444399</v>
      </c>
      <c r="H138" s="9">
        <v>0.31944444444444398</v>
      </c>
      <c r="I138" s="9">
        <v>0.5</v>
      </c>
      <c r="J138" s="22">
        <v>0.43974550898203502</v>
      </c>
      <c r="K138" s="21">
        <f t="shared" si="41"/>
        <v>-0.14132915279646943</v>
      </c>
      <c r="L138" s="9">
        <f t="shared" si="40"/>
        <v>-0.56953076650104317</v>
      </c>
      <c r="M138" s="9">
        <f t="shared" si="40"/>
        <v>-0.49560466041367623</v>
      </c>
      <c r="N138" s="9">
        <f t="shared" si="40"/>
        <v>-0.3010299956639812</v>
      </c>
      <c r="O138" s="22">
        <f t="shared" si="40"/>
        <v>-0.35679858719575391</v>
      </c>
    </row>
    <row r="139" spans="2:15" x14ac:dyDescent="0.25">
      <c r="B139" s="16">
        <v>2009</v>
      </c>
      <c r="C139" s="16">
        <v>985.7</v>
      </c>
      <c r="D139">
        <v>1216.4000000000001</v>
      </c>
      <c r="E139">
        <v>1744.5</v>
      </c>
      <c r="F139" s="21">
        <v>0.405555555555555</v>
      </c>
      <c r="G139" s="9">
        <v>0.20555555555555499</v>
      </c>
      <c r="H139" s="9">
        <v>0.42499999999999999</v>
      </c>
      <c r="I139" s="9">
        <v>0.38965517241379299</v>
      </c>
      <c r="J139" s="22">
        <v>0.32447604790419099</v>
      </c>
      <c r="K139" s="21">
        <f t="shared" si="41"/>
        <v>-0.39194964498285079</v>
      </c>
      <c r="L139" s="9">
        <f t="shared" si="40"/>
        <v>-0.68707078103631225</v>
      </c>
      <c r="M139" s="9">
        <f t="shared" si="40"/>
        <v>-0.37161106994968846</v>
      </c>
      <c r="N139" s="9">
        <f t="shared" si="40"/>
        <v>-0.40931955441553647</v>
      </c>
      <c r="O139" s="22">
        <f t="shared" si="40"/>
        <v>-0.48881735632729861</v>
      </c>
    </row>
    <row r="140" spans="2:15" x14ac:dyDescent="0.25">
      <c r="B140" s="16">
        <v>2010</v>
      </c>
      <c r="C140" s="16">
        <v>826.9</v>
      </c>
      <c r="D140">
        <v>987.8</v>
      </c>
      <c r="E140">
        <v>1408.2</v>
      </c>
      <c r="F140" s="21">
        <v>0.41666666666666602</v>
      </c>
      <c r="G140" s="9">
        <v>0.469444444444444</v>
      </c>
      <c r="H140" s="9">
        <v>0.39444444444444399</v>
      </c>
      <c r="I140" s="9">
        <v>0.50608519269776797</v>
      </c>
      <c r="J140" s="22">
        <v>0.80800898203592797</v>
      </c>
      <c r="K140" s="21">
        <f t="shared" si="41"/>
        <v>-0.3802112417116067</v>
      </c>
      <c r="L140" s="9">
        <f t="shared" si="40"/>
        <v>-0.32841579615361416</v>
      </c>
      <c r="M140" s="9">
        <f t="shared" si="40"/>
        <v>-0.40401415638423127</v>
      </c>
      <c r="N140" s="9">
        <f t="shared" si="40"/>
        <v>-0.29577636931782197</v>
      </c>
      <c r="O140" s="22">
        <f t="shared" si="40"/>
        <v>-9.2583811469277355E-2</v>
      </c>
    </row>
    <row r="141" spans="2:15" x14ac:dyDescent="0.25">
      <c r="B141" s="16">
        <v>2011</v>
      </c>
      <c r="C141" s="16">
        <v>900.69999999999902</v>
      </c>
      <c r="D141">
        <v>955.8</v>
      </c>
      <c r="E141">
        <v>1351</v>
      </c>
      <c r="F141" s="21">
        <v>0.875</v>
      </c>
      <c r="G141" s="9">
        <v>0.86944444444444402</v>
      </c>
      <c r="H141" s="9">
        <v>0.405555555555555</v>
      </c>
      <c r="I141" s="9">
        <v>0.83405172413793105</v>
      </c>
      <c r="J141" s="22">
        <v>0.88510479041916101</v>
      </c>
      <c r="K141" s="21">
        <f t="shared" si="41"/>
        <v>-5.7991946977686754E-2</v>
      </c>
      <c r="L141" s="9">
        <f t="shared" si="40"/>
        <v>-6.075816322083899E-2</v>
      </c>
      <c r="M141" s="9">
        <f t="shared" si="40"/>
        <v>-0.39194964498285079</v>
      </c>
      <c r="N141" s="9">
        <f t="shared" si="40"/>
        <v>-7.8807015535969457E-2</v>
      </c>
      <c r="O141" s="22">
        <f t="shared" si="40"/>
        <v>-5.3005308729678013E-2</v>
      </c>
    </row>
    <row r="142" spans="2:15" x14ac:dyDescent="0.25">
      <c r="B142" s="16">
        <v>2012</v>
      </c>
      <c r="C142" s="16">
        <v>1170.3999999999901</v>
      </c>
      <c r="D142">
        <v>902.19999999999902</v>
      </c>
      <c r="E142">
        <v>1484.1</v>
      </c>
      <c r="F142" s="21">
        <v>0.9</v>
      </c>
      <c r="G142" s="9">
        <v>0.59722222222222199</v>
      </c>
      <c r="H142" s="9">
        <v>0.58055555555555505</v>
      </c>
      <c r="I142" s="9">
        <v>0.76388888888888795</v>
      </c>
      <c r="J142" s="22">
        <v>0.415419161676646</v>
      </c>
      <c r="K142" s="21">
        <f t="shared" si="41"/>
        <v>-4.5757490560675115E-2</v>
      </c>
      <c r="L142" s="9">
        <f t="shared" si="40"/>
        <v>-0.2238640408516821</v>
      </c>
      <c r="M142" s="9">
        <f t="shared" si="40"/>
        <v>-0.23615621465623365</v>
      </c>
      <c r="N142" s="9">
        <f t="shared" si="40"/>
        <v>-0.11696980693702515</v>
      </c>
      <c r="O142" s="22">
        <f t="shared" si="40"/>
        <v>-0.38151347501685134</v>
      </c>
    </row>
    <row r="143" spans="2:15" x14ac:dyDescent="0.25">
      <c r="B143" s="16">
        <v>2013</v>
      </c>
      <c r="C143" s="16">
        <v>1060.8</v>
      </c>
      <c r="D143">
        <v>1304.0999999999999</v>
      </c>
      <c r="E143">
        <v>1824.2</v>
      </c>
      <c r="F143" s="21">
        <v>0.61666666666666603</v>
      </c>
      <c r="G143" s="9">
        <v>0.38333333333333303</v>
      </c>
      <c r="H143" s="9">
        <v>0.37222222222222201</v>
      </c>
      <c r="I143" s="9">
        <v>0.59340659340659296</v>
      </c>
      <c r="J143" s="22">
        <v>0.100299401197604</v>
      </c>
      <c r="K143" s="21">
        <f t="shared" si="41"/>
        <v>-0.20994952631664909</v>
      </c>
      <c r="L143" s="9">
        <f t="shared" si="40"/>
        <v>-0.41642341436605113</v>
      </c>
      <c r="M143" s="9">
        <f t="shared" si="40"/>
        <v>-0.4291977024024799</v>
      </c>
      <c r="N143" s="9">
        <f t="shared" si="40"/>
        <v>-0.22664763249812542</v>
      </c>
      <c r="O143" s="22">
        <f t="shared" si="40"/>
        <v>-0.99870165977472269</v>
      </c>
    </row>
    <row r="144" spans="2:15" x14ac:dyDescent="0.25">
      <c r="B144" s="16">
        <v>2014</v>
      </c>
      <c r="C144" s="16">
        <v>642.9</v>
      </c>
      <c r="D144">
        <v>1730.3</v>
      </c>
      <c r="E144">
        <v>1986.1</v>
      </c>
      <c r="F144" s="21">
        <v>0.35555555555555501</v>
      </c>
      <c r="G144" s="9">
        <v>0.105555555555555</v>
      </c>
      <c r="H144" s="9">
        <v>0.141666666666666</v>
      </c>
      <c r="I144" s="9">
        <v>0.43055555555555503</v>
      </c>
      <c r="J144" s="22">
        <v>7.4850299401197501E-2</v>
      </c>
      <c r="K144" s="21">
        <f t="shared" si="41"/>
        <v>-0.44909253111941955</v>
      </c>
      <c r="L144" s="9">
        <f t="shared" si="40"/>
        <v>-0.97651890415047937</v>
      </c>
      <c r="M144" s="9">
        <f t="shared" si="40"/>
        <v>-0.848732324669353</v>
      </c>
      <c r="N144" s="9">
        <f t="shared" si="40"/>
        <v>-0.36597080259699633</v>
      </c>
      <c r="O144" s="22">
        <f t="shared" si="40"/>
        <v>-1.1258064581395275</v>
      </c>
    </row>
    <row r="145" spans="2:15" x14ac:dyDescent="0.25">
      <c r="B145" s="16">
        <v>2015</v>
      </c>
      <c r="C145" s="16">
        <v>456.4</v>
      </c>
      <c r="D145">
        <v>1573.2</v>
      </c>
      <c r="E145">
        <v>1462.3</v>
      </c>
      <c r="F145" s="21">
        <v>6.3888888888888801E-2</v>
      </c>
      <c r="G145" s="9">
        <v>6.3888888888888801E-2</v>
      </c>
      <c r="H145" s="9">
        <v>0.116666666666666</v>
      </c>
      <c r="I145" s="9">
        <v>0.36538461538461497</v>
      </c>
      <c r="J145" s="22">
        <v>0.26983532934131699</v>
      </c>
      <c r="K145" s="21">
        <f t="shared" si="41"/>
        <v>-1.1945746647496951</v>
      </c>
      <c r="L145" s="9">
        <f t="shared" si="40"/>
        <v>-1.1945746647496951</v>
      </c>
      <c r="M145" s="9">
        <f t="shared" si="40"/>
        <v>-0.93305321036938926</v>
      </c>
      <c r="N145" s="9">
        <f t="shared" si="40"/>
        <v>-0.4372497426819707</v>
      </c>
      <c r="O145" s="22">
        <f t="shared" si="40"/>
        <v>-0.56890118908407961</v>
      </c>
    </row>
    <row r="146" spans="2:15" x14ac:dyDescent="0.25">
      <c r="B146" s="16">
        <v>2016</v>
      </c>
      <c r="C146" s="16">
        <v>917.3</v>
      </c>
      <c r="D146">
        <v>1186.5999999999999</v>
      </c>
      <c r="E146">
        <v>1331</v>
      </c>
      <c r="F146" s="21">
        <v>0.15</v>
      </c>
      <c r="G146" s="9">
        <v>0.22222222222222199</v>
      </c>
      <c r="H146" s="9">
        <v>0.102777777777777</v>
      </c>
      <c r="I146" s="9">
        <v>0.26050420168067201</v>
      </c>
      <c r="J146" s="22">
        <v>0.29715568862275399</v>
      </c>
      <c r="K146" s="21">
        <f t="shared" si="41"/>
        <v>-0.82390874094431876</v>
      </c>
      <c r="L146" s="9">
        <f t="shared" si="40"/>
        <v>-0.65321251377534417</v>
      </c>
      <c r="M146" s="9">
        <f t="shared" si="40"/>
        <v>-0.98810077670029561</v>
      </c>
      <c r="N146" s="9">
        <f t="shared" si="40"/>
        <v>-0.5841852675582585</v>
      </c>
      <c r="O146" s="22">
        <f t="shared" si="40"/>
        <v>-0.52701595137641255</v>
      </c>
    </row>
    <row r="147" spans="2:15" x14ac:dyDescent="0.25">
      <c r="B147" s="16">
        <v>2018</v>
      </c>
      <c r="C147" s="16">
        <v>1042.9000000000001</v>
      </c>
      <c r="D147">
        <v>917.1</v>
      </c>
      <c r="E147">
        <v>1579.3</v>
      </c>
      <c r="F147" s="21">
        <v>0.68611111111111101</v>
      </c>
      <c r="G147" s="9">
        <v>0.52777777777777701</v>
      </c>
      <c r="H147" s="9">
        <v>0.219444444444444</v>
      </c>
      <c r="I147" s="9">
        <v>0.31666666666666599</v>
      </c>
      <c r="J147" s="22">
        <v>0.394461077844311</v>
      </c>
      <c r="K147" s="21">
        <f t="shared" si="41"/>
        <v>-0.1636055475076216</v>
      </c>
      <c r="L147" s="9">
        <f t="shared" si="40"/>
        <v>-0.27754889981445896</v>
      </c>
      <c r="M147" s="9">
        <f t="shared" si="40"/>
        <v>-0.65867540947684677</v>
      </c>
      <c r="N147" s="9">
        <f t="shared" si="40"/>
        <v>-0.4993976494308156</v>
      </c>
      <c r="O147" s="22">
        <f t="shared" si="40"/>
        <v>-0.40399584292698065</v>
      </c>
    </row>
    <row r="148" spans="2:15" x14ac:dyDescent="0.25">
      <c r="B148" s="16">
        <v>2019</v>
      </c>
      <c r="C148" s="16">
        <v>921.5</v>
      </c>
      <c r="D148">
        <v>775.4</v>
      </c>
      <c r="E148">
        <v>1414.9</v>
      </c>
      <c r="F148" s="21">
        <v>0.81111111111111101</v>
      </c>
      <c r="G148" s="9">
        <v>0.72499999999999998</v>
      </c>
      <c r="H148" s="9">
        <v>8.3333333333333301E-2</v>
      </c>
      <c r="I148" s="9">
        <v>0.55000000000000004</v>
      </c>
      <c r="J148" s="22">
        <v>0.88922155688622695</v>
      </c>
      <c r="K148" s="21">
        <f t="shared" si="41"/>
        <v>-9.0919649318869034E-2</v>
      </c>
      <c r="L148" s="9">
        <f t="shared" ref="L148:L149" si="42">LOG10(G148)</f>
        <v>-0.13966199342900631</v>
      </c>
      <c r="M148" s="9">
        <f t="shared" ref="M148:M149" si="43">LOG10(H148)</f>
        <v>-1.0791812460476249</v>
      </c>
      <c r="N148" s="9">
        <f t="shared" ref="N148:N149" si="44">LOG10(I148)</f>
        <v>-0.25963731050575611</v>
      </c>
      <c r="O148" s="22">
        <f t="shared" ref="O148:O149" si="45">LOG10(J148)</f>
        <v>-5.0990017494352412E-2</v>
      </c>
    </row>
    <row r="149" spans="2:15" x14ac:dyDescent="0.25">
      <c r="B149" s="23">
        <v>2020</v>
      </c>
      <c r="C149" s="23">
        <v>1039.5999999999999</v>
      </c>
      <c r="D149" s="24">
        <v>834.7</v>
      </c>
      <c r="E149" s="24">
        <v>1362.1</v>
      </c>
      <c r="F149" s="26">
        <v>0.875</v>
      </c>
      <c r="G149" s="27">
        <v>0.50833333333333297</v>
      </c>
      <c r="H149" s="27">
        <v>0.211111111111111</v>
      </c>
      <c r="I149" s="27">
        <v>0.68333333333333302</v>
      </c>
      <c r="J149" s="28">
        <v>0.77357784431137699</v>
      </c>
      <c r="K149" s="26">
        <f t="shared" si="41"/>
        <v>-5.7991946977686754E-2</v>
      </c>
      <c r="L149" s="27">
        <f t="shared" si="42"/>
        <v>-0.29385141103685808</v>
      </c>
      <c r="M149" s="27">
        <f t="shared" si="43"/>
        <v>-0.67548890848649612</v>
      </c>
      <c r="N149" s="27">
        <f t="shared" si="44"/>
        <v>-0.16536739366390835</v>
      </c>
      <c r="O149" s="28">
        <f t="shared" si="45"/>
        <v>-0.11149597717621995</v>
      </c>
    </row>
    <row r="151" spans="2:15" x14ac:dyDescent="0.25">
      <c r="B151">
        <v>3</v>
      </c>
    </row>
    <row r="152" spans="2:15" x14ac:dyDescent="0.25">
      <c r="B152" s="10"/>
      <c r="C152" s="10"/>
      <c r="D152" s="11"/>
      <c r="E152" s="11"/>
      <c r="F152" s="10" t="s">
        <v>57</v>
      </c>
      <c r="G152" s="11"/>
      <c r="H152" s="11"/>
      <c r="I152" s="11"/>
      <c r="J152" s="11"/>
      <c r="K152" s="10" t="s">
        <v>65</v>
      </c>
      <c r="L152" s="11"/>
      <c r="M152" s="11"/>
      <c r="N152" s="11"/>
      <c r="O152" s="11"/>
    </row>
    <row r="153" spans="2:15" x14ac:dyDescent="0.25">
      <c r="B153" s="13" t="s">
        <v>5</v>
      </c>
      <c r="C153" s="13" t="s">
        <v>2</v>
      </c>
      <c r="D153" s="14" t="s">
        <v>3</v>
      </c>
      <c r="E153" s="14" t="s">
        <v>0</v>
      </c>
      <c r="F153" s="10" t="s">
        <v>43</v>
      </c>
      <c r="G153" s="11" t="s">
        <v>44</v>
      </c>
      <c r="H153" s="11" t="s">
        <v>56</v>
      </c>
      <c r="I153" s="11" t="s">
        <v>12</v>
      </c>
      <c r="J153" s="12" t="s">
        <v>1</v>
      </c>
      <c r="K153" s="10" t="s">
        <v>43</v>
      </c>
      <c r="L153" s="11" t="s">
        <v>44</v>
      </c>
      <c r="M153" s="11" t="s">
        <v>56</v>
      </c>
      <c r="N153" s="11" t="s">
        <v>12</v>
      </c>
      <c r="O153" s="12" t="s">
        <v>1</v>
      </c>
    </row>
    <row r="154" spans="2:15" x14ac:dyDescent="0.25">
      <c r="B154" s="16">
        <v>2002</v>
      </c>
      <c r="C154" s="16">
        <v>1533.5</v>
      </c>
      <c r="D154">
        <v>1309.3</v>
      </c>
      <c r="E154">
        <v>1897.6</v>
      </c>
      <c r="F154" s="18">
        <f t="shared" ref="F154:H171" si="46">F88</f>
        <v>0.69166666666666599</v>
      </c>
      <c r="G154" s="19">
        <f t="shared" si="46"/>
        <v>0.469444444444444</v>
      </c>
      <c r="H154" s="19">
        <f t="shared" si="46"/>
        <v>0.70833333333333304</v>
      </c>
      <c r="I154" s="19">
        <f t="shared" ref="I154:I171" si="47">K88</f>
        <v>0.40790986085904402</v>
      </c>
      <c r="J154" s="19">
        <f t="shared" ref="J154:J171" si="48">L88</f>
        <v>0.18188622754490999</v>
      </c>
      <c r="K154" s="18">
        <f>EXP(F154)</f>
        <v>1.9970411630535065</v>
      </c>
      <c r="L154" s="19">
        <f>EXP(G154)</f>
        <v>1.599105554421427</v>
      </c>
      <c r="M154" s="19">
        <f>EXP(H154)</f>
        <v>2.0306040966347472</v>
      </c>
      <c r="N154" s="19">
        <f>EXP(I154)</f>
        <v>1.5036716153935223</v>
      </c>
      <c r="O154" s="19">
        <f>EXP(J154)</f>
        <v>1.1994777185915813</v>
      </c>
    </row>
    <row r="155" spans="2:15" x14ac:dyDescent="0.25">
      <c r="B155" s="16">
        <v>2003</v>
      </c>
      <c r="C155" s="16">
        <v>1712.8999999999901</v>
      </c>
      <c r="D155">
        <v>756.6</v>
      </c>
      <c r="E155">
        <v>1542.69999999999</v>
      </c>
      <c r="F155" s="21">
        <f t="shared" si="46"/>
        <v>0.719444444444444</v>
      </c>
      <c r="G155" s="9">
        <f t="shared" si="46"/>
        <v>0.54722222222222205</v>
      </c>
      <c r="H155" s="9">
        <f t="shared" si="46"/>
        <v>0.58888888888888802</v>
      </c>
      <c r="I155" s="9">
        <f t="shared" si="47"/>
        <v>0.45476190476190398</v>
      </c>
      <c r="J155" s="9">
        <f t="shared" si="48"/>
        <v>0.53742514970059796</v>
      </c>
      <c r="K155" s="21">
        <f t="shared" ref="K155:K171" si="49">EXP(F155)</f>
        <v>2.0532921758436546</v>
      </c>
      <c r="L155" s="9">
        <f t="shared" ref="L155:L171" si="50">EXP(G155)</f>
        <v>1.7284451068967286</v>
      </c>
      <c r="M155" s="9">
        <f t="shared" ref="M155:M171" si="51">EXP(H155)</f>
        <v>1.801985096985967</v>
      </c>
      <c r="N155" s="9">
        <f t="shared" ref="N155:N171" si="52">EXP(I155)</f>
        <v>1.5757981483296479</v>
      </c>
      <c r="O155" s="9">
        <f t="shared" ref="O155:O171" si="53">EXP(J155)</f>
        <v>1.7115940849603701</v>
      </c>
    </row>
    <row r="156" spans="2:15" x14ac:dyDescent="0.25">
      <c r="B156" s="16">
        <v>2004</v>
      </c>
      <c r="C156" s="16">
        <v>1836.19999999999</v>
      </c>
      <c r="D156">
        <v>1098.5</v>
      </c>
      <c r="E156">
        <v>1476.3</v>
      </c>
      <c r="F156" s="21">
        <f t="shared" si="46"/>
        <v>0.59722222222222199</v>
      </c>
      <c r="G156" s="9">
        <f t="shared" si="46"/>
        <v>0.55833333333333302</v>
      </c>
      <c r="H156" s="9">
        <f t="shared" si="46"/>
        <v>0.42777777777777698</v>
      </c>
      <c r="I156" s="9">
        <f t="shared" si="47"/>
        <v>0.372988505747126</v>
      </c>
      <c r="J156" s="9">
        <f t="shared" si="48"/>
        <v>0.32372754491017902</v>
      </c>
      <c r="K156" s="21">
        <f t="shared" si="49"/>
        <v>1.8170643825530979</v>
      </c>
      <c r="L156" s="9">
        <f t="shared" si="50"/>
        <v>1.7477571429349259</v>
      </c>
      <c r="M156" s="9">
        <f t="shared" si="51"/>
        <v>1.5338451886056954</v>
      </c>
      <c r="N156" s="9">
        <f t="shared" si="52"/>
        <v>1.4520676493041016</v>
      </c>
      <c r="O156" s="9">
        <f t="shared" si="53"/>
        <v>1.3822706491367498</v>
      </c>
    </row>
    <row r="157" spans="2:15" x14ac:dyDescent="0.25">
      <c r="B157" s="16">
        <v>2005</v>
      </c>
      <c r="C157" s="16">
        <v>1528.5</v>
      </c>
      <c r="D157">
        <v>771.69999999999902</v>
      </c>
      <c r="E157">
        <v>1237.5999999999999</v>
      </c>
      <c r="F157" s="21">
        <f t="shared" si="46"/>
        <v>0.85833333333333295</v>
      </c>
      <c r="G157" s="9">
        <f t="shared" si="46"/>
        <v>0.70833333333333304</v>
      </c>
      <c r="H157" s="9">
        <f t="shared" si="46"/>
        <v>0.33888888888888802</v>
      </c>
      <c r="I157" s="9">
        <f t="shared" si="47"/>
        <v>0.79089668615984399</v>
      </c>
      <c r="J157" s="9">
        <f t="shared" si="48"/>
        <v>0.94872754491017897</v>
      </c>
      <c r="K157" s="21">
        <f t="shared" si="49"/>
        <v>2.3592253728945809</v>
      </c>
      <c r="L157" s="9">
        <f t="shared" si="50"/>
        <v>2.0306040966347472</v>
      </c>
      <c r="M157" s="9">
        <f t="shared" si="51"/>
        <v>1.4033874046156727</v>
      </c>
      <c r="N157" s="9">
        <f t="shared" si="52"/>
        <v>2.2053730674169536</v>
      </c>
      <c r="O157" s="9">
        <f t="shared" si="53"/>
        <v>2.5824215523269465</v>
      </c>
    </row>
    <row r="158" spans="2:15" x14ac:dyDescent="0.25">
      <c r="B158" s="16">
        <v>2006</v>
      </c>
      <c r="C158" s="16">
        <v>1469.7</v>
      </c>
      <c r="D158">
        <v>806.7</v>
      </c>
      <c r="E158">
        <v>1739.9</v>
      </c>
      <c r="F158" s="21">
        <f t="shared" si="46"/>
        <v>0.96388888888888902</v>
      </c>
      <c r="G158" s="9">
        <f t="shared" si="46"/>
        <v>0.88888888888888895</v>
      </c>
      <c r="H158" s="9">
        <f t="shared" si="46"/>
        <v>0.5</v>
      </c>
      <c r="I158" s="9">
        <f t="shared" si="47"/>
        <v>0.83333333333333304</v>
      </c>
      <c r="J158" s="9">
        <f t="shared" si="48"/>
        <v>0.71856287425149701</v>
      </c>
      <c r="K158" s="21">
        <f t="shared" si="49"/>
        <v>2.6218728453845315</v>
      </c>
      <c r="L158" s="9">
        <f t="shared" si="50"/>
        <v>2.4324254542872081</v>
      </c>
      <c r="M158" s="9">
        <f t="shared" si="51"/>
        <v>1.6487212707001282</v>
      </c>
      <c r="N158" s="9">
        <f t="shared" si="52"/>
        <v>2.3009758908928242</v>
      </c>
      <c r="O158" s="9">
        <f t="shared" si="53"/>
        <v>2.0514828523040491</v>
      </c>
    </row>
    <row r="159" spans="2:15" x14ac:dyDescent="0.25">
      <c r="B159" s="16">
        <v>2007</v>
      </c>
      <c r="C159" s="16">
        <v>1596.4</v>
      </c>
      <c r="D159">
        <v>1079.4000000000001</v>
      </c>
      <c r="E159">
        <v>1802.4</v>
      </c>
      <c r="F159" s="21">
        <f t="shared" si="46"/>
        <v>0.82777777777777695</v>
      </c>
      <c r="G159" s="9">
        <f t="shared" si="46"/>
        <v>0.53611111111111098</v>
      </c>
      <c r="H159" s="9">
        <f t="shared" si="46"/>
        <v>0.422222222222222</v>
      </c>
      <c r="I159" s="9">
        <f t="shared" si="47"/>
        <v>0.53571428571428503</v>
      </c>
      <c r="J159" s="9">
        <f t="shared" si="48"/>
        <v>8.6826347305389198E-2</v>
      </c>
      <c r="K159" s="21">
        <f t="shared" si="49"/>
        <v>2.2882281347202085</v>
      </c>
      <c r="L159" s="9">
        <f t="shared" si="50"/>
        <v>1.7093464613386951</v>
      </c>
      <c r="M159" s="9">
        <f t="shared" si="51"/>
        <v>1.5253474531238629</v>
      </c>
      <c r="N159" s="9">
        <f t="shared" si="52"/>
        <v>1.7086682838187925</v>
      </c>
      <c r="O159" s="9">
        <f t="shared" si="53"/>
        <v>1.0907072590174862</v>
      </c>
    </row>
    <row r="160" spans="2:15" x14ac:dyDescent="0.25">
      <c r="B160" s="16">
        <v>2008</v>
      </c>
      <c r="C160" s="16">
        <v>1269.2</v>
      </c>
      <c r="D160">
        <v>1254.4000000000001</v>
      </c>
      <c r="E160">
        <v>1697.1</v>
      </c>
      <c r="F160" s="21">
        <f t="shared" si="46"/>
        <v>0.72222222222222199</v>
      </c>
      <c r="G160" s="9">
        <f t="shared" si="46"/>
        <v>0.26944444444444399</v>
      </c>
      <c r="H160" s="9">
        <f t="shared" si="46"/>
        <v>0.31944444444444398</v>
      </c>
      <c r="I160" s="9">
        <f t="shared" si="47"/>
        <v>0.5</v>
      </c>
      <c r="J160" s="9">
        <f t="shared" si="48"/>
        <v>0.43974550898203502</v>
      </c>
      <c r="K160" s="21">
        <f t="shared" si="49"/>
        <v>2.0590036942128709</v>
      </c>
      <c r="L160" s="9">
        <f t="shared" si="50"/>
        <v>1.3092368948226385</v>
      </c>
      <c r="M160" s="9">
        <f t="shared" si="51"/>
        <v>1.3763629058361364</v>
      </c>
      <c r="N160" s="9">
        <f t="shared" si="52"/>
        <v>1.6487212707001282</v>
      </c>
      <c r="O160" s="9">
        <f t="shared" si="53"/>
        <v>1.5523121187474984</v>
      </c>
    </row>
    <row r="161" spans="2:15" x14ac:dyDescent="0.25">
      <c r="B161" s="16">
        <v>2009</v>
      </c>
      <c r="C161" s="16">
        <v>985.7</v>
      </c>
      <c r="D161">
        <v>1216.4000000000001</v>
      </c>
      <c r="E161">
        <v>1744.5</v>
      </c>
      <c r="F161" s="21">
        <f t="shared" si="46"/>
        <v>0.405555555555555</v>
      </c>
      <c r="G161" s="9">
        <f t="shared" si="46"/>
        <v>0.20555555555555499</v>
      </c>
      <c r="H161" s="9">
        <f t="shared" si="46"/>
        <v>0.42499999999999999</v>
      </c>
      <c r="I161" s="9">
        <f t="shared" si="47"/>
        <v>0.38965517241379299</v>
      </c>
      <c r="J161" s="9">
        <f t="shared" si="48"/>
        <v>0.32447604790419099</v>
      </c>
      <c r="K161" s="21">
        <f t="shared" si="49"/>
        <v>1.5001356773068264</v>
      </c>
      <c r="L161" s="9">
        <f t="shared" si="50"/>
        <v>1.2282072128005663</v>
      </c>
      <c r="M161" s="9">
        <f t="shared" si="51"/>
        <v>1.5295904196633787</v>
      </c>
      <c r="N161" s="9">
        <f t="shared" si="52"/>
        <v>1.4764715779615081</v>
      </c>
      <c r="O161" s="9">
        <f t="shared" si="53"/>
        <v>1.38330567016601</v>
      </c>
    </row>
    <row r="162" spans="2:15" x14ac:dyDescent="0.25">
      <c r="B162" s="16">
        <v>2010</v>
      </c>
      <c r="C162" s="16">
        <v>826.9</v>
      </c>
      <c r="D162">
        <v>987.8</v>
      </c>
      <c r="E162">
        <v>1408.2</v>
      </c>
      <c r="F162" s="21">
        <f t="shared" si="46"/>
        <v>0.41666666666666602</v>
      </c>
      <c r="G162" s="9">
        <f t="shared" si="46"/>
        <v>0.469444444444444</v>
      </c>
      <c r="H162" s="9">
        <f t="shared" si="46"/>
        <v>0.39444444444444399</v>
      </c>
      <c r="I162" s="9">
        <f t="shared" si="47"/>
        <v>0.50608519269776797</v>
      </c>
      <c r="J162" s="9">
        <f t="shared" si="48"/>
        <v>0.80800898203592797</v>
      </c>
      <c r="K162" s="21">
        <f t="shared" si="49"/>
        <v>1.5168967963882125</v>
      </c>
      <c r="L162" s="9">
        <f t="shared" si="50"/>
        <v>1.599105554421427</v>
      </c>
      <c r="M162" s="9">
        <f t="shared" si="51"/>
        <v>1.4835597620662881</v>
      </c>
      <c r="N162" s="9">
        <f t="shared" si="52"/>
        <v>1.6587846450698456</v>
      </c>
      <c r="O162" s="9">
        <f t="shared" si="53"/>
        <v>2.2434368140629486</v>
      </c>
    </row>
    <row r="163" spans="2:15" x14ac:dyDescent="0.25">
      <c r="B163" s="16">
        <v>2011</v>
      </c>
      <c r="C163" s="16">
        <v>900.69999999999902</v>
      </c>
      <c r="D163">
        <v>955.8</v>
      </c>
      <c r="E163">
        <v>1351</v>
      </c>
      <c r="F163" s="21">
        <f t="shared" si="46"/>
        <v>0.875</v>
      </c>
      <c r="G163" s="9">
        <f t="shared" si="46"/>
        <v>0.86944444444444402</v>
      </c>
      <c r="H163" s="9">
        <f t="shared" si="46"/>
        <v>0.405555555555555</v>
      </c>
      <c r="I163" s="9">
        <f t="shared" si="47"/>
        <v>0.83405172413793105</v>
      </c>
      <c r="J163" s="9">
        <f t="shared" si="48"/>
        <v>0.88510479041916101</v>
      </c>
      <c r="K163" s="21">
        <f t="shared" si="49"/>
        <v>2.3988752939670981</v>
      </c>
      <c r="L163" s="9">
        <f t="shared" si="50"/>
        <v>2.385585160221221</v>
      </c>
      <c r="M163" s="9">
        <f t="shared" si="51"/>
        <v>1.5001356773068264</v>
      </c>
      <c r="N163" s="9">
        <f t="shared" si="52"/>
        <v>2.3026294847066224</v>
      </c>
      <c r="O163" s="9">
        <f t="shared" si="53"/>
        <v>2.4232383103394537</v>
      </c>
    </row>
    <row r="164" spans="2:15" x14ac:dyDescent="0.25">
      <c r="B164" s="16">
        <v>2012</v>
      </c>
      <c r="C164" s="16">
        <v>1170.3999999999901</v>
      </c>
      <c r="D164">
        <v>902.19999999999902</v>
      </c>
      <c r="E164">
        <v>1484.1</v>
      </c>
      <c r="F164" s="21">
        <f t="shared" si="46"/>
        <v>0.9</v>
      </c>
      <c r="G164" s="9">
        <f t="shared" si="46"/>
        <v>0.59722222222222199</v>
      </c>
      <c r="H164" s="9">
        <f t="shared" si="46"/>
        <v>0.58055555555555505</v>
      </c>
      <c r="I164" s="9">
        <f t="shared" si="47"/>
        <v>0.76388888888888795</v>
      </c>
      <c r="J164" s="9">
        <f t="shared" si="48"/>
        <v>0.415419161676646</v>
      </c>
      <c r="K164" s="21">
        <f t="shared" si="49"/>
        <v>2.4596031111569499</v>
      </c>
      <c r="L164" s="9">
        <f t="shared" si="50"/>
        <v>1.8170643825530979</v>
      </c>
      <c r="M164" s="9">
        <f t="shared" si="51"/>
        <v>1.7870309499969745</v>
      </c>
      <c r="N164" s="9">
        <f t="shared" si="52"/>
        <v>2.1466079291763864</v>
      </c>
      <c r="O164" s="9">
        <f t="shared" si="53"/>
        <v>1.515005639924198</v>
      </c>
    </row>
    <row r="165" spans="2:15" x14ac:dyDescent="0.25">
      <c r="B165" s="16">
        <v>2013</v>
      </c>
      <c r="C165" s="16">
        <v>1060.8</v>
      </c>
      <c r="D165">
        <v>1304.0999999999999</v>
      </c>
      <c r="E165">
        <v>1824.2</v>
      </c>
      <c r="F165" s="21">
        <f t="shared" si="46"/>
        <v>0.61666666666666603</v>
      </c>
      <c r="G165" s="9">
        <f t="shared" si="46"/>
        <v>0.38333333333333303</v>
      </c>
      <c r="H165" s="9">
        <f t="shared" si="46"/>
        <v>0.37222222222222201</v>
      </c>
      <c r="I165" s="9">
        <f t="shared" si="47"/>
        <v>0.59340659340659296</v>
      </c>
      <c r="J165" s="9">
        <f t="shared" si="48"/>
        <v>0.100299401197604</v>
      </c>
      <c r="K165" s="21">
        <f t="shared" si="49"/>
        <v>1.8527419309528883</v>
      </c>
      <c r="L165" s="9">
        <f t="shared" si="50"/>
        <v>1.4671670042362546</v>
      </c>
      <c r="M165" s="9">
        <f t="shared" si="51"/>
        <v>1.4509553799986419</v>
      </c>
      <c r="N165" s="9">
        <f t="shared" si="52"/>
        <v>1.8101443498689735</v>
      </c>
      <c r="O165" s="9">
        <f t="shared" si="53"/>
        <v>1.1055018571113762</v>
      </c>
    </row>
    <row r="166" spans="2:15" x14ac:dyDescent="0.25">
      <c r="B166" s="16">
        <v>2014</v>
      </c>
      <c r="C166" s="16">
        <v>642.9</v>
      </c>
      <c r="D166">
        <v>1730.3</v>
      </c>
      <c r="E166">
        <v>1986.1</v>
      </c>
      <c r="F166" s="21">
        <f t="shared" si="46"/>
        <v>0.35555555555555501</v>
      </c>
      <c r="G166" s="9">
        <f t="shared" si="46"/>
        <v>0.105555555555555</v>
      </c>
      <c r="H166" s="9">
        <f t="shared" si="46"/>
        <v>0.141666666666666</v>
      </c>
      <c r="I166" s="9">
        <f t="shared" si="47"/>
        <v>0.43055555555555503</v>
      </c>
      <c r="J166" s="9">
        <f t="shared" si="48"/>
        <v>7.4850299401197501E-2</v>
      </c>
      <c r="K166" s="21">
        <f t="shared" si="49"/>
        <v>1.4269731969975614</v>
      </c>
      <c r="L166" s="9">
        <f t="shared" si="50"/>
        <v>1.1113278432436069</v>
      </c>
      <c r="M166" s="9">
        <f t="shared" si="51"/>
        <v>1.1521925203457473</v>
      </c>
      <c r="N166" s="9">
        <f t="shared" si="52"/>
        <v>1.5381117927808445</v>
      </c>
      <c r="O166" s="9">
        <f t="shared" si="53"/>
        <v>1.0777228030590387</v>
      </c>
    </row>
    <row r="167" spans="2:15" x14ac:dyDescent="0.25">
      <c r="B167" s="16">
        <v>2015</v>
      </c>
      <c r="C167" s="16">
        <v>456.4</v>
      </c>
      <c r="D167">
        <v>1573.2</v>
      </c>
      <c r="E167">
        <v>1462.3</v>
      </c>
      <c r="F167" s="21">
        <f t="shared" si="46"/>
        <v>6.3888888888888801E-2</v>
      </c>
      <c r="G167" s="9">
        <f t="shared" si="46"/>
        <v>6.3888888888888801E-2</v>
      </c>
      <c r="H167" s="9">
        <f t="shared" si="46"/>
        <v>0.116666666666666</v>
      </c>
      <c r="I167" s="9">
        <f t="shared" si="47"/>
        <v>0.36538461538461497</v>
      </c>
      <c r="J167" s="9">
        <f t="shared" si="48"/>
        <v>0.26983532934131699</v>
      </c>
      <c r="K167" s="21">
        <f t="shared" si="49"/>
        <v>1.0659739506311052</v>
      </c>
      <c r="L167" s="9">
        <f t="shared" si="50"/>
        <v>1.0659739506311052</v>
      </c>
      <c r="M167" s="9">
        <f t="shared" si="51"/>
        <v>1.1237447856581135</v>
      </c>
      <c r="N167" s="9">
        <f t="shared" si="52"/>
        <v>1.4410681585590599</v>
      </c>
      <c r="O167" s="9">
        <f t="shared" si="53"/>
        <v>1.3097487557840959</v>
      </c>
    </row>
    <row r="168" spans="2:15" x14ac:dyDescent="0.25">
      <c r="B168" s="16">
        <v>2016</v>
      </c>
      <c r="C168" s="16">
        <v>917.3</v>
      </c>
      <c r="D168">
        <v>1186.5999999999999</v>
      </c>
      <c r="E168">
        <v>1331</v>
      </c>
      <c r="F168" s="21">
        <f t="shared" si="46"/>
        <v>0.15</v>
      </c>
      <c r="G168" s="9">
        <f t="shared" si="46"/>
        <v>0.22222222222222199</v>
      </c>
      <c r="H168" s="9">
        <f t="shared" si="46"/>
        <v>0.102777777777777</v>
      </c>
      <c r="I168" s="9">
        <f t="shared" si="47"/>
        <v>0.26050420168067201</v>
      </c>
      <c r="J168" s="9">
        <f t="shared" si="48"/>
        <v>0.29715568862275399</v>
      </c>
      <c r="K168" s="21">
        <f t="shared" si="49"/>
        <v>1.1618342427282831</v>
      </c>
      <c r="L168" s="9">
        <f t="shared" si="50"/>
        <v>1.2488488690016819</v>
      </c>
      <c r="M168" s="9">
        <f t="shared" si="51"/>
        <v>1.1082451050198983</v>
      </c>
      <c r="N168" s="9">
        <f t="shared" si="52"/>
        <v>1.2975841658752445</v>
      </c>
      <c r="O168" s="9">
        <f t="shared" si="53"/>
        <v>1.3460248438899693</v>
      </c>
    </row>
    <row r="169" spans="2:15" x14ac:dyDescent="0.25">
      <c r="B169" s="16">
        <v>2018</v>
      </c>
      <c r="C169" s="16">
        <v>1042.9000000000001</v>
      </c>
      <c r="D169">
        <v>917.1</v>
      </c>
      <c r="E169">
        <v>1579.3</v>
      </c>
      <c r="F169" s="21">
        <f t="shared" si="46"/>
        <v>0.68611111111111101</v>
      </c>
      <c r="G169" s="9">
        <f t="shared" si="46"/>
        <v>0.52777777777777701</v>
      </c>
      <c r="H169" s="9">
        <f t="shared" si="46"/>
        <v>0.219444444444444</v>
      </c>
      <c r="I169" s="9">
        <f t="shared" si="47"/>
        <v>0.31666666666666599</v>
      </c>
      <c r="J169" s="9">
        <f t="shared" si="48"/>
        <v>0.394461077844311</v>
      </c>
      <c r="K169" s="21">
        <f t="shared" si="49"/>
        <v>1.9859772514697134</v>
      </c>
      <c r="L169" s="9">
        <f t="shared" si="50"/>
        <v>1.6951610952772713</v>
      </c>
      <c r="M169" s="9">
        <f t="shared" si="51"/>
        <v>1.2453846579972403</v>
      </c>
      <c r="N169" s="9">
        <f t="shared" si="52"/>
        <v>1.3725449806709287</v>
      </c>
      <c r="O169" s="9">
        <f t="shared" si="53"/>
        <v>1.4835844389142665</v>
      </c>
    </row>
    <row r="170" spans="2:15" x14ac:dyDescent="0.25">
      <c r="B170" s="16">
        <v>2019</v>
      </c>
      <c r="C170" s="16">
        <v>921.5</v>
      </c>
      <c r="D170">
        <v>775.4</v>
      </c>
      <c r="E170">
        <v>1414.9</v>
      </c>
      <c r="F170" s="21">
        <f t="shared" si="46"/>
        <v>0.81111111111111101</v>
      </c>
      <c r="G170" s="9">
        <f t="shared" si="46"/>
        <v>0.72499999999999998</v>
      </c>
      <c r="H170" s="9">
        <f t="shared" si="46"/>
        <v>8.3333333333333301E-2</v>
      </c>
      <c r="I170" s="9">
        <f t="shared" si="47"/>
        <v>0.55000000000000004</v>
      </c>
      <c r="J170" s="9">
        <f t="shared" si="48"/>
        <v>0.88922155688622695</v>
      </c>
      <c r="K170" s="21">
        <f t="shared" si="49"/>
        <v>2.2504070503288132</v>
      </c>
      <c r="L170" s="9">
        <f t="shared" si="50"/>
        <v>2.0647310999664863</v>
      </c>
      <c r="M170" s="9">
        <f t="shared" si="51"/>
        <v>1.0869040495212288</v>
      </c>
      <c r="N170" s="9">
        <f t="shared" si="52"/>
        <v>1.7332530178673953</v>
      </c>
      <c r="O170" s="9">
        <f t="shared" si="53"/>
        <v>2.4332347790025119</v>
      </c>
    </row>
    <row r="171" spans="2:15" x14ac:dyDescent="0.25">
      <c r="B171" s="23">
        <v>2020</v>
      </c>
      <c r="C171" s="23">
        <v>1039.5999999999999</v>
      </c>
      <c r="D171" s="24">
        <v>834.7</v>
      </c>
      <c r="E171" s="24">
        <v>1362.1</v>
      </c>
      <c r="F171" s="26">
        <f t="shared" si="46"/>
        <v>0.875</v>
      </c>
      <c r="G171" s="27">
        <f t="shared" si="46"/>
        <v>0.50833333333333297</v>
      </c>
      <c r="H171" s="27">
        <f t="shared" si="46"/>
        <v>0.211111111111111</v>
      </c>
      <c r="I171" s="27">
        <f t="shared" si="47"/>
        <v>0.68333333333333302</v>
      </c>
      <c r="J171" s="27">
        <f t="shared" si="48"/>
        <v>0.77357784431137699</v>
      </c>
      <c r="K171" s="26">
        <f t="shared" si="49"/>
        <v>2.3988752939670981</v>
      </c>
      <c r="L171" s="27">
        <f t="shared" si="50"/>
        <v>1.6625180212410016</v>
      </c>
      <c r="M171" s="27">
        <f t="shared" si="51"/>
        <v>1.235049575168488</v>
      </c>
      <c r="N171" s="27">
        <f t="shared" si="52"/>
        <v>1.9804683028532073</v>
      </c>
      <c r="O171" s="27">
        <f t="shared" si="53"/>
        <v>2.1675074012422724</v>
      </c>
    </row>
    <row r="176" spans="2:15" x14ac:dyDescent="0.25">
      <c r="B176">
        <v>4</v>
      </c>
    </row>
    <row r="177" spans="1:11" x14ac:dyDescent="0.25">
      <c r="B177" s="11"/>
      <c r="C177" s="11"/>
      <c r="D177" s="10" t="s">
        <v>57</v>
      </c>
      <c r="E177" s="11"/>
      <c r="F177" s="11"/>
      <c r="G177" s="11"/>
      <c r="H177" s="10" t="s">
        <v>65</v>
      </c>
      <c r="I177" s="11"/>
      <c r="J177" s="11"/>
      <c r="K177" s="11"/>
    </row>
    <row r="178" spans="1:11" x14ac:dyDescent="0.25">
      <c r="B178" s="14" t="s">
        <v>3</v>
      </c>
      <c r="C178" s="14" t="s">
        <v>0</v>
      </c>
      <c r="D178" s="10" t="s">
        <v>43</v>
      </c>
      <c r="E178" s="11" t="s">
        <v>44</v>
      </c>
      <c r="F178" s="11" t="s">
        <v>12</v>
      </c>
      <c r="G178" s="12" t="s">
        <v>1</v>
      </c>
      <c r="H178" s="10" t="s">
        <v>43</v>
      </c>
      <c r="I178" s="11" t="s">
        <v>44</v>
      </c>
      <c r="J178" s="11" t="s">
        <v>12</v>
      </c>
      <c r="K178" s="12" t="s">
        <v>1</v>
      </c>
    </row>
    <row r="179" spans="1:11" x14ac:dyDescent="0.25">
      <c r="A179" s="16">
        <v>2002</v>
      </c>
      <c r="B179">
        <v>1309.3</v>
      </c>
      <c r="C179">
        <v>1897.6</v>
      </c>
      <c r="D179" s="18">
        <v>0.69166666666666599</v>
      </c>
      <c r="E179" s="19">
        <v>0.469444444444444</v>
      </c>
      <c r="F179" s="19">
        <v>0.40790986085904402</v>
      </c>
      <c r="G179" s="19">
        <v>0.18188622754490999</v>
      </c>
      <c r="H179" s="18">
        <f t="shared" ref="H179" si="54">EXP(D179)</f>
        <v>1.9970411630535065</v>
      </c>
      <c r="I179" s="19">
        <f t="shared" ref="I179" si="55">EXP(E179)</f>
        <v>1.599105554421427</v>
      </c>
      <c r="J179" s="19">
        <f t="shared" ref="J179" si="56">EXP(F179)</f>
        <v>1.5036716153935223</v>
      </c>
      <c r="K179" s="19">
        <f t="shared" ref="K179" si="57">EXP(G179)</f>
        <v>1.1994777185915813</v>
      </c>
    </row>
    <row r="180" spans="1:11" x14ac:dyDescent="0.25">
      <c r="A180" s="16">
        <v>2003</v>
      </c>
      <c r="B180">
        <v>756.6</v>
      </c>
      <c r="C180">
        <v>1542.69999999999</v>
      </c>
      <c r="D180" s="21">
        <v>0.719444444444444</v>
      </c>
      <c r="E180" s="9">
        <v>0.54722222222222205</v>
      </c>
      <c r="F180" s="9">
        <v>0.45476190476190398</v>
      </c>
      <c r="G180" s="9">
        <v>0.53742514970059796</v>
      </c>
      <c r="H180" s="21">
        <f t="shared" ref="H180:H181" si="58">EXP(D180)</f>
        <v>2.0532921758436546</v>
      </c>
      <c r="I180" s="9">
        <f t="shared" ref="I180:I181" si="59">EXP(E180)</f>
        <v>1.7284451068967286</v>
      </c>
      <c r="J180" s="9">
        <f t="shared" ref="J180:J181" si="60">EXP(F180)</f>
        <v>1.5757981483296479</v>
      </c>
      <c r="K180" s="9">
        <f t="shared" ref="K180:K181" si="61">EXP(G180)</f>
        <v>1.7115940849603701</v>
      </c>
    </row>
    <row r="181" spans="1:11" x14ac:dyDescent="0.25">
      <c r="A181" s="16">
        <v>2004</v>
      </c>
      <c r="B181">
        <v>1098.5</v>
      </c>
      <c r="C181">
        <v>1476.3</v>
      </c>
      <c r="D181" s="21">
        <v>0.59722222222222199</v>
      </c>
      <c r="E181" s="9">
        <v>0.55833333333333302</v>
      </c>
      <c r="F181" s="9">
        <v>0.372988505747126</v>
      </c>
      <c r="G181" s="9">
        <v>0.32372754491017902</v>
      </c>
      <c r="H181" s="21">
        <f t="shared" si="58"/>
        <v>1.8170643825530979</v>
      </c>
      <c r="I181" s="9">
        <f t="shared" si="59"/>
        <v>1.7477571429349259</v>
      </c>
      <c r="J181" s="9">
        <f t="shared" si="60"/>
        <v>1.4520676493041016</v>
      </c>
      <c r="K181" s="9">
        <f t="shared" si="61"/>
        <v>1.3822706491367498</v>
      </c>
    </row>
    <row r="182" spans="1:11" x14ac:dyDescent="0.25">
      <c r="A182" s="16">
        <v>2005</v>
      </c>
      <c r="B182">
        <v>771.69999999999902</v>
      </c>
      <c r="C182">
        <v>1237.5999999999999</v>
      </c>
      <c r="D182" s="21">
        <v>0.85833333333333295</v>
      </c>
      <c r="E182" s="9">
        <v>0.70833333333333304</v>
      </c>
      <c r="F182" s="9">
        <v>0.79089668615984399</v>
      </c>
      <c r="G182" s="9">
        <v>0.94872754491017897</v>
      </c>
      <c r="H182" s="21">
        <f t="shared" ref="H182:H196" si="62">EXP(D182)</f>
        <v>2.3592253728945809</v>
      </c>
      <c r="I182" s="9">
        <f t="shared" ref="I182:I196" si="63">EXP(E182)</f>
        <v>2.0306040966347472</v>
      </c>
      <c r="J182" s="9">
        <f t="shared" ref="J182:J196" si="64">EXP(F182)</f>
        <v>2.2053730674169536</v>
      </c>
      <c r="K182" s="9">
        <f t="shared" ref="K182:K196" si="65">EXP(G182)</f>
        <v>2.5824215523269465</v>
      </c>
    </row>
    <row r="183" spans="1:11" x14ac:dyDescent="0.25">
      <c r="A183" s="16">
        <v>2006</v>
      </c>
      <c r="B183">
        <v>806.7</v>
      </c>
      <c r="C183">
        <v>1739.9</v>
      </c>
      <c r="D183" s="21">
        <v>0.96388888888888902</v>
      </c>
      <c r="E183" s="9">
        <v>0.88888888888888895</v>
      </c>
      <c r="F183" s="9">
        <v>0.83333333333333304</v>
      </c>
      <c r="G183" s="9">
        <v>0.71856287425149701</v>
      </c>
      <c r="H183" s="21">
        <f t="shared" si="62"/>
        <v>2.6218728453845315</v>
      </c>
      <c r="I183" s="9">
        <f t="shared" si="63"/>
        <v>2.4324254542872081</v>
      </c>
      <c r="J183" s="9">
        <f t="shared" si="64"/>
        <v>2.3009758908928242</v>
      </c>
      <c r="K183" s="9">
        <f t="shared" si="65"/>
        <v>2.0514828523040491</v>
      </c>
    </row>
    <row r="184" spans="1:11" x14ac:dyDescent="0.25">
      <c r="A184" s="16">
        <v>2007</v>
      </c>
      <c r="B184">
        <v>1079.4000000000001</v>
      </c>
      <c r="C184">
        <v>1802.4</v>
      </c>
      <c r="D184" s="21">
        <v>0.82777777777777695</v>
      </c>
      <c r="E184" s="9">
        <v>0.53611111111111098</v>
      </c>
      <c r="F184" s="9">
        <v>0.53571428571428503</v>
      </c>
      <c r="G184" s="9">
        <v>8.6826347305389198E-2</v>
      </c>
      <c r="H184" s="21">
        <f t="shared" si="62"/>
        <v>2.2882281347202085</v>
      </c>
      <c r="I184" s="9">
        <f t="shared" si="63"/>
        <v>1.7093464613386951</v>
      </c>
      <c r="J184" s="9">
        <f t="shared" si="64"/>
        <v>1.7086682838187925</v>
      </c>
      <c r="K184" s="9">
        <f t="shared" si="65"/>
        <v>1.0907072590174862</v>
      </c>
    </row>
    <row r="185" spans="1:11" x14ac:dyDescent="0.25">
      <c r="A185" s="16">
        <v>2008</v>
      </c>
      <c r="B185">
        <v>1254.4000000000001</v>
      </c>
      <c r="C185">
        <v>1697.1</v>
      </c>
      <c r="D185" s="21">
        <v>0.72222222222222199</v>
      </c>
      <c r="E185" s="9">
        <v>0.26944444444444399</v>
      </c>
      <c r="F185" s="9">
        <v>0.5</v>
      </c>
      <c r="G185" s="9">
        <v>0.43974550898203502</v>
      </c>
      <c r="H185" s="21">
        <f t="shared" si="62"/>
        <v>2.0590036942128709</v>
      </c>
      <c r="I185" s="9">
        <f t="shared" si="63"/>
        <v>1.3092368948226385</v>
      </c>
      <c r="J185" s="9">
        <f t="shared" si="64"/>
        <v>1.6487212707001282</v>
      </c>
      <c r="K185" s="9">
        <f t="shared" si="65"/>
        <v>1.5523121187474984</v>
      </c>
    </row>
    <row r="186" spans="1:11" x14ac:dyDescent="0.25">
      <c r="A186" s="16">
        <v>2009</v>
      </c>
      <c r="B186">
        <v>1216.4000000000001</v>
      </c>
      <c r="C186">
        <v>1744.5</v>
      </c>
      <c r="D186" s="21">
        <v>0.405555555555555</v>
      </c>
      <c r="E186" s="9">
        <v>0.20555555555555499</v>
      </c>
      <c r="F186" s="9">
        <v>0.38965517241379299</v>
      </c>
      <c r="G186" s="9">
        <v>0.32447604790419099</v>
      </c>
      <c r="H186" s="21">
        <f t="shared" si="62"/>
        <v>1.5001356773068264</v>
      </c>
      <c r="I186" s="9">
        <f t="shared" si="63"/>
        <v>1.2282072128005663</v>
      </c>
      <c r="J186" s="9">
        <f t="shared" si="64"/>
        <v>1.4764715779615081</v>
      </c>
      <c r="K186" s="9">
        <f t="shared" si="65"/>
        <v>1.38330567016601</v>
      </c>
    </row>
    <row r="187" spans="1:11" x14ac:dyDescent="0.25">
      <c r="A187" s="16">
        <v>2010</v>
      </c>
      <c r="B187">
        <v>987.8</v>
      </c>
      <c r="C187">
        <v>1408.2</v>
      </c>
      <c r="D187" s="21">
        <v>0.41666666666666602</v>
      </c>
      <c r="E187" s="9">
        <v>0.469444444444444</v>
      </c>
      <c r="F187" s="9">
        <v>0.50608519269776797</v>
      </c>
      <c r="G187" s="9">
        <v>0.80800898203592797</v>
      </c>
      <c r="H187" s="21">
        <f t="shared" si="62"/>
        <v>1.5168967963882125</v>
      </c>
      <c r="I187" s="9">
        <f t="shared" si="63"/>
        <v>1.599105554421427</v>
      </c>
      <c r="J187" s="9">
        <f t="shared" si="64"/>
        <v>1.6587846450698456</v>
      </c>
      <c r="K187" s="9">
        <f t="shared" si="65"/>
        <v>2.2434368140629486</v>
      </c>
    </row>
    <row r="188" spans="1:11" x14ac:dyDescent="0.25">
      <c r="A188" s="16">
        <v>2011</v>
      </c>
      <c r="B188">
        <v>955.8</v>
      </c>
      <c r="C188">
        <v>1351</v>
      </c>
      <c r="D188" s="21">
        <v>0.875</v>
      </c>
      <c r="E188" s="9">
        <v>0.86944444444444402</v>
      </c>
      <c r="F188" s="9">
        <v>0.83405172413793105</v>
      </c>
      <c r="G188" s="9">
        <v>0.88510479041916101</v>
      </c>
      <c r="H188" s="21">
        <f t="shared" si="62"/>
        <v>2.3988752939670981</v>
      </c>
      <c r="I188" s="9">
        <f t="shared" si="63"/>
        <v>2.385585160221221</v>
      </c>
      <c r="J188" s="9">
        <f t="shared" si="64"/>
        <v>2.3026294847066224</v>
      </c>
      <c r="K188" s="9">
        <f t="shared" si="65"/>
        <v>2.4232383103394537</v>
      </c>
    </row>
    <row r="189" spans="1:11" x14ac:dyDescent="0.25">
      <c r="A189" s="16">
        <v>2012</v>
      </c>
      <c r="B189">
        <v>902.19999999999902</v>
      </c>
      <c r="C189">
        <v>1484.1</v>
      </c>
      <c r="D189" s="21">
        <v>0.9</v>
      </c>
      <c r="E189" s="9">
        <v>0.59722222222222199</v>
      </c>
      <c r="F189" s="9">
        <v>0.76388888888888795</v>
      </c>
      <c r="G189" s="9">
        <v>0.415419161676646</v>
      </c>
      <c r="H189" s="21">
        <f t="shared" si="62"/>
        <v>2.4596031111569499</v>
      </c>
      <c r="I189" s="9">
        <f t="shared" si="63"/>
        <v>1.8170643825530979</v>
      </c>
      <c r="J189" s="9">
        <f t="shared" si="64"/>
        <v>2.1466079291763864</v>
      </c>
      <c r="K189" s="9">
        <f t="shared" si="65"/>
        <v>1.515005639924198</v>
      </c>
    </row>
    <row r="190" spans="1:11" x14ac:dyDescent="0.25">
      <c r="A190" s="16">
        <v>2013</v>
      </c>
      <c r="B190">
        <v>1304.0999999999999</v>
      </c>
      <c r="C190">
        <v>1824.2</v>
      </c>
      <c r="D190" s="21">
        <v>0.61666666666666603</v>
      </c>
      <c r="E190" s="9">
        <v>0.38333333333333303</v>
      </c>
      <c r="F190" s="9">
        <v>0.59340659340659296</v>
      </c>
      <c r="G190" s="9">
        <v>0.100299401197604</v>
      </c>
      <c r="H190" s="21">
        <f t="shared" si="62"/>
        <v>1.8527419309528883</v>
      </c>
      <c r="I190" s="9">
        <f t="shared" si="63"/>
        <v>1.4671670042362546</v>
      </c>
      <c r="J190" s="9">
        <f t="shared" si="64"/>
        <v>1.8101443498689735</v>
      </c>
      <c r="K190" s="9">
        <f t="shared" si="65"/>
        <v>1.1055018571113762</v>
      </c>
    </row>
    <row r="191" spans="1:11" x14ac:dyDescent="0.25">
      <c r="A191" s="16">
        <v>2014</v>
      </c>
      <c r="B191">
        <v>1730.3</v>
      </c>
      <c r="C191">
        <v>1986.1</v>
      </c>
      <c r="D191" s="21">
        <v>0.35555555555555501</v>
      </c>
      <c r="E191" s="9">
        <v>0.105555555555555</v>
      </c>
      <c r="F191" s="9">
        <v>0.43055555555555503</v>
      </c>
      <c r="G191" s="9">
        <v>7.4850299401197501E-2</v>
      </c>
      <c r="H191" s="21">
        <f t="shared" si="62"/>
        <v>1.4269731969975614</v>
      </c>
      <c r="I191" s="9">
        <f t="shared" si="63"/>
        <v>1.1113278432436069</v>
      </c>
      <c r="J191" s="9">
        <f t="shared" si="64"/>
        <v>1.5381117927808445</v>
      </c>
      <c r="K191" s="9">
        <f t="shared" si="65"/>
        <v>1.0777228030590387</v>
      </c>
    </row>
    <row r="192" spans="1:11" x14ac:dyDescent="0.25">
      <c r="A192" s="16">
        <v>2015</v>
      </c>
      <c r="B192">
        <v>1573.2</v>
      </c>
      <c r="C192">
        <v>1462.3</v>
      </c>
      <c r="D192" s="21">
        <v>6.3888888888888801E-2</v>
      </c>
      <c r="E192" s="9">
        <v>6.3888888888888801E-2</v>
      </c>
      <c r="F192" s="9">
        <v>0.36538461538461497</v>
      </c>
      <c r="G192" s="9">
        <v>0.26983532934131699</v>
      </c>
      <c r="H192" s="21">
        <f t="shared" si="62"/>
        <v>1.0659739506311052</v>
      </c>
      <c r="I192" s="9">
        <f t="shared" si="63"/>
        <v>1.0659739506311052</v>
      </c>
      <c r="J192" s="9">
        <f t="shared" si="64"/>
        <v>1.4410681585590599</v>
      </c>
      <c r="K192" s="9">
        <f t="shared" si="65"/>
        <v>1.3097487557840959</v>
      </c>
    </row>
    <row r="193" spans="1:11" x14ac:dyDescent="0.25">
      <c r="A193" s="16">
        <v>2016</v>
      </c>
      <c r="B193">
        <v>1186.5999999999999</v>
      </c>
      <c r="C193">
        <v>1331</v>
      </c>
      <c r="D193" s="21">
        <v>0.15</v>
      </c>
      <c r="E193" s="9">
        <v>0.22222222222222199</v>
      </c>
      <c r="F193" s="9">
        <v>0.26050420168067201</v>
      </c>
      <c r="G193" s="9">
        <v>0.29715568862275399</v>
      </c>
      <c r="H193" s="21">
        <f t="shared" si="62"/>
        <v>1.1618342427282831</v>
      </c>
      <c r="I193" s="9">
        <f t="shared" si="63"/>
        <v>1.2488488690016819</v>
      </c>
      <c r="J193" s="9">
        <f t="shared" si="64"/>
        <v>1.2975841658752445</v>
      </c>
      <c r="K193" s="9">
        <f t="shared" si="65"/>
        <v>1.3460248438899693</v>
      </c>
    </row>
    <row r="194" spans="1:11" x14ac:dyDescent="0.25">
      <c r="A194" s="16">
        <v>2018</v>
      </c>
      <c r="B194">
        <v>917.1</v>
      </c>
      <c r="C194">
        <v>1579.3</v>
      </c>
      <c r="D194" s="21">
        <v>0.68611111111111101</v>
      </c>
      <c r="E194" s="9">
        <v>0.52777777777777701</v>
      </c>
      <c r="F194" s="9">
        <v>0.31666666666666599</v>
      </c>
      <c r="G194" s="9">
        <v>0.394461077844311</v>
      </c>
      <c r="H194" s="21">
        <f t="shared" si="62"/>
        <v>1.9859772514697134</v>
      </c>
      <c r="I194" s="9">
        <f t="shared" si="63"/>
        <v>1.6951610952772713</v>
      </c>
      <c r="J194" s="9">
        <f t="shared" si="64"/>
        <v>1.3725449806709287</v>
      </c>
      <c r="K194" s="9">
        <f t="shared" si="65"/>
        <v>1.4835844389142665</v>
      </c>
    </row>
    <row r="195" spans="1:11" x14ac:dyDescent="0.25">
      <c r="A195" s="16">
        <v>2019</v>
      </c>
      <c r="B195">
        <v>775.4</v>
      </c>
      <c r="C195">
        <v>1414.9</v>
      </c>
      <c r="D195" s="21">
        <v>0.81111111111111101</v>
      </c>
      <c r="E195" s="9">
        <v>0.72499999999999998</v>
      </c>
      <c r="F195" s="9">
        <v>0.55000000000000004</v>
      </c>
      <c r="G195" s="9">
        <v>0.88922155688622695</v>
      </c>
      <c r="H195" s="21">
        <f t="shared" si="62"/>
        <v>2.2504070503288132</v>
      </c>
      <c r="I195" s="9">
        <f t="shared" si="63"/>
        <v>2.0647310999664863</v>
      </c>
      <c r="J195" s="9">
        <f t="shared" si="64"/>
        <v>1.7332530178673953</v>
      </c>
      <c r="K195" s="9">
        <f t="shared" si="65"/>
        <v>2.4332347790025119</v>
      </c>
    </row>
    <row r="196" spans="1:11" x14ac:dyDescent="0.25">
      <c r="A196" s="16">
        <v>2020</v>
      </c>
      <c r="B196" s="24">
        <v>834.7</v>
      </c>
      <c r="C196" s="24">
        <v>1362.1</v>
      </c>
      <c r="D196" s="26">
        <v>0.875</v>
      </c>
      <c r="E196" s="27">
        <v>0.50833333333333297</v>
      </c>
      <c r="F196" s="27">
        <v>0.68333333333333302</v>
      </c>
      <c r="G196" s="27">
        <v>0.77357784431137699</v>
      </c>
      <c r="H196" s="26">
        <f t="shared" si="62"/>
        <v>2.3988752939670981</v>
      </c>
      <c r="I196" s="27">
        <f t="shared" si="63"/>
        <v>1.6625180212410016</v>
      </c>
      <c r="J196" s="27">
        <f t="shared" si="64"/>
        <v>1.9804683028532073</v>
      </c>
      <c r="K196" s="27">
        <f t="shared" si="65"/>
        <v>2.1675074012422724</v>
      </c>
    </row>
    <row r="200" spans="1:11" x14ac:dyDescent="0.25">
      <c r="B200">
        <v>5</v>
      </c>
    </row>
    <row r="201" spans="1:11" x14ac:dyDescent="0.25">
      <c r="B201" s="11"/>
      <c r="C201" s="11"/>
      <c r="D201" s="10" t="s">
        <v>57</v>
      </c>
      <c r="E201" s="11"/>
      <c r="F201" s="11"/>
      <c r="G201" s="10" t="s">
        <v>65</v>
      </c>
      <c r="H201" s="11"/>
      <c r="I201" s="12"/>
    </row>
    <row r="202" spans="1:11" x14ac:dyDescent="0.25">
      <c r="B202" s="14" t="s">
        <v>3</v>
      </c>
      <c r="C202" s="14" t="s">
        <v>0</v>
      </c>
      <c r="D202" s="10" t="s">
        <v>43</v>
      </c>
      <c r="E202" s="11" t="s">
        <v>44</v>
      </c>
      <c r="F202" s="11" t="s">
        <v>1</v>
      </c>
      <c r="G202" s="13" t="s">
        <v>43</v>
      </c>
      <c r="H202" s="14" t="s">
        <v>44</v>
      </c>
      <c r="I202" s="15" t="s">
        <v>1</v>
      </c>
    </row>
    <row r="203" spans="1:11" x14ac:dyDescent="0.25">
      <c r="B203">
        <v>1309.3</v>
      </c>
      <c r="C203">
        <v>1897.6</v>
      </c>
      <c r="D203" s="18">
        <v>0.69166666666666599</v>
      </c>
      <c r="E203" s="19">
        <v>0.469444444444444</v>
      </c>
      <c r="F203" s="19">
        <v>0.18188622754490999</v>
      </c>
      <c r="G203" s="21">
        <f t="shared" ref="G203:G220" si="66">EXP(D203)</f>
        <v>1.9970411630535065</v>
      </c>
      <c r="H203" s="9">
        <f t="shared" ref="H203:H220" si="67">EXP(E203)</f>
        <v>1.599105554421427</v>
      </c>
      <c r="I203" s="22">
        <f t="shared" ref="I203:I220" si="68">EXP(F203)</f>
        <v>1.1994777185915813</v>
      </c>
    </row>
    <row r="204" spans="1:11" x14ac:dyDescent="0.25">
      <c r="B204">
        <v>756.6</v>
      </c>
      <c r="C204">
        <v>1542.69999999999</v>
      </c>
      <c r="D204" s="21">
        <v>0.719444444444444</v>
      </c>
      <c r="E204" s="9">
        <v>0.54722222222222205</v>
      </c>
      <c r="F204" s="9">
        <v>0.53742514970059796</v>
      </c>
      <c r="G204" s="21">
        <f t="shared" si="66"/>
        <v>2.0532921758436546</v>
      </c>
      <c r="H204" s="9">
        <f t="shared" si="67"/>
        <v>1.7284451068967286</v>
      </c>
      <c r="I204" s="22">
        <f t="shared" si="68"/>
        <v>1.7115940849603701</v>
      </c>
    </row>
    <row r="205" spans="1:11" x14ac:dyDescent="0.25">
      <c r="B205">
        <v>1098.5</v>
      </c>
      <c r="C205">
        <v>1476.3</v>
      </c>
      <c r="D205" s="21">
        <v>0.59722222222222199</v>
      </c>
      <c r="E205" s="9">
        <v>0.55833333333333302</v>
      </c>
      <c r="F205" s="9">
        <v>0.32372754491017902</v>
      </c>
      <c r="G205" s="21">
        <f t="shared" si="66"/>
        <v>1.8170643825530979</v>
      </c>
      <c r="H205" s="9">
        <f t="shared" si="67"/>
        <v>1.7477571429349259</v>
      </c>
      <c r="I205" s="22">
        <f t="shared" si="68"/>
        <v>1.3822706491367498</v>
      </c>
    </row>
    <row r="206" spans="1:11" x14ac:dyDescent="0.25">
      <c r="B206">
        <v>771.69999999999902</v>
      </c>
      <c r="C206">
        <v>1237.5999999999999</v>
      </c>
      <c r="D206" s="21">
        <v>0.85833333333333295</v>
      </c>
      <c r="E206" s="9">
        <v>0.70833333333333304</v>
      </c>
      <c r="F206" s="9">
        <v>0.94872754491017897</v>
      </c>
      <c r="G206" s="21">
        <f t="shared" si="66"/>
        <v>2.3592253728945809</v>
      </c>
      <c r="H206" s="9">
        <f t="shared" si="67"/>
        <v>2.0306040966347472</v>
      </c>
      <c r="I206" s="22">
        <f t="shared" si="68"/>
        <v>2.5824215523269465</v>
      </c>
    </row>
    <row r="207" spans="1:11" x14ac:dyDescent="0.25">
      <c r="B207">
        <v>806.7</v>
      </c>
      <c r="C207">
        <v>1739.9</v>
      </c>
      <c r="D207" s="21">
        <v>0.96388888888888902</v>
      </c>
      <c r="E207" s="9">
        <v>0.88888888888888895</v>
      </c>
      <c r="F207" s="9">
        <v>0.71856287425149701</v>
      </c>
      <c r="G207" s="21">
        <f t="shared" si="66"/>
        <v>2.6218728453845315</v>
      </c>
      <c r="H207" s="9">
        <f t="shared" si="67"/>
        <v>2.4324254542872081</v>
      </c>
      <c r="I207" s="22">
        <f t="shared" si="68"/>
        <v>2.0514828523040491</v>
      </c>
    </row>
    <row r="208" spans="1:11" x14ac:dyDescent="0.25">
      <c r="B208">
        <v>1079.4000000000001</v>
      </c>
      <c r="C208">
        <v>1802.4</v>
      </c>
      <c r="D208" s="21">
        <v>0.82777777777777695</v>
      </c>
      <c r="E208" s="9">
        <v>0.53611111111111098</v>
      </c>
      <c r="F208" s="9">
        <v>8.6826347305389198E-2</v>
      </c>
      <c r="G208" s="21">
        <f t="shared" si="66"/>
        <v>2.2882281347202085</v>
      </c>
      <c r="H208" s="9">
        <f t="shared" si="67"/>
        <v>1.7093464613386951</v>
      </c>
      <c r="I208" s="22">
        <f t="shared" si="68"/>
        <v>1.0907072590174862</v>
      </c>
    </row>
    <row r="209" spans="2:9" x14ac:dyDescent="0.25">
      <c r="B209">
        <v>1254.4000000000001</v>
      </c>
      <c r="C209">
        <v>1697.1</v>
      </c>
      <c r="D209" s="21">
        <v>0.72222222222222199</v>
      </c>
      <c r="E209" s="9">
        <v>0.26944444444444399</v>
      </c>
      <c r="F209" s="9">
        <v>0.43974550898203502</v>
      </c>
      <c r="G209" s="21">
        <f t="shared" si="66"/>
        <v>2.0590036942128709</v>
      </c>
      <c r="H209" s="9">
        <f t="shared" si="67"/>
        <v>1.3092368948226385</v>
      </c>
      <c r="I209" s="22">
        <f t="shared" si="68"/>
        <v>1.5523121187474984</v>
      </c>
    </row>
    <row r="210" spans="2:9" x14ac:dyDescent="0.25">
      <c r="B210">
        <v>1216.4000000000001</v>
      </c>
      <c r="C210">
        <v>1744.5</v>
      </c>
      <c r="D210" s="21">
        <v>0.405555555555555</v>
      </c>
      <c r="E210" s="9">
        <v>0.20555555555555499</v>
      </c>
      <c r="F210" s="9">
        <v>0.32447604790419099</v>
      </c>
      <c r="G210" s="21">
        <f t="shared" si="66"/>
        <v>1.5001356773068264</v>
      </c>
      <c r="H210" s="9">
        <f t="shared" si="67"/>
        <v>1.2282072128005663</v>
      </c>
      <c r="I210" s="22">
        <f t="shared" si="68"/>
        <v>1.38330567016601</v>
      </c>
    </row>
    <row r="211" spans="2:9" x14ac:dyDescent="0.25">
      <c r="B211">
        <v>987.8</v>
      </c>
      <c r="C211">
        <v>1408.2</v>
      </c>
      <c r="D211" s="21">
        <v>0.41666666666666602</v>
      </c>
      <c r="E211" s="9">
        <v>0.469444444444444</v>
      </c>
      <c r="F211" s="9">
        <v>0.80800898203592797</v>
      </c>
      <c r="G211" s="21">
        <f t="shared" si="66"/>
        <v>1.5168967963882125</v>
      </c>
      <c r="H211" s="9">
        <f t="shared" si="67"/>
        <v>1.599105554421427</v>
      </c>
      <c r="I211" s="22">
        <f t="shared" si="68"/>
        <v>2.2434368140629486</v>
      </c>
    </row>
    <row r="212" spans="2:9" x14ac:dyDescent="0.25">
      <c r="B212">
        <v>955.8</v>
      </c>
      <c r="C212">
        <v>1351</v>
      </c>
      <c r="D212" s="21">
        <v>0.875</v>
      </c>
      <c r="E212" s="9">
        <v>0.86944444444444402</v>
      </c>
      <c r="F212" s="9">
        <v>0.88510479041916101</v>
      </c>
      <c r="G212" s="21">
        <f t="shared" si="66"/>
        <v>2.3988752939670981</v>
      </c>
      <c r="H212" s="9">
        <f t="shared" si="67"/>
        <v>2.385585160221221</v>
      </c>
      <c r="I212" s="22">
        <f t="shared" si="68"/>
        <v>2.4232383103394537</v>
      </c>
    </row>
    <row r="213" spans="2:9" x14ac:dyDescent="0.25">
      <c r="B213">
        <v>902.19999999999902</v>
      </c>
      <c r="C213">
        <v>1484.1</v>
      </c>
      <c r="D213" s="21">
        <v>0.9</v>
      </c>
      <c r="E213" s="9">
        <v>0.59722222222222199</v>
      </c>
      <c r="F213" s="9">
        <v>0.415419161676646</v>
      </c>
      <c r="G213" s="21">
        <f t="shared" si="66"/>
        <v>2.4596031111569499</v>
      </c>
      <c r="H213" s="9">
        <f t="shared" si="67"/>
        <v>1.8170643825530979</v>
      </c>
      <c r="I213" s="22">
        <f t="shared" si="68"/>
        <v>1.515005639924198</v>
      </c>
    </row>
    <row r="214" spans="2:9" x14ac:dyDescent="0.25">
      <c r="B214">
        <v>1304.0999999999999</v>
      </c>
      <c r="C214">
        <v>1824.2</v>
      </c>
      <c r="D214" s="21">
        <v>0.61666666666666603</v>
      </c>
      <c r="E214" s="9">
        <v>0.38333333333333303</v>
      </c>
      <c r="F214" s="9">
        <v>0.100299401197604</v>
      </c>
      <c r="G214" s="21">
        <f t="shared" si="66"/>
        <v>1.8527419309528883</v>
      </c>
      <c r="H214" s="9">
        <f t="shared" si="67"/>
        <v>1.4671670042362546</v>
      </c>
      <c r="I214" s="22">
        <f t="shared" si="68"/>
        <v>1.1055018571113762</v>
      </c>
    </row>
    <row r="215" spans="2:9" x14ac:dyDescent="0.25">
      <c r="B215">
        <v>1730.3</v>
      </c>
      <c r="C215">
        <v>1986.1</v>
      </c>
      <c r="D215" s="21">
        <v>0.35555555555555501</v>
      </c>
      <c r="E215" s="9">
        <v>0.105555555555555</v>
      </c>
      <c r="F215" s="9">
        <v>7.4850299401197501E-2</v>
      </c>
      <c r="G215" s="21">
        <f t="shared" si="66"/>
        <v>1.4269731969975614</v>
      </c>
      <c r="H215" s="9">
        <f t="shared" si="67"/>
        <v>1.1113278432436069</v>
      </c>
      <c r="I215" s="22">
        <f t="shared" si="68"/>
        <v>1.0777228030590387</v>
      </c>
    </row>
    <row r="216" spans="2:9" x14ac:dyDescent="0.25">
      <c r="B216">
        <v>1573.2</v>
      </c>
      <c r="C216">
        <v>1462.3</v>
      </c>
      <c r="D216" s="21">
        <v>6.3888888888888801E-2</v>
      </c>
      <c r="E216" s="9">
        <v>6.3888888888888801E-2</v>
      </c>
      <c r="F216" s="9">
        <v>0.26983532934131699</v>
      </c>
      <c r="G216" s="21">
        <f t="shared" si="66"/>
        <v>1.0659739506311052</v>
      </c>
      <c r="H216" s="9">
        <f t="shared" si="67"/>
        <v>1.0659739506311052</v>
      </c>
      <c r="I216" s="22">
        <f t="shared" si="68"/>
        <v>1.3097487557840959</v>
      </c>
    </row>
    <row r="217" spans="2:9" x14ac:dyDescent="0.25">
      <c r="B217">
        <v>1186.5999999999999</v>
      </c>
      <c r="C217">
        <v>1331</v>
      </c>
      <c r="D217" s="21">
        <v>0.15</v>
      </c>
      <c r="E217" s="9">
        <v>0.22222222222222199</v>
      </c>
      <c r="F217" s="9">
        <v>0.29715568862275399</v>
      </c>
      <c r="G217" s="21">
        <f t="shared" si="66"/>
        <v>1.1618342427282831</v>
      </c>
      <c r="H217" s="9">
        <f t="shared" si="67"/>
        <v>1.2488488690016819</v>
      </c>
      <c r="I217" s="22">
        <f t="shared" si="68"/>
        <v>1.3460248438899693</v>
      </c>
    </row>
    <row r="218" spans="2:9" x14ac:dyDescent="0.25">
      <c r="B218">
        <v>917.1</v>
      </c>
      <c r="C218">
        <v>1579.3</v>
      </c>
      <c r="D218" s="21">
        <v>0.68611111111111101</v>
      </c>
      <c r="E218" s="9">
        <v>0.52777777777777701</v>
      </c>
      <c r="F218" s="9">
        <v>0.394461077844311</v>
      </c>
      <c r="G218" s="21">
        <f t="shared" si="66"/>
        <v>1.9859772514697134</v>
      </c>
      <c r="H218" s="9">
        <f t="shared" si="67"/>
        <v>1.6951610952772713</v>
      </c>
      <c r="I218" s="22">
        <f t="shared" si="68"/>
        <v>1.4835844389142665</v>
      </c>
    </row>
    <row r="219" spans="2:9" x14ac:dyDescent="0.25">
      <c r="B219">
        <v>775.4</v>
      </c>
      <c r="C219">
        <v>1414.9</v>
      </c>
      <c r="D219" s="21">
        <v>0.81111111111111101</v>
      </c>
      <c r="E219" s="9">
        <v>0.72499999999999998</v>
      </c>
      <c r="F219" s="9">
        <v>0.88922155688622695</v>
      </c>
      <c r="G219" s="21">
        <f t="shared" si="66"/>
        <v>2.2504070503288132</v>
      </c>
      <c r="H219" s="9">
        <f t="shared" si="67"/>
        <v>2.0647310999664863</v>
      </c>
      <c r="I219" s="22">
        <f t="shared" si="68"/>
        <v>2.4332347790025119</v>
      </c>
    </row>
    <row r="220" spans="2:9" x14ac:dyDescent="0.25">
      <c r="B220" s="24">
        <v>834.7</v>
      </c>
      <c r="C220" s="24">
        <v>1362.1</v>
      </c>
      <c r="D220" s="26">
        <v>0.875</v>
      </c>
      <c r="E220" s="27">
        <v>0.50833333333333297</v>
      </c>
      <c r="F220" s="27">
        <v>0.77357784431137699</v>
      </c>
      <c r="G220" s="26">
        <f t="shared" si="66"/>
        <v>2.3988752939670981</v>
      </c>
      <c r="H220" s="27">
        <f t="shared" si="67"/>
        <v>1.6625180212410016</v>
      </c>
      <c r="I220" s="28">
        <f t="shared" si="68"/>
        <v>2.1675074012422724</v>
      </c>
    </row>
    <row r="221" spans="2:9" x14ac:dyDescent="0.25">
      <c r="D221" s="9"/>
      <c r="E221" s="9"/>
      <c r="F221" s="9"/>
      <c r="G221" s="9"/>
      <c r="H221" s="9"/>
      <c r="I221" s="9"/>
    </row>
    <row r="223" spans="2:9" x14ac:dyDescent="0.25">
      <c r="B223" s="11"/>
      <c r="C223" s="11"/>
      <c r="D223" s="10" t="s">
        <v>57</v>
      </c>
      <c r="E223" s="11"/>
      <c r="F223" s="11"/>
      <c r="G223" s="10" t="s">
        <v>69</v>
      </c>
      <c r="H223" s="11"/>
      <c r="I223" s="12"/>
    </row>
    <row r="224" spans="2:9" x14ac:dyDescent="0.25">
      <c r="B224" s="14" t="s">
        <v>3</v>
      </c>
      <c r="C224" s="14" t="s">
        <v>0</v>
      </c>
      <c r="D224" s="10" t="s">
        <v>43</v>
      </c>
      <c r="E224" s="11" t="s">
        <v>44</v>
      </c>
      <c r="F224" s="11" t="s">
        <v>1</v>
      </c>
      <c r="G224" s="13" t="s">
        <v>43</v>
      </c>
      <c r="H224" s="14" t="s">
        <v>44</v>
      </c>
      <c r="I224" s="15" t="s">
        <v>1</v>
      </c>
    </row>
    <row r="225" spans="2:9" x14ac:dyDescent="0.25">
      <c r="B225">
        <v>1309.3</v>
      </c>
      <c r="C225">
        <v>1897.6</v>
      </c>
      <c r="D225" s="18">
        <v>0.69166666666666599</v>
      </c>
      <c r="E225" s="19">
        <v>0.469444444444444</v>
      </c>
      <c r="F225" s="19">
        <v>0.18188622754490999</v>
      </c>
      <c r="G225" s="21">
        <f>LOG(D225)</f>
        <v>-0.16010315367155134</v>
      </c>
      <c r="H225" s="21">
        <f>LOG(E225)</f>
        <v>-0.32841579615361416</v>
      </c>
      <c r="I225" s="21">
        <f>LOG(F225)</f>
        <v>-0.74020018454121517</v>
      </c>
    </row>
    <row r="226" spans="2:9" x14ac:dyDescent="0.25">
      <c r="B226">
        <v>756.6</v>
      </c>
      <c r="C226">
        <v>1542.69999999999</v>
      </c>
      <c r="D226" s="21">
        <v>0.719444444444444</v>
      </c>
      <c r="E226" s="9">
        <v>0.54722222222222205</v>
      </c>
      <c r="F226" s="9">
        <v>0.53742514970059796</v>
      </c>
      <c r="G226" s="21">
        <f t="shared" ref="G226:I242" si="69">LOG(D226)</f>
        <v>-0.14300273668603572</v>
      </c>
      <c r="H226" s="21">
        <f t="shared" si="69"/>
        <v>-0.26183627460569447</v>
      </c>
      <c r="I226" s="21">
        <f t="shared" si="69"/>
        <v>-0.26968201389722718</v>
      </c>
    </row>
    <row r="227" spans="2:9" x14ac:dyDescent="0.25">
      <c r="B227">
        <v>1098.5</v>
      </c>
      <c r="C227">
        <v>1476.3</v>
      </c>
      <c r="D227" s="21">
        <v>0.59722222222222199</v>
      </c>
      <c r="E227" s="9">
        <v>0.55833333333333302</v>
      </c>
      <c r="F227" s="9">
        <v>0.32372754491017902</v>
      </c>
      <c r="G227" s="21">
        <f t="shared" si="69"/>
        <v>-0.2238640408516821</v>
      </c>
      <c r="H227" s="21">
        <f t="shared" si="69"/>
        <v>-0.25310644334679866</v>
      </c>
      <c r="I227" s="21">
        <f t="shared" si="69"/>
        <v>-0.48982034633869465</v>
      </c>
    </row>
    <row r="228" spans="2:9" x14ac:dyDescent="0.25">
      <c r="B228">
        <v>771.69999999999902</v>
      </c>
      <c r="C228">
        <v>1237.5999999999999</v>
      </c>
      <c r="D228" s="21">
        <v>0.85833333333333295</v>
      </c>
      <c r="E228" s="9">
        <v>0.70833333333333304</v>
      </c>
      <c r="F228" s="9">
        <v>0.94872754491017897</v>
      </c>
      <c r="G228" s="21">
        <f t="shared" si="69"/>
        <v>-6.6344021342452819E-2</v>
      </c>
      <c r="H228" s="21">
        <f t="shared" si="69"/>
        <v>-0.14976232033333228</v>
      </c>
      <c r="I228" s="21">
        <f t="shared" si="69"/>
        <v>-2.285849013415359E-2</v>
      </c>
    </row>
    <row r="229" spans="2:9" x14ac:dyDescent="0.25">
      <c r="B229">
        <v>806.7</v>
      </c>
      <c r="C229">
        <v>1739.9</v>
      </c>
      <c r="D229" s="21">
        <v>0.96388888888888902</v>
      </c>
      <c r="E229" s="9">
        <v>0.88888888888888895</v>
      </c>
      <c r="F229" s="9">
        <v>0.71856287425149701</v>
      </c>
      <c r="G229" s="21">
        <f t="shared" si="69"/>
        <v>-1.597302597641349E-2</v>
      </c>
      <c r="H229" s="21">
        <f t="shared" si="69"/>
        <v>-5.1152522447381256E-2</v>
      </c>
      <c r="I229" s="21">
        <f t="shared" si="69"/>
        <v>-0.14353522509995845</v>
      </c>
    </row>
    <row r="230" spans="2:9" x14ac:dyDescent="0.25">
      <c r="B230">
        <v>1079.4000000000001</v>
      </c>
      <c r="C230">
        <v>1802.4</v>
      </c>
      <c r="D230" s="21">
        <v>0.82777777777777695</v>
      </c>
      <c r="E230" s="9">
        <v>0.53611111111111098</v>
      </c>
      <c r="F230" s="9">
        <v>8.6826347305389198E-2</v>
      </c>
      <c r="G230" s="21">
        <f t="shared" si="69"/>
        <v>-8.2086236691032474E-2</v>
      </c>
      <c r="H230" s="21">
        <f t="shared" si="69"/>
        <v>-0.27074519175951361</v>
      </c>
      <c r="I230" s="21">
        <f t="shared" si="69"/>
        <v>-1.0613484689126085</v>
      </c>
    </row>
    <row r="231" spans="2:9" x14ac:dyDescent="0.25">
      <c r="B231">
        <v>1254.4000000000001</v>
      </c>
      <c r="C231">
        <v>1697.1</v>
      </c>
      <c r="D231" s="21">
        <v>0.72222222222222199</v>
      </c>
      <c r="E231" s="9">
        <v>0.26944444444444399</v>
      </c>
      <c r="F231" s="9">
        <v>0.43974550898203502</v>
      </c>
      <c r="G231" s="21">
        <f t="shared" si="69"/>
        <v>-0.14132915279646943</v>
      </c>
      <c r="H231" s="21">
        <f t="shared" si="69"/>
        <v>-0.56953076650104317</v>
      </c>
      <c r="I231" s="21">
        <f t="shared" si="69"/>
        <v>-0.35679858719575391</v>
      </c>
    </row>
    <row r="232" spans="2:9" x14ac:dyDescent="0.25">
      <c r="B232">
        <v>1216.4000000000001</v>
      </c>
      <c r="C232">
        <v>1744.5</v>
      </c>
      <c r="D232" s="21">
        <v>0.405555555555555</v>
      </c>
      <c r="E232" s="9">
        <v>0.20555555555555499</v>
      </c>
      <c r="F232" s="9">
        <v>0.32447604790419099</v>
      </c>
      <c r="G232" s="21">
        <f t="shared" si="69"/>
        <v>-0.39194964498285079</v>
      </c>
      <c r="H232" s="21">
        <f t="shared" si="69"/>
        <v>-0.68707078103631225</v>
      </c>
      <c r="I232" s="21">
        <f t="shared" si="69"/>
        <v>-0.48881735632729861</v>
      </c>
    </row>
    <row r="233" spans="2:9" x14ac:dyDescent="0.25">
      <c r="B233">
        <v>987.8</v>
      </c>
      <c r="C233">
        <v>1408.2</v>
      </c>
      <c r="D233" s="21">
        <v>0.41666666666666602</v>
      </c>
      <c r="E233" s="9">
        <v>0.469444444444444</v>
      </c>
      <c r="F233" s="9">
        <v>0.80800898203592797</v>
      </c>
      <c r="G233" s="21">
        <f t="shared" si="69"/>
        <v>-0.3802112417116067</v>
      </c>
      <c r="H233" s="21">
        <f t="shared" si="69"/>
        <v>-0.32841579615361416</v>
      </c>
      <c r="I233" s="21">
        <f t="shared" si="69"/>
        <v>-9.2583811469277355E-2</v>
      </c>
    </row>
    <row r="234" spans="2:9" x14ac:dyDescent="0.25">
      <c r="B234">
        <v>955.8</v>
      </c>
      <c r="C234">
        <v>1351</v>
      </c>
      <c r="D234" s="21">
        <v>0.875</v>
      </c>
      <c r="E234" s="9">
        <v>0.86944444444444402</v>
      </c>
      <c r="F234" s="9">
        <v>0.88510479041916101</v>
      </c>
      <c r="G234" s="21">
        <f t="shared" si="69"/>
        <v>-5.7991946977686754E-2</v>
      </c>
      <c r="H234" s="21">
        <f t="shared" si="69"/>
        <v>-6.075816322083899E-2</v>
      </c>
      <c r="I234" s="21">
        <f t="shared" si="69"/>
        <v>-5.3005308729678013E-2</v>
      </c>
    </row>
    <row r="235" spans="2:9" x14ac:dyDescent="0.25">
      <c r="B235">
        <v>902.19999999999902</v>
      </c>
      <c r="C235">
        <v>1484.1</v>
      </c>
      <c r="D235" s="21">
        <v>0.9</v>
      </c>
      <c r="E235" s="9">
        <v>0.59722222222222199</v>
      </c>
      <c r="F235" s="9">
        <v>0.415419161676646</v>
      </c>
      <c r="G235" s="21">
        <f t="shared" si="69"/>
        <v>-4.5757490560675115E-2</v>
      </c>
      <c r="H235" s="21">
        <f t="shared" si="69"/>
        <v>-0.2238640408516821</v>
      </c>
      <c r="I235" s="21">
        <f t="shared" si="69"/>
        <v>-0.38151347501685134</v>
      </c>
    </row>
    <row r="236" spans="2:9" x14ac:dyDescent="0.25">
      <c r="B236">
        <v>1304.0999999999999</v>
      </c>
      <c r="C236">
        <v>1824.2</v>
      </c>
      <c r="D236" s="21">
        <v>0.61666666666666603</v>
      </c>
      <c r="E236" s="9">
        <v>0.38333333333333303</v>
      </c>
      <c r="F236" s="9">
        <v>0.100299401197604</v>
      </c>
      <c r="G236" s="21">
        <f t="shared" si="69"/>
        <v>-0.20994952631664909</v>
      </c>
      <c r="H236" s="21">
        <f t="shared" si="69"/>
        <v>-0.41642341436605113</v>
      </c>
      <c r="I236" s="21">
        <f t="shared" si="69"/>
        <v>-0.99870165977472269</v>
      </c>
    </row>
    <row r="237" spans="2:9" x14ac:dyDescent="0.25">
      <c r="B237">
        <v>1730.3</v>
      </c>
      <c r="C237">
        <v>1986.1</v>
      </c>
      <c r="D237" s="21">
        <v>0.35555555555555501</v>
      </c>
      <c r="E237" s="9">
        <v>0.105555555555555</v>
      </c>
      <c r="F237" s="9">
        <v>7.4850299401197501E-2</v>
      </c>
      <c r="G237" s="21">
        <f t="shared" si="69"/>
        <v>-0.44909253111941955</v>
      </c>
      <c r="H237" s="21">
        <f t="shared" si="69"/>
        <v>-0.97651890415047937</v>
      </c>
      <c r="I237" s="21">
        <f t="shared" si="69"/>
        <v>-1.1258064581395275</v>
      </c>
    </row>
    <row r="238" spans="2:9" x14ac:dyDescent="0.25">
      <c r="B238">
        <v>1573.2</v>
      </c>
      <c r="C238">
        <v>1462.3</v>
      </c>
      <c r="D238" s="21">
        <v>6.3888888888888801E-2</v>
      </c>
      <c r="E238" s="9">
        <v>6.3888888888888801E-2</v>
      </c>
      <c r="F238" s="9">
        <v>0.26983532934131699</v>
      </c>
      <c r="G238" s="21">
        <f t="shared" si="69"/>
        <v>-1.1945746647496951</v>
      </c>
      <c r="H238" s="21">
        <f t="shared" si="69"/>
        <v>-1.1945746647496951</v>
      </c>
      <c r="I238" s="21">
        <f t="shared" si="69"/>
        <v>-0.56890118908407961</v>
      </c>
    </row>
    <row r="239" spans="2:9" x14ac:dyDescent="0.25">
      <c r="B239">
        <v>1186.5999999999999</v>
      </c>
      <c r="C239">
        <v>1331</v>
      </c>
      <c r="D239" s="21">
        <v>0.15</v>
      </c>
      <c r="E239" s="9">
        <v>0.22222222222222199</v>
      </c>
      <c r="F239" s="9">
        <v>0.29715568862275399</v>
      </c>
      <c r="G239" s="21">
        <f t="shared" si="69"/>
        <v>-0.82390874094431876</v>
      </c>
      <c r="H239" s="21">
        <f t="shared" si="69"/>
        <v>-0.65321251377534417</v>
      </c>
      <c r="I239" s="21">
        <f t="shared" si="69"/>
        <v>-0.52701595137641255</v>
      </c>
    </row>
    <row r="240" spans="2:9" x14ac:dyDescent="0.25">
      <c r="B240">
        <v>917.1</v>
      </c>
      <c r="C240">
        <v>1579.3</v>
      </c>
      <c r="D240" s="21">
        <v>0.68611111111111101</v>
      </c>
      <c r="E240" s="9">
        <v>0.52777777777777701</v>
      </c>
      <c r="F240" s="9">
        <v>0.394461077844311</v>
      </c>
      <c r="G240" s="21">
        <f t="shared" si="69"/>
        <v>-0.1636055475076216</v>
      </c>
      <c r="H240" s="21">
        <f t="shared" si="69"/>
        <v>-0.27754889981445896</v>
      </c>
      <c r="I240" s="21">
        <f t="shared" si="69"/>
        <v>-0.40399584292698065</v>
      </c>
    </row>
    <row r="241" spans="2:9" x14ac:dyDescent="0.25">
      <c r="B241">
        <v>775.4</v>
      </c>
      <c r="C241">
        <v>1414.9</v>
      </c>
      <c r="D241" s="21">
        <v>0.81111111111111101</v>
      </c>
      <c r="E241" s="9">
        <v>0.72499999999999998</v>
      </c>
      <c r="F241" s="9">
        <v>0.88922155688622695</v>
      </c>
      <c r="G241" s="21">
        <f t="shared" si="69"/>
        <v>-9.0919649318869034E-2</v>
      </c>
      <c r="H241" s="21">
        <f t="shared" si="69"/>
        <v>-0.13966199342900631</v>
      </c>
      <c r="I241" s="21">
        <f t="shared" si="69"/>
        <v>-5.0990017494352412E-2</v>
      </c>
    </row>
    <row r="242" spans="2:9" x14ac:dyDescent="0.25">
      <c r="B242" s="24">
        <v>834.7</v>
      </c>
      <c r="C242" s="24">
        <v>1362.1</v>
      </c>
      <c r="D242" s="26">
        <v>0.875</v>
      </c>
      <c r="E242" s="27">
        <v>0.50833333333333297</v>
      </c>
      <c r="F242" s="27">
        <v>0.77357784431137699</v>
      </c>
      <c r="G242" s="21">
        <f t="shared" si="69"/>
        <v>-5.7991946977686754E-2</v>
      </c>
      <c r="H242" s="21">
        <f t="shared" si="69"/>
        <v>-0.29385141103685808</v>
      </c>
      <c r="I242" s="21">
        <f t="shared" si="69"/>
        <v>-0.11149597717621995</v>
      </c>
    </row>
    <row r="244" spans="2:9" x14ac:dyDescent="0.25">
      <c r="B244" s="11"/>
      <c r="C244" s="11"/>
      <c r="D244" s="10" t="s">
        <v>57</v>
      </c>
      <c r="E244" s="11"/>
      <c r="F244" s="11"/>
      <c r="G244" s="10" t="s">
        <v>69</v>
      </c>
      <c r="H244" s="11"/>
      <c r="I244" s="12"/>
    </row>
    <row r="245" spans="2:9" x14ac:dyDescent="0.25">
      <c r="B245" s="14" t="s">
        <v>3</v>
      </c>
      <c r="C245" s="14" t="s">
        <v>0</v>
      </c>
      <c r="D245" s="10" t="s">
        <v>43</v>
      </c>
      <c r="E245" s="11" t="s">
        <v>44</v>
      </c>
      <c r="F245" s="11" t="s">
        <v>1</v>
      </c>
      <c r="G245" s="13" t="s">
        <v>43</v>
      </c>
      <c r="H245" s="14" t="s">
        <v>44</v>
      </c>
      <c r="I245" s="15" t="s">
        <v>1</v>
      </c>
    </row>
    <row r="246" spans="2:9" x14ac:dyDescent="0.25">
      <c r="B246">
        <v>1309.3</v>
      </c>
      <c r="C246">
        <v>1897.6</v>
      </c>
      <c r="D246" s="18">
        <v>0.69166666666666599</v>
      </c>
      <c r="E246" s="19">
        <v>0.469444444444444</v>
      </c>
      <c r="F246" s="19">
        <v>0.18188622754490999</v>
      </c>
      <c r="G246" s="21">
        <f>LOG(D246)</f>
        <v>-0.16010315367155134</v>
      </c>
      <c r="H246" s="21">
        <f>LOG(E246)</f>
        <v>-0.32841579615361416</v>
      </c>
      <c r="I246" s="21">
        <f>LOG(F246)</f>
        <v>-0.74020018454121517</v>
      </c>
    </row>
    <row r="247" spans="2:9" x14ac:dyDescent="0.25">
      <c r="B247">
        <v>756.6</v>
      </c>
      <c r="C247">
        <v>1542.69999999999</v>
      </c>
      <c r="D247" s="21">
        <v>0.719444444444444</v>
      </c>
      <c r="E247" s="9">
        <v>0.54722222222222205</v>
      </c>
      <c r="F247" s="9">
        <v>0.53742514970059796</v>
      </c>
      <c r="G247" s="21">
        <f t="shared" ref="G247:G263" si="70">LOG(D247)</f>
        <v>-0.14300273668603572</v>
      </c>
      <c r="H247" s="21">
        <f t="shared" ref="H247:H263" si="71">LOG(E247)</f>
        <v>-0.26183627460569447</v>
      </c>
      <c r="I247" s="21">
        <f t="shared" ref="I247:I263" si="72">LOG(F247)</f>
        <v>-0.26968201389722718</v>
      </c>
    </row>
    <row r="248" spans="2:9" x14ac:dyDescent="0.25">
      <c r="B248">
        <v>1098.5</v>
      </c>
      <c r="C248">
        <v>1476.3</v>
      </c>
      <c r="D248" s="21">
        <v>0.59722222222222199</v>
      </c>
      <c r="E248" s="9">
        <v>0.55833333333333302</v>
      </c>
      <c r="F248" s="9">
        <v>0.32372754491017902</v>
      </c>
      <c r="G248" s="21">
        <f t="shared" si="70"/>
        <v>-0.2238640408516821</v>
      </c>
      <c r="H248" s="21">
        <f t="shared" si="71"/>
        <v>-0.25310644334679866</v>
      </c>
      <c r="I248" s="21">
        <f t="shared" si="72"/>
        <v>-0.48982034633869465</v>
      </c>
    </row>
    <row r="249" spans="2:9" x14ac:dyDescent="0.25">
      <c r="B249">
        <v>771.69999999999902</v>
      </c>
      <c r="C249">
        <v>1237.5999999999999</v>
      </c>
      <c r="D249" s="21">
        <v>0.85833333333333295</v>
      </c>
      <c r="E249" s="9">
        <v>0.70833333333333304</v>
      </c>
      <c r="F249" s="9">
        <v>0.94872754491017897</v>
      </c>
      <c r="G249" s="21">
        <f t="shared" si="70"/>
        <v>-6.6344021342452819E-2</v>
      </c>
      <c r="H249" s="21">
        <f t="shared" si="71"/>
        <v>-0.14976232033333228</v>
      </c>
      <c r="I249" s="21">
        <f t="shared" si="72"/>
        <v>-2.285849013415359E-2</v>
      </c>
    </row>
    <row r="250" spans="2:9" x14ac:dyDescent="0.25">
      <c r="B250">
        <v>806.7</v>
      </c>
      <c r="C250">
        <v>1739.9</v>
      </c>
      <c r="D250" s="21">
        <v>0.96388888888888902</v>
      </c>
      <c r="E250" s="9">
        <v>0.88888888888888895</v>
      </c>
      <c r="F250" s="9">
        <v>0.71856287425149701</v>
      </c>
      <c r="G250" s="21">
        <f t="shared" si="70"/>
        <v>-1.597302597641349E-2</v>
      </c>
      <c r="H250" s="21">
        <f t="shared" si="71"/>
        <v>-5.1152522447381256E-2</v>
      </c>
      <c r="I250" s="21">
        <f t="shared" si="72"/>
        <v>-0.14353522509995845</v>
      </c>
    </row>
    <row r="251" spans="2:9" x14ac:dyDescent="0.25">
      <c r="B251">
        <v>1079.4000000000001</v>
      </c>
      <c r="C251">
        <v>1802.4</v>
      </c>
      <c r="D251" s="21">
        <v>0.82777777777777695</v>
      </c>
      <c r="E251" s="9">
        <v>0.53611111111111098</v>
      </c>
      <c r="F251" s="9">
        <v>8.6826347305389198E-2</v>
      </c>
      <c r="G251" s="21">
        <f t="shared" si="70"/>
        <v>-8.2086236691032474E-2</v>
      </c>
      <c r="H251" s="21">
        <f t="shared" si="71"/>
        <v>-0.27074519175951361</v>
      </c>
      <c r="I251" s="21">
        <f t="shared" si="72"/>
        <v>-1.0613484689126085</v>
      </c>
    </row>
    <row r="252" spans="2:9" x14ac:dyDescent="0.25">
      <c r="B252">
        <v>1254.4000000000001</v>
      </c>
      <c r="C252">
        <v>1697.1</v>
      </c>
      <c r="D252" s="21">
        <v>0.72222222222222199</v>
      </c>
      <c r="E252" s="9">
        <v>0.26944444444444399</v>
      </c>
      <c r="F252" s="9">
        <v>0.43974550898203502</v>
      </c>
      <c r="G252" s="21">
        <f t="shared" si="70"/>
        <v>-0.14132915279646943</v>
      </c>
      <c r="H252" s="21">
        <f t="shared" si="71"/>
        <v>-0.56953076650104317</v>
      </c>
      <c r="I252" s="21">
        <f t="shared" si="72"/>
        <v>-0.35679858719575391</v>
      </c>
    </row>
    <row r="253" spans="2:9" x14ac:dyDescent="0.25">
      <c r="B253">
        <v>1216.4000000000001</v>
      </c>
      <c r="C253">
        <v>1744.5</v>
      </c>
      <c r="D253" s="21">
        <v>0.405555555555555</v>
      </c>
      <c r="E253" s="9">
        <v>0.20555555555555499</v>
      </c>
      <c r="F253" s="9">
        <v>0.32447604790419099</v>
      </c>
      <c r="G253" s="21">
        <f t="shared" si="70"/>
        <v>-0.39194964498285079</v>
      </c>
      <c r="H253" s="21">
        <f t="shared" si="71"/>
        <v>-0.68707078103631225</v>
      </c>
      <c r="I253" s="21">
        <f t="shared" si="72"/>
        <v>-0.48881735632729861</v>
      </c>
    </row>
    <row r="254" spans="2:9" x14ac:dyDescent="0.25">
      <c r="B254">
        <v>987.8</v>
      </c>
      <c r="C254">
        <v>1408.2</v>
      </c>
      <c r="D254" s="21">
        <v>0.41666666666666602</v>
      </c>
      <c r="E254" s="9">
        <v>0.469444444444444</v>
      </c>
      <c r="F254" s="9">
        <v>0.80800898203592797</v>
      </c>
      <c r="G254" s="21">
        <f t="shared" si="70"/>
        <v>-0.3802112417116067</v>
      </c>
      <c r="H254" s="21">
        <f t="shared" si="71"/>
        <v>-0.32841579615361416</v>
      </c>
      <c r="I254" s="21">
        <f t="shared" si="72"/>
        <v>-9.2583811469277355E-2</v>
      </c>
    </row>
    <row r="255" spans="2:9" x14ac:dyDescent="0.25">
      <c r="B255">
        <v>955.8</v>
      </c>
      <c r="C255">
        <v>1351</v>
      </c>
      <c r="D255" s="21">
        <v>0.875</v>
      </c>
      <c r="E255" s="9">
        <v>0.86944444444444402</v>
      </c>
      <c r="F255" s="9">
        <v>0.88510479041916101</v>
      </c>
      <c r="G255" s="21">
        <f t="shared" si="70"/>
        <v>-5.7991946977686754E-2</v>
      </c>
      <c r="H255" s="21">
        <f t="shared" si="71"/>
        <v>-6.075816322083899E-2</v>
      </c>
      <c r="I255" s="21">
        <f t="shared" si="72"/>
        <v>-5.3005308729678013E-2</v>
      </c>
    </row>
    <row r="256" spans="2:9" x14ac:dyDescent="0.25">
      <c r="B256">
        <v>902.19999999999902</v>
      </c>
      <c r="C256">
        <v>1484.1</v>
      </c>
      <c r="D256" s="21">
        <v>0.9</v>
      </c>
      <c r="E256" s="9">
        <v>0.59722222222222199</v>
      </c>
      <c r="F256" s="9">
        <v>0.415419161676646</v>
      </c>
      <c r="G256" s="21">
        <f t="shared" si="70"/>
        <v>-4.5757490560675115E-2</v>
      </c>
      <c r="H256" s="21">
        <f t="shared" si="71"/>
        <v>-0.2238640408516821</v>
      </c>
      <c r="I256" s="21">
        <f t="shared" si="72"/>
        <v>-0.38151347501685134</v>
      </c>
    </row>
    <row r="257" spans="2:11" x14ac:dyDescent="0.25">
      <c r="B257">
        <v>1304.0999999999999</v>
      </c>
      <c r="C257">
        <v>1824.2</v>
      </c>
      <c r="D257" s="21">
        <v>0.61666666666666603</v>
      </c>
      <c r="E257" s="9">
        <v>0.38333333333333303</v>
      </c>
      <c r="F257" s="9">
        <v>0.100299401197604</v>
      </c>
      <c r="G257" s="21">
        <f t="shared" si="70"/>
        <v>-0.20994952631664909</v>
      </c>
      <c r="H257" s="21">
        <f t="shared" si="71"/>
        <v>-0.41642341436605113</v>
      </c>
      <c r="I257" s="21">
        <f t="shared" si="72"/>
        <v>-0.99870165977472269</v>
      </c>
    </row>
    <row r="258" spans="2:11" x14ac:dyDescent="0.25">
      <c r="B258">
        <v>1730.3</v>
      </c>
      <c r="C258">
        <v>1986.1</v>
      </c>
      <c r="D258" s="21">
        <v>0.35555555555555501</v>
      </c>
      <c r="E258" s="9">
        <v>0.105555555555555</v>
      </c>
      <c r="F258" s="9">
        <v>7.4850299401197501E-2</v>
      </c>
      <c r="G258" s="21">
        <f t="shared" si="70"/>
        <v>-0.44909253111941955</v>
      </c>
      <c r="H258" s="21">
        <f t="shared" si="71"/>
        <v>-0.97651890415047937</v>
      </c>
      <c r="I258" s="21">
        <f t="shared" si="72"/>
        <v>-1.1258064581395275</v>
      </c>
    </row>
    <row r="259" spans="2:11" x14ac:dyDescent="0.25">
      <c r="B259">
        <v>1573.2</v>
      </c>
      <c r="C259">
        <v>1462.3</v>
      </c>
      <c r="D259" s="21">
        <v>6.3888888888888801E-2</v>
      </c>
      <c r="E259" s="9">
        <v>6.3888888888888801E-2</v>
      </c>
      <c r="F259" s="9">
        <v>0.26983532934131699</v>
      </c>
      <c r="G259" s="21">
        <f t="shared" si="70"/>
        <v>-1.1945746647496951</v>
      </c>
      <c r="H259" s="21">
        <f t="shared" si="71"/>
        <v>-1.1945746647496951</v>
      </c>
      <c r="I259" s="21">
        <f t="shared" si="72"/>
        <v>-0.56890118908407961</v>
      </c>
    </row>
    <row r="260" spans="2:11" x14ac:dyDescent="0.25">
      <c r="B260">
        <v>1186.5999999999999</v>
      </c>
      <c r="C260">
        <v>1331</v>
      </c>
      <c r="D260" s="21">
        <v>0.15</v>
      </c>
      <c r="E260" s="9">
        <v>0.22222222222222199</v>
      </c>
      <c r="F260" s="9">
        <v>0.29715568862275399</v>
      </c>
      <c r="G260" s="21">
        <f t="shared" si="70"/>
        <v>-0.82390874094431876</v>
      </c>
      <c r="H260" s="21">
        <f t="shared" si="71"/>
        <v>-0.65321251377534417</v>
      </c>
      <c r="I260" s="21">
        <f t="shared" si="72"/>
        <v>-0.52701595137641255</v>
      </c>
    </row>
    <row r="261" spans="2:11" x14ac:dyDescent="0.25">
      <c r="B261">
        <v>917.1</v>
      </c>
      <c r="C261">
        <v>1579.3</v>
      </c>
      <c r="D261" s="21">
        <v>0.68611111111111101</v>
      </c>
      <c r="E261" s="9">
        <v>0.52777777777777701</v>
      </c>
      <c r="F261" s="9">
        <v>0.394461077844311</v>
      </c>
      <c r="G261" s="21">
        <f t="shared" si="70"/>
        <v>-0.1636055475076216</v>
      </c>
      <c r="H261" s="21">
        <f t="shared" si="71"/>
        <v>-0.27754889981445896</v>
      </c>
      <c r="I261" s="21">
        <f t="shared" si="72"/>
        <v>-0.40399584292698065</v>
      </c>
    </row>
    <row r="262" spans="2:11" x14ac:dyDescent="0.25">
      <c r="B262">
        <v>775.4</v>
      </c>
      <c r="C262">
        <v>1414.9</v>
      </c>
      <c r="D262" s="21">
        <v>0.81111111111111101</v>
      </c>
      <c r="E262" s="9">
        <v>0.72499999999999998</v>
      </c>
      <c r="F262" s="9">
        <v>0.88922155688622695</v>
      </c>
      <c r="G262" s="21">
        <f t="shared" si="70"/>
        <v>-9.0919649318869034E-2</v>
      </c>
      <c r="H262" s="21">
        <f t="shared" si="71"/>
        <v>-0.13966199342900631</v>
      </c>
      <c r="I262" s="21">
        <f t="shared" si="72"/>
        <v>-5.0990017494352412E-2</v>
      </c>
    </row>
    <row r="263" spans="2:11" x14ac:dyDescent="0.25">
      <c r="B263" s="24">
        <v>834.7</v>
      </c>
      <c r="C263" s="24">
        <v>1362.1</v>
      </c>
      <c r="D263" s="26">
        <v>0.875</v>
      </c>
      <c r="E263" s="27">
        <v>0.50833333333333297</v>
      </c>
      <c r="F263" s="27">
        <v>0.77357784431137699</v>
      </c>
      <c r="G263" s="21">
        <f t="shared" si="70"/>
        <v>-5.7991946977686754E-2</v>
      </c>
      <c r="H263" s="21">
        <f t="shared" si="71"/>
        <v>-0.29385141103685808</v>
      </c>
      <c r="I263" s="21">
        <f t="shared" si="72"/>
        <v>-0.11149597717621995</v>
      </c>
    </row>
    <row r="265" spans="2:11" x14ac:dyDescent="0.25">
      <c r="E265" s="10" t="s">
        <v>57</v>
      </c>
      <c r="F265" s="11"/>
      <c r="G265" s="11"/>
    </row>
    <row r="266" spans="2:11" x14ac:dyDescent="0.25">
      <c r="B266" s="14" t="s">
        <v>3</v>
      </c>
      <c r="C266" s="14" t="s">
        <v>0</v>
      </c>
      <c r="D266" s="13" t="s">
        <v>2</v>
      </c>
      <c r="E266" s="11" t="s">
        <v>1</v>
      </c>
      <c r="F266" s="13" t="s">
        <v>2</v>
      </c>
      <c r="G266" s="15" t="s">
        <v>1</v>
      </c>
    </row>
    <row r="267" spans="2:11" x14ac:dyDescent="0.25">
      <c r="B267">
        <v>1309.3</v>
      </c>
      <c r="C267">
        <v>1897.6</v>
      </c>
      <c r="D267" s="16">
        <v>1533.5</v>
      </c>
      <c r="E267" s="19">
        <v>0.18188622754490999</v>
      </c>
      <c r="F267">
        <f>LOG(D267)</f>
        <v>3.1856837803185045</v>
      </c>
      <c r="G267">
        <f>LOG(E267)</f>
        <v>-0.74020018454121517</v>
      </c>
      <c r="J267">
        <f>B267+C267</f>
        <v>3206.8999999999996</v>
      </c>
      <c r="K267">
        <f>D267</f>
        <v>1533.5</v>
      </c>
    </row>
    <row r="268" spans="2:11" x14ac:dyDescent="0.25">
      <c r="B268">
        <v>756.6</v>
      </c>
      <c r="C268">
        <v>1542.69999999999</v>
      </c>
      <c r="D268" s="16">
        <v>1712.8999999999901</v>
      </c>
      <c r="E268" s="9">
        <v>0.53742514970059796</v>
      </c>
      <c r="F268">
        <f t="shared" ref="F268:G284" si="73">LOG(D268)</f>
        <v>3.2337320093660433</v>
      </c>
      <c r="G268">
        <f t="shared" si="73"/>
        <v>-0.26968201389722718</v>
      </c>
      <c r="J268">
        <f t="shared" ref="J268:J284" si="74">B268+C268</f>
        <v>2299.2999999999902</v>
      </c>
      <c r="K268">
        <f t="shared" ref="K268:K284" si="75">D268</f>
        <v>1712.8999999999901</v>
      </c>
    </row>
    <row r="269" spans="2:11" x14ac:dyDescent="0.25">
      <c r="B269">
        <v>1098.5</v>
      </c>
      <c r="C269">
        <v>1476.3</v>
      </c>
      <c r="D269" s="16">
        <v>1836.19999999999</v>
      </c>
      <c r="E269" s="9">
        <v>0.32372754491017902</v>
      </c>
      <c r="F269">
        <f t="shared" si="73"/>
        <v>3.2639199830557701</v>
      </c>
      <c r="G269">
        <f t="shared" si="73"/>
        <v>-0.48982034633869465</v>
      </c>
      <c r="J269">
        <f t="shared" si="74"/>
        <v>2574.8000000000002</v>
      </c>
      <c r="K269">
        <f t="shared" si="75"/>
        <v>1836.19999999999</v>
      </c>
    </row>
    <row r="270" spans="2:11" x14ac:dyDescent="0.25">
      <c r="B270">
        <v>771.69999999999902</v>
      </c>
      <c r="C270">
        <v>1237.5999999999999</v>
      </c>
      <c r="D270" s="16">
        <v>1528.5</v>
      </c>
      <c r="E270" s="9">
        <v>0.94872754491017897</v>
      </c>
      <c r="F270">
        <f t="shared" si="73"/>
        <v>3.1842654430621078</v>
      </c>
      <c r="G270">
        <f t="shared" si="73"/>
        <v>-2.285849013415359E-2</v>
      </c>
      <c r="J270">
        <f t="shared" si="74"/>
        <v>2009.2999999999988</v>
      </c>
      <c r="K270">
        <f t="shared" si="75"/>
        <v>1528.5</v>
      </c>
    </row>
    <row r="271" spans="2:11" x14ac:dyDescent="0.25">
      <c r="B271">
        <v>806.7</v>
      </c>
      <c r="C271">
        <v>1739.9</v>
      </c>
      <c r="D271" s="16">
        <v>1469.7</v>
      </c>
      <c r="E271" s="9">
        <v>0.71856287425149701</v>
      </c>
      <c r="F271">
        <f t="shared" si="73"/>
        <v>3.1672286941759928</v>
      </c>
      <c r="G271">
        <f t="shared" si="73"/>
        <v>-0.14353522509995845</v>
      </c>
      <c r="J271">
        <f t="shared" si="74"/>
        <v>2546.6000000000004</v>
      </c>
      <c r="K271">
        <f t="shared" si="75"/>
        <v>1469.7</v>
      </c>
    </row>
    <row r="272" spans="2:11" x14ac:dyDescent="0.25">
      <c r="B272">
        <v>1079.4000000000001</v>
      </c>
      <c r="C272">
        <v>1802.4</v>
      </c>
      <c r="D272" s="16">
        <v>1596.4</v>
      </c>
      <c r="E272" s="9">
        <v>8.6826347305389198E-2</v>
      </c>
      <c r="F272">
        <f t="shared" si="73"/>
        <v>3.2031417191119855</v>
      </c>
      <c r="G272">
        <f t="shared" si="73"/>
        <v>-1.0613484689126085</v>
      </c>
      <c r="J272">
        <f t="shared" si="74"/>
        <v>2881.8</v>
      </c>
      <c r="K272">
        <f t="shared" si="75"/>
        <v>1596.4</v>
      </c>
    </row>
    <row r="273" spans="2:11" x14ac:dyDescent="0.25">
      <c r="B273">
        <v>1254.4000000000001</v>
      </c>
      <c r="C273">
        <v>1697.1</v>
      </c>
      <c r="D273" s="16">
        <v>1269.2</v>
      </c>
      <c r="E273" s="9">
        <v>0.43974550898203502</v>
      </c>
      <c r="F273">
        <f t="shared" si="73"/>
        <v>3.1035300634283747</v>
      </c>
      <c r="G273">
        <f t="shared" si="73"/>
        <v>-0.35679858719575391</v>
      </c>
      <c r="J273">
        <f t="shared" si="74"/>
        <v>2951.5</v>
      </c>
      <c r="K273">
        <f t="shared" si="75"/>
        <v>1269.2</v>
      </c>
    </row>
    <row r="274" spans="2:11" x14ac:dyDescent="0.25">
      <c r="B274">
        <v>1216.4000000000001</v>
      </c>
      <c r="C274">
        <v>1744.5</v>
      </c>
      <c r="D274" s="16">
        <v>985.7</v>
      </c>
      <c r="E274" s="9">
        <v>0.32447604790419099</v>
      </c>
      <c r="F274">
        <f t="shared" si="73"/>
        <v>2.9937447565544621</v>
      </c>
      <c r="G274">
        <f t="shared" si="73"/>
        <v>-0.48881735632729861</v>
      </c>
      <c r="J274">
        <f t="shared" si="74"/>
        <v>2960.9</v>
      </c>
      <c r="K274">
        <f t="shared" si="75"/>
        <v>985.7</v>
      </c>
    </row>
    <row r="275" spans="2:11" x14ac:dyDescent="0.25">
      <c r="B275">
        <v>987.8</v>
      </c>
      <c r="C275">
        <v>1408.2</v>
      </c>
      <c r="D275" s="16">
        <v>826.9</v>
      </c>
      <c r="E275" s="9">
        <v>0.80800898203592797</v>
      </c>
      <c r="F275">
        <f t="shared" si="73"/>
        <v>2.9174529919296637</v>
      </c>
      <c r="G275">
        <f t="shared" si="73"/>
        <v>-9.2583811469277355E-2</v>
      </c>
      <c r="J275">
        <f t="shared" si="74"/>
        <v>2396</v>
      </c>
      <c r="K275">
        <f t="shared" si="75"/>
        <v>826.9</v>
      </c>
    </row>
    <row r="276" spans="2:11" x14ac:dyDescent="0.25">
      <c r="B276">
        <v>955.8</v>
      </c>
      <c r="C276">
        <v>1351</v>
      </c>
      <c r="D276" s="16">
        <v>900.69999999999902</v>
      </c>
      <c r="E276" s="9">
        <v>0.88510479041916101</v>
      </c>
      <c r="F276">
        <f t="shared" si="73"/>
        <v>2.9545801627437567</v>
      </c>
      <c r="G276">
        <f t="shared" si="73"/>
        <v>-5.3005308729678013E-2</v>
      </c>
      <c r="J276">
        <f t="shared" si="74"/>
        <v>2306.8000000000002</v>
      </c>
      <c r="K276">
        <f t="shared" si="75"/>
        <v>900.69999999999902</v>
      </c>
    </row>
    <row r="277" spans="2:11" x14ac:dyDescent="0.25">
      <c r="B277">
        <v>902.19999999999902</v>
      </c>
      <c r="C277">
        <v>1484.1</v>
      </c>
      <c r="D277" s="16">
        <v>1170.3999999999901</v>
      </c>
      <c r="E277" s="9">
        <v>0.415419161676646</v>
      </c>
      <c r="F277">
        <f t="shared" si="73"/>
        <v>3.0683343131172509</v>
      </c>
      <c r="G277">
        <f t="shared" si="73"/>
        <v>-0.38151347501685134</v>
      </c>
      <c r="J277">
        <f t="shared" si="74"/>
        <v>2386.2999999999988</v>
      </c>
      <c r="K277">
        <f t="shared" si="75"/>
        <v>1170.3999999999901</v>
      </c>
    </row>
    <row r="278" spans="2:11" x14ac:dyDescent="0.25">
      <c r="B278">
        <v>1304.0999999999999</v>
      </c>
      <c r="C278">
        <v>1824.2</v>
      </c>
      <c r="D278" s="16">
        <v>1060.8</v>
      </c>
      <c r="E278" s="9">
        <v>0.100299401197604</v>
      </c>
      <c r="F278">
        <f t="shared" si="73"/>
        <v>3.0256335110606978</v>
      </c>
      <c r="G278">
        <f t="shared" si="73"/>
        <v>-0.99870165977472269</v>
      </c>
      <c r="J278">
        <f t="shared" si="74"/>
        <v>3128.3</v>
      </c>
      <c r="K278">
        <f t="shared" si="75"/>
        <v>1060.8</v>
      </c>
    </row>
    <row r="279" spans="2:11" x14ac:dyDescent="0.25">
      <c r="B279">
        <v>1730.3</v>
      </c>
      <c r="C279">
        <v>1986.1</v>
      </c>
      <c r="D279" s="16">
        <v>642.9</v>
      </c>
      <c r="E279" s="9">
        <v>7.4850299401197501E-2</v>
      </c>
      <c r="F279">
        <f t="shared" si="73"/>
        <v>2.8081434257614912</v>
      </c>
      <c r="G279">
        <f t="shared" si="73"/>
        <v>-1.1258064581395275</v>
      </c>
      <c r="J279">
        <f t="shared" si="74"/>
        <v>3716.3999999999996</v>
      </c>
      <c r="K279">
        <f t="shared" si="75"/>
        <v>642.9</v>
      </c>
    </row>
    <row r="280" spans="2:11" x14ac:dyDescent="0.25">
      <c r="B280">
        <v>1573.2</v>
      </c>
      <c r="C280">
        <v>1462.3</v>
      </c>
      <c r="D280" s="16">
        <v>456.4</v>
      </c>
      <c r="E280" s="9">
        <v>0.26983532934131699</v>
      </c>
      <c r="F280">
        <f t="shared" si="73"/>
        <v>2.6593456357461771</v>
      </c>
      <c r="G280">
        <f t="shared" si="73"/>
        <v>-0.56890118908407961</v>
      </c>
      <c r="J280">
        <f t="shared" si="74"/>
        <v>3035.5</v>
      </c>
      <c r="K280">
        <f t="shared" si="75"/>
        <v>456.4</v>
      </c>
    </row>
    <row r="281" spans="2:11" x14ac:dyDescent="0.25">
      <c r="B281">
        <v>1186.5999999999999</v>
      </c>
      <c r="C281">
        <v>1331</v>
      </c>
      <c r="D281" s="16">
        <v>917.3</v>
      </c>
      <c r="E281" s="9">
        <v>0.29715568862275399</v>
      </c>
      <c r="F281">
        <f t="shared" si="73"/>
        <v>2.9625113935075968</v>
      </c>
      <c r="G281">
        <f t="shared" si="73"/>
        <v>-0.52701595137641255</v>
      </c>
      <c r="J281">
        <f t="shared" si="74"/>
        <v>2517.6</v>
      </c>
      <c r="K281">
        <f t="shared" si="75"/>
        <v>917.3</v>
      </c>
    </row>
    <row r="282" spans="2:11" x14ac:dyDescent="0.25">
      <c r="B282">
        <v>917.1</v>
      </c>
      <c r="C282">
        <v>1579.3</v>
      </c>
      <c r="D282" s="16">
        <v>1042.9000000000001</v>
      </c>
      <c r="E282" s="9">
        <v>0.394461077844311</v>
      </c>
      <c r="F282">
        <f t="shared" si="73"/>
        <v>3.0182426674579097</v>
      </c>
      <c r="G282">
        <f t="shared" si="73"/>
        <v>-0.40399584292698065</v>
      </c>
      <c r="J282">
        <f t="shared" si="74"/>
        <v>2496.4</v>
      </c>
      <c r="K282">
        <f t="shared" si="75"/>
        <v>1042.9000000000001</v>
      </c>
    </row>
    <row r="283" spans="2:11" x14ac:dyDescent="0.25">
      <c r="B283">
        <v>775.4</v>
      </c>
      <c r="C283">
        <v>1414.9</v>
      </c>
      <c r="D283" s="16">
        <v>921.5</v>
      </c>
      <c r="E283" s="9">
        <v>0.88922155688622695</v>
      </c>
      <c r="F283">
        <f t="shared" si="73"/>
        <v>2.9644953395550928</v>
      </c>
      <c r="G283">
        <f t="shared" si="73"/>
        <v>-5.0990017494352412E-2</v>
      </c>
      <c r="J283">
        <f t="shared" si="74"/>
        <v>2190.3000000000002</v>
      </c>
      <c r="K283">
        <f t="shared" si="75"/>
        <v>921.5</v>
      </c>
    </row>
    <row r="284" spans="2:11" x14ac:dyDescent="0.25">
      <c r="B284" s="24">
        <v>834.7</v>
      </c>
      <c r="C284" s="24">
        <v>1362.1</v>
      </c>
      <c r="D284" s="23">
        <v>1039.5999999999999</v>
      </c>
      <c r="E284" s="27">
        <v>0.77357784431137699</v>
      </c>
      <c r="F284">
        <f t="shared" si="73"/>
        <v>3.0168662708289751</v>
      </c>
      <c r="G284">
        <f t="shared" si="73"/>
        <v>-0.11149597717621995</v>
      </c>
      <c r="J284">
        <f t="shared" si="74"/>
        <v>2196.8000000000002</v>
      </c>
      <c r="K284">
        <f t="shared" si="75"/>
        <v>1039.5999999999999</v>
      </c>
    </row>
    <row r="286" spans="2:11" x14ac:dyDescent="0.25">
      <c r="B286" s="14" t="s">
        <v>3</v>
      </c>
      <c r="C286" s="14" t="s">
        <v>0</v>
      </c>
      <c r="D286" s="13" t="s">
        <v>2</v>
      </c>
    </row>
    <row r="287" spans="2:11" x14ac:dyDescent="0.25">
      <c r="B287">
        <v>1309.3</v>
      </c>
      <c r="C287">
        <v>1897.6</v>
      </c>
      <c r="D287" s="16">
        <v>1533.5</v>
      </c>
      <c r="E287" cm="1">
        <f t="array" ref="E287:F304">LOG(C287:D304)</f>
        <v>3.2782046716841684</v>
      </c>
      <c r="F287">
        <v>3.1856837803185045</v>
      </c>
    </row>
    <row r="288" spans="2:11" x14ac:dyDescent="0.25">
      <c r="B288">
        <v>756.6</v>
      </c>
      <c r="C288">
        <v>1542.69999999999</v>
      </c>
      <c r="D288" s="16">
        <v>1712.8999999999901</v>
      </c>
      <c r="E288">
        <v>3.1882814795226642</v>
      </c>
      <c r="F288">
        <v>3.2337320093660433</v>
      </c>
    </row>
    <row r="289" spans="2:6" x14ac:dyDescent="0.25">
      <c r="B289">
        <v>1098.5</v>
      </c>
      <c r="C289">
        <v>1476.3</v>
      </c>
      <c r="D289" s="16">
        <v>1836.19999999999</v>
      </c>
      <c r="E289">
        <v>3.1691746197537434</v>
      </c>
      <c r="F289">
        <v>3.2639199830557701</v>
      </c>
    </row>
    <row r="290" spans="2:6" x14ac:dyDescent="0.25">
      <c r="B290">
        <v>771.69999999999902</v>
      </c>
      <c r="C290">
        <v>1237.5999999999999</v>
      </c>
      <c r="D290" s="16">
        <v>1528.5</v>
      </c>
      <c r="E290">
        <v>3.0925803006913113</v>
      </c>
      <c r="F290">
        <v>3.1842654430621078</v>
      </c>
    </row>
    <row r="291" spans="2:6" x14ac:dyDescent="0.25">
      <c r="B291">
        <v>806.7</v>
      </c>
      <c r="C291">
        <v>1739.9</v>
      </c>
      <c r="D291" s="16">
        <v>1469.7</v>
      </c>
      <c r="E291">
        <v>3.2405242881123635</v>
      </c>
      <c r="F291">
        <v>3.1672286941759928</v>
      </c>
    </row>
    <row r="292" spans="2:6" x14ac:dyDescent="0.25">
      <c r="B292">
        <v>1079.4000000000001</v>
      </c>
      <c r="C292">
        <v>1802.4</v>
      </c>
      <c r="D292" s="16">
        <v>1596.4</v>
      </c>
      <c r="E292">
        <v>3.2558511787157745</v>
      </c>
      <c r="F292">
        <v>3.2031417191119855</v>
      </c>
    </row>
    <row r="293" spans="2:6" x14ac:dyDescent="0.25">
      <c r="B293">
        <v>1254.4000000000001</v>
      </c>
      <c r="C293">
        <v>1697.1</v>
      </c>
      <c r="D293" s="16">
        <v>1269.2</v>
      </c>
      <c r="E293">
        <v>3.2297074334600717</v>
      </c>
      <c r="F293">
        <v>3.1035300634283747</v>
      </c>
    </row>
    <row r="294" spans="2:6" x14ac:dyDescent="0.25">
      <c r="B294">
        <v>1216.4000000000001</v>
      </c>
      <c r="C294">
        <v>1744.5</v>
      </c>
      <c r="D294" s="16">
        <v>985.7</v>
      </c>
      <c r="E294">
        <v>3.2416709737841298</v>
      </c>
      <c r="F294">
        <v>2.9937447565544621</v>
      </c>
    </row>
    <row r="295" spans="2:6" x14ac:dyDescent="0.25">
      <c r="B295">
        <v>987.8</v>
      </c>
      <c r="C295">
        <v>1408.2</v>
      </c>
      <c r="D295" s="16">
        <v>826.9</v>
      </c>
      <c r="E295">
        <v>3.1486643399822363</v>
      </c>
      <c r="F295">
        <v>2.9174529919296637</v>
      </c>
    </row>
    <row r="296" spans="2:6" x14ac:dyDescent="0.25">
      <c r="B296">
        <v>955.8</v>
      </c>
      <c r="C296">
        <v>1351</v>
      </c>
      <c r="D296" s="16">
        <v>900.69999999999902</v>
      </c>
      <c r="E296">
        <v>3.1306553490220308</v>
      </c>
      <c r="F296">
        <v>2.9545801627437567</v>
      </c>
    </row>
    <row r="297" spans="2:6" x14ac:dyDescent="0.25">
      <c r="B297">
        <v>902.19999999999902</v>
      </c>
      <c r="C297">
        <v>1484.1</v>
      </c>
      <c r="D297" s="16">
        <v>1170.3999999999901</v>
      </c>
      <c r="E297">
        <v>3.1714631650838436</v>
      </c>
      <c r="F297">
        <v>3.0683343131172509</v>
      </c>
    </row>
    <row r="298" spans="2:6" x14ac:dyDescent="0.25">
      <c r="B298">
        <v>1304.0999999999999</v>
      </c>
      <c r="C298">
        <v>1824.2</v>
      </c>
      <c r="D298" s="16">
        <v>1060.8</v>
      </c>
      <c r="E298">
        <v>3.2610724513908229</v>
      </c>
      <c r="F298">
        <v>3.0256335110606978</v>
      </c>
    </row>
    <row r="299" spans="2:6" x14ac:dyDescent="0.25">
      <c r="B299">
        <v>1730.3</v>
      </c>
      <c r="C299">
        <v>1986.1</v>
      </c>
      <c r="D299" s="16">
        <v>642.9</v>
      </c>
      <c r="E299">
        <v>3.2980011114075181</v>
      </c>
      <c r="F299">
        <v>2.8081434257614912</v>
      </c>
    </row>
    <row r="300" spans="2:6" x14ac:dyDescent="0.25">
      <c r="B300">
        <v>1573.2</v>
      </c>
      <c r="C300">
        <v>1462.3</v>
      </c>
      <c r="D300" s="16">
        <v>456.4</v>
      </c>
      <c r="E300">
        <v>3.1650364799945656</v>
      </c>
      <c r="F300">
        <v>2.6593456357461771</v>
      </c>
    </row>
    <row r="301" spans="2:6" x14ac:dyDescent="0.25">
      <c r="B301">
        <v>1186.5999999999999</v>
      </c>
      <c r="C301">
        <v>1331</v>
      </c>
      <c r="D301" s="16">
        <v>917.3</v>
      </c>
      <c r="E301">
        <v>3.1241780554746752</v>
      </c>
      <c r="F301">
        <v>2.9625113935075968</v>
      </c>
    </row>
    <row r="302" spans="2:6" x14ac:dyDescent="0.25">
      <c r="B302">
        <v>917.1</v>
      </c>
      <c r="C302">
        <v>1579.3</v>
      </c>
      <c r="D302" s="16">
        <v>1042.9000000000001</v>
      </c>
      <c r="E302">
        <v>3.1984646353719155</v>
      </c>
      <c r="F302">
        <v>3.0182426674579097</v>
      </c>
    </row>
    <row r="303" spans="2:6" x14ac:dyDescent="0.25">
      <c r="B303">
        <v>775.4</v>
      </c>
      <c r="C303">
        <v>1414.9</v>
      </c>
      <c r="D303" s="16">
        <v>921.5</v>
      </c>
      <c r="E303">
        <v>3.1507257465861946</v>
      </c>
      <c r="F303">
        <v>2.9644953395550928</v>
      </c>
    </row>
    <row r="304" spans="2:6" x14ac:dyDescent="0.25">
      <c r="B304" s="24">
        <v>834.7</v>
      </c>
      <c r="C304" s="24">
        <v>1362.1</v>
      </c>
      <c r="D304" s="23">
        <v>1039.5999999999999</v>
      </c>
      <c r="E304">
        <v>3.1342089929320838</v>
      </c>
      <c r="F304">
        <v>3.0168662708289751</v>
      </c>
    </row>
  </sheetData>
  <mergeCells count="1">
    <mergeCell ref="H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F4DC-5DCD-401B-A0DA-B53443D36DC1}">
  <dimension ref="A2:K20"/>
  <sheetViews>
    <sheetView zoomScaleNormal="100" workbookViewId="0">
      <selection activeCell="B2" sqref="B2:B20"/>
    </sheetView>
  </sheetViews>
  <sheetFormatPr defaultRowHeight="15.75" x14ac:dyDescent="0.25"/>
  <cols>
    <col min="1" max="5" width="9.140625" style="1"/>
    <col min="6" max="6" width="10.28515625" style="1" customWidth="1"/>
    <col min="7" max="9" width="9.140625" style="1"/>
    <col min="10" max="10" width="12.140625" style="1" bestFit="1" customWidth="1"/>
    <col min="11" max="11" width="11.140625" style="1" bestFit="1" customWidth="1"/>
    <col min="12" max="16384" width="9.140625" style="1"/>
  </cols>
  <sheetData>
    <row r="2" spans="1:11" x14ac:dyDescent="0.25">
      <c r="A2" s="1" t="s">
        <v>5</v>
      </c>
      <c r="B2" s="1" t="s">
        <v>4</v>
      </c>
      <c r="C2" s="1" t="s">
        <v>42</v>
      </c>
      <c r="D2" s="1" t="s">
        <v>2</v>
      </c>
      <c r="E2" s="1" t="s">
        <v>43</v>
      </c>
      <c r="F2" s="1" t="s">
        <v>44</v>
      </c>
      <c r="G2" s="1" t="s">
        <v>45</v>
      </c>
      <c r="J2" s="5"/>
      <c r="K2" s="5"/>
    </row>
    <row r="3" spans="1:11" x14ac:dyDescent="0.25">
      <c r="A3" s="1">
        <v>2002</v>
      </c>
      <c r="B3" s="1">
        <v>218.4</v>
      </c>
      <c r="C3" s="1">
        <v>53.6</v>
      </c>
      <c r="D3" s="1">
        <v>1533.5</v>
      </c>
      <c r="E3" s="6">
        <v>0.69166666666666599</v>
      </c>
      <c r="F3" s="6">
        <v>0.469444444444444</v>
      </c>
      <c r="G3" s="6">
        <v>0.47222222222222199</v>
      </c>
      <c r="H3" s="7"/>
      <c r="K3" s="8"/>
    </row>
    <row r="4" spans="1:11" x14ac:dyDescent="0.25">
      <c r="A4" s="1">
        <v>2003</v>
      </c>
      <c r="B4" s="1">
        <v>207.3</v>
      </c>
      <c r="C4" s="1">
        <v>0.7</v>
      </c>
      <c r="D4" s="1">
        <v>1712.8999999999901</v>
      </c>
      <c r="E4" s="6">
        <v>0.719444444444444</v>
      </c>
      <c r="F4" s="6">
        <v>0.54722222222222205</v>
      </c>
      <c r="G4" s="6">
        <v>0.61388888888888804</v>
      </c>
      <c r="H4" s="7"/>
      <c r="J4" s="8"/>
      <c r="K4" s="8"/>
    </row>
    <row r="5" spans="1:11" x14ac:dyDescent="0.25">
      <c r="A5" s="1">
        <v>2004</v>
      </c>
      <c r="B5" s="1">
        <v>202.6</v>
      </c>
      <c r="C5" s="1">
        <v>0.4</v>
      </c>
      <c r="D5" s="1">
        <v>1836.19999999999</v>
      </c>
      <c r="E5" s="6">
        <v>0.59722222222222199</v>
      </c>
      <c r="F5" s="6">
        <v>0.55833333333333302</v>
      </c>
      <c r="G5" s="6">
        <v>0.452777777777777</v>
      </c>
      <c r="H5" s="7"/>
      <c r="J5" s="8"/>
      <c r="K5" s="8"/>
    </row>
    <row r="6" spans="1:11" x14ac:dyDescent="0.25">
      <c r="A6" s="1">
        <v>2005</v>
      </c>
      <c r="B6" s="1">
        <v>339.79999999999899</v>
      </c>
      <c r="C6" s="1">
        <v>42.099999999999902</v>
      </c>
      <c r="D6" s="1">
        <v>1528.5</v>
      </c>
      <c r="E6" s="6">
        <v>0.85833333333333295</v>
      </c>
      <c r="F6" s="6">
        <v>0.70833333333333304</v>
      </c>
      <c r="G6" s="6">
        <v>0.87777777777777699</v>
      </c>
      <c r="H6" s="7"/>
      <c r="J6" s="8"/>
      <c r="K6" s="8"/>
    </row>
    <row r="7" spans="1:11" x14ac:dyDescent="0.25">
      <c r="A7" s="1">
        <v>2006</v>
      </c>
      <c r="B7" s="1">
        <v>365.8</v>
      </c>
      <c r="C7" s="1">
        <v>0.4</v>
      </c>
      <c r="D7" s="1">
        <v>1469.7</v>
      </c>
      <c r="E7" s="6">
        <v>0.96388888888888902</v>
      </c>
      <c r="F7" s="6">
        <v>0.88888888888888895</v>
      </c>
      <c r="G7" s="6">
        <v>0.85277777777777697</v>
      </c>
      <c r="H7" s="7"/>
      <c r="J7" s="8"/>
      <c r="K7" s="8"/>
    </row>
    <row r="8" spans="1:11" x14ac:dyDescent="0.25">
      <c r="A8" s="1">
        <v>2007</v>
      </c>
      <c r="B8" s="1">
        <v>185.79999999999899</v>
      </c>
      <c r="C8" s="1">
        <v>0</v>
      </c>
      <c r="D8" s="1">
        <v>1596.4</v>
      </c>
      <c r="E8" s="6">
        <v>0.82777777777777695</v>
      </c>
      <c r="F8" s="6">
        <v>0.53611111111111098</v>
      </c>
      <c r="G8" s="6">
        <v>0.358333333333333</v>
      </c>
      <c r="H8" s="7"/>
      <c r="J8" s="8"/>
      <c r="K8" s="8"/>
    </row>
    <row r="9" spans="1:11" x14ac:dyDescent="0.25">
      <c r="A9" s="1">
        <v>2008</v>
      </c>
      <c r="B9" s="1">
        <v>138.19999999999999</v>
      </c>
      <c r="C9" s="1">
        <v>0.3</v>
      </c>
      <c r="D9" s="1">
        <v>1269.2</v>
      </c>
      <c r="E9" s="6">
        <v>0.72222222222222199</v>
      </c>
      <c r="F9" s="6">
        <v>0.26944444444444399</v>
      </c>
      <c r="G9" s="6">
        <v>0.35277777777777702</v>
      </c>
      <c r="H9" s="7"/>
      <c r="J9" s="8"/>
      <c r="K9" s="8"/>
    </row>
    <row r="10" spans="1:11" x14ac:dyDescent="0.25">
      <c r="A10" s="1">
        <v>2009</v>
      </c>
      <c r="B10" s="1">
        <v>98.8</v>
      </c>
      <c r="C10" s="1">
        <v>0.8</v>
      </c>
      <c r="D10" s="1">
        <v>985.7</v>
      </c>
      <c r="E10" s="6">
        <v>0.405555555555555</v>
      </c>
      <c r="F10" s="6">
        <v>0.20555555555555499</v>
      </c>
      <c r="G10" s="6">
        <v>0.46111111111111103</v>
      </c>
      <c r="H10" s="7"/>
      <c r="J10" s="8"/>
      <c r="K10" s="8"/>
    </row>
    <row r="11" spans="1:11" x14ac:dyDescent="0.25">
      <c r="A11" s="1">
        <v>2010</v>
      </c>
      <c r="B11" s="1">
        <v>241.6</v>
      </c>
      <c r="C11" s="1">
        <v>1.4</v>
      </c>
      <c r="D11" s="1">
        <v>826.9</v>
      </c>
      <c r="E11" s="6">
        <v>0.41666666666666602</v>
      </c>
      <c r="F11" s="6">
        <v>0.469444444444444</v>
      </c>
      <c r="G11" s="6">
        <v>0.66111111111111098</v>
      </c>
      <c r="H11" s="7"/>
      <c r="J11" s="8"/>
      <c r="K11" s="8"/>
    </row>
    <row r="12" spans="1:11" x14ac:dyDescent="0.25">
      <c r="A12" s="1">
        <v>2011</v>
      </c>
      <c r="B12" s="1">
        <v>324.89999999999998</v>
      </c>
      <c r="C12" s="1">
        <v>1.7</v>
      </c>
      <c r="D12" s="1">
        <v>900.69999999999902</v>
      </c>
      <c r="E12" s="6">
        <v>0.875</v>
      </c>
      <c r="F12" s="6">
        <v>0.86944444444444402</v>
      </c>
      <c r="G12" s="6">
        <v>0.83333333333333304</v>
      </c>
      <c r="H12" s="7"/>
      <c r="J12" s="8"/>
      <c r="K12" s="8"/>
    </row>
    <row r="13" spans="1:11" x14ac:dyDescent="0.25">
      <c r="A13" s="1">
        <v>2012</v>
      </c>
      <c r="B13" s="1">
        <v>200.1</v>
      </c>
      <c r="C13" s="1">
        <v>0.1</v>
      </c>
      <c r="D13" s="1">
        <v>1170.3999999999901</v>
      </c>
      <c r="E13" s="6">
        <v>0.9</v>
      </c>
      <c r="F13" s="6">
        <v>0.59722222222222199</v>
      </c>
      <c r="G13" s="6">
        <v>0.42777777777777698</v>
      </c>
      <c r="H13" s="7"/>
      <c r="J13" s="8"/>
      <c r="K13" s="8"/>
    </row>
    <row r="14" spans="1:11" x14ac:dyDescent="0.25">
      <c r="A14" s="1">
        <v>2013</v>
      </c>
      <c r="B14" s="1">
        <v>74.5</v>
      </c>
      <c r="C14" s="1">
        <v>0</v>
      </c>
      <c r="D14" s="1">
        <v>1060.8</v>
      </c>
      <c r="E14" s="6">
        <v>0.61666666666666603</v>
      </c>
      <c r="F14" s="6">
        <v>0.38333333333333303</v>
      </c>
      <c r="G14" s="6">
        <v>0.28333333333333299</v>
      </c>
      <c r="H14" s="7"/>
      <c r="J14" s="8"/>
      <c r="K14" s="8"/>
    </row>
    <row r="15" spans="1:11" x14ac:dyDescent="0.25">
      <c r="A15" s="1">
        <v>2014</v>
      </c>
      <c r="B15" s="1">
        <v>51.5</v>
      </c>
      <c r="C15" s="1">
        <v>0.1</v>
      </c>
      <c r="D15" s="1">
        <v>642.9</v>
      </c>
      <c r="E15" s="6">
        <v>0.35555555555555501</v>
      </c>
      <c r="F15" s="6">
        <v>0.105555555555555</v>
      </c>
      <c r="G15" s="6">
        <v>0.11944444444444401</v>
      </c>
      <c r="H15" s="7"/>
      <c r="J15" s="8"/>
      <c r="K15" s="8"/>
    </row>
    <row r="16" spans="1:11" x14ac:dyDescent="0.25">
      <c r="A16" s="1">
        <v>2015</v>
      </c>
      <c r="B16" s="1">
        <v>35.200000000000003</v>
      </c>
      <c r="C16" s="1">
        <v>0.2</v>
      </c>
      <c r="D16" s="1">
        <v>456.4</v>
      </c>
      <c r="E16" s="6">
        <v>6.3888888888888801E-2</v>
      </c>
      <c r="F16" s="6">
        <v>6.3888888888888801E-2</v>
      </c>
      <c r="G16" s="6">
        <v>6.1111111111110998E-2</v>
      </c>
      <c r="H16" s="7"/>
      <c r="J16" s="8"/>
      <c r="K16" s="8"/>
    </row>
    <row r="17" spans="1:11" x14ac:dyDescent="0.25">
      <c r="A17" s="1">
        <v>2016</v>
      </c>
      <c r="B17" s="1">
        <v>96.1</v>
      </c>
      <c r="C17" s="1">
        <v>0.1</v>
      </c>
      <c r="D17" s="1">
        <v>917.3</v>
      </c>
      <c r="E17" s="6">
        <v>0.15</v>
      </c>
      <c r="F17" s="6">
        <v>0.22222222222222199</v>
      </c>
      <c r="G17" s="6">
        <v>0.297222222222222</v>
      </c>
      <c r="H17" s="7"/>
      <c r="J17" s="8"/>
      <c r="K17" s="8"/>
    </row>
    <row r="18" spans="1:11" x14ac:dyDescent="0.25">
      <c r="A18" s="1">
        <v>2018</v>
      </c>
      <c r="B18" s="1">
        <v>284.2</v>
      </c>
      <c r="C18" s="1">
        <v>0</v>
      </c>
      <c r="D18" s="1">
        <v>1042.9000000000001</v>
      </c>
      <c r="E18" s="6">
        <v>0.68611111111111101</v>
      </c>
      <c r="F18" s="6">
        <v>0.52777777777777701</v>
      </c>
      <c r="G18" s="6">
        <v>0.50277777777777699</v>
      </c>
      <c r="H18" s="7"/>
      <c r="J18" s="8"/>
      <c r="K18" s="8"/>
    </row>
    <row r="19" spans="1:11" x14ac:dyDescent="0.25">
      <c r="A19" s="1">
        <v>2019</v>
      </c>
      <c r="B19" s="1">
        <v>309.3</v>
      </c>
      <c r="C19" s="1">
        <v>1.5</v>
      </c>
      <c r="D19" s="1">
        <v>921.5</v>
      </c>
      <c r="E19" s="6">
        <v>0.81111111111111101</v>
      </c>
      <c r="F19" s="6">
        <v>0.72499999999999998</v>
      </c>
      <c r="G19" s="6">
        <v>0.75555555555555498</v>
      </c>
      <c r="H19" s="7"/>
    </row>
    <row r="20" spans="1:11" x14ac:dyDescent="0.25">
      <c r="A20" s="1">
        <v>2020</v>
      </c>
      <c r="B20" s="1">
        <v>245</v>
      </c>
      <c r="C20" s="1">
        <v>0.3</v>
      </c>
      <c r="D20" s="1">
        <v>1039.5999999999999</v>
      </c>
      <c r="E20" s="6">
        <v>0.875</v>
      </c>
      <c r="F20" s="6">
        <v>0.50833333333333297</v>
      </c>
      <c r="G20" s="6">
        <v>0.52777777777777701</v>
      </c>
      <c r="H20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84BE-E58D-45DF-BDCD-DE695995AA06}">
  <dimension ref="B3:AH89"/>
  <sheetViews>
    <sheetView zoomScale="77" workbookViewId="0">
      <selection activeCell="K26" sqref="K26"/>
    </sheetView>
  </sheetViews>
  <sheetFormatPr defaultRowHeight="15.75" x14ac:dyDescent="0.25"/>
  <cols>
    <col min="1" max="8" width="9.140625" style="1"/>
    <col min="9" max="9" width="20" style="1" bestFit="1" customWidth="1"/>
    <col min="10" max="10" width="24.140625" style="1" bestFit="1" customWidth="1"/>
    <col min="11" max="20" width="9.140625" style="1"/>
    <col min="21" max="21" width="14.140625" style="1" customWidth="1"/>
    <col min="22" max="16384" width="9.140625" style="1"/>
  </cols>
  <sheetData>
    <row r="3" spans="2:31" x14ac:dyDescent="0.25">
      <c r="R3" s="1" t="s">
        <v>5</v>
      </c>
      <c r="S3" s="1" t="s">
        <v>0</v>
      </c>
      <c r="T3" s="1" t="s">
        <v>41</v>
      </c>
      <c r="U3" s="1" t="s">
        <v>12</v>
      </c>
      <c r="V3" s="1" t="s">
        <v>1</v>
      </c>
    </row>
    <row r="4" spans="2:31" x14ac:dyDescent="0.25">
      <c r="B4" s="1" t="s">
        <v>5</v>
      </c>
      <c r="C4" t="s">
        <v>3</v>
      </c>
      <c r="D4" s="1" t="s">
        <v>0</v>
      </c>
      <c r="E4" s="1" t="s">
        <v>41</v>
      </c>
      <c r="F4" s="1" t="s">
        <v>40</v>
      </c>
      <c r="G4" s="1" t="s">
        <v>12</v>
      </c>
      <c r="H4" s="1" t="s">
        <v>11</v>
      </c>
      <c r="I4" s="1" t="s">
        <v>10</v>
      </c>
      <c r="J4" s="1" t="s">
        <v>1</v>
      </c>
      <c r="K4" s="1" t="s">
        <v>39</v>
      </c>
      <c r="L4" s="14" t="s">
        <v>44</v>
      </c>
      <c r="M4" s="1" t="s">
        <v>43</v>
      </c>
      <c r="S4" s="1">
        <v>2002</v>
      </c>
      <c r="T4" s="1">
        <v>1897.6</v>
      </c>
      <c r="U4" s="1">
        <f>(T4-MIN($T$4:$T$21))/(MAX($T$4:$T$21)-MIN($T$4:$T$21))</f>
        <v>0.88176352705410821</v>
      </c>
      <c r="V4" s="1">
        <v>0.40790986085904402</v>
      </c>
      <c r="W4" s="1">
        <v>0.18188622754490999</v>
      </c>
      <c r="Z4" s="1" t="s">
        <v>38</v>
      </c>
    </row>
    <row r="5" spans="2:31" ht="16.5" thickBot="1" x14ac:dyDescent="0.3">
      <c r="B5" s="1">
        <v>2002</v>
      </c>
      <c r="C5">
        <v>1309.3</v>
      </c>
      <c r="D5" s="1">
        <v>1897.6</v>
      </c>
      <c r="E5" s="1">
        <f t="shared" ref="E5" si="0">(D5-MIN(D5:D22))/(MAX(D5:D22)-MIN(D5:D22))</f>
        <v>0.88176352705410821</v>
      </c>
      <c r="F5" s="1">
        <v>2002</v>
      </c>
      <c r="G5" s="1">
        <v>0.40790986085904402</v>
      </c>
      <c r="H5" s="1">
        <v>0.34006734006734002</v>
      </c>
      <c r="I5" s="1">
        <v>0.50595238095238004</v>
      </c>
      <c r="J5" s="1">
        <v>0.18188622754490999</v>
      </c>
      <c r="K5" s="1">
        <v>0.44872754491017902</v>
      </c>
      <c r="L5" s="19">
        <v>0.469444444444444</v>
      </c>
      <c r="M5" s="1">
        <v>0.69166666666666599</v>
      </c>
      <c r="S5" s="1">
        <v>2003</v>
      </c>
      <c r="T5" s="1">
        <v>1542.69999999999</v>
      </c>
      <c r="U5" s="1">
        <f>(T5-MIN($T$4:$T$21))/(MAX($T$4:$T$21)-MIN($T$4:$T$21))</f>
        <v>0.40761523046090864</v>
      </c>
      <c r="V5" s="1">
        <v>0.45476190476190398</v>
      </c>
      <c r="W5" s="1">
        <v>0.53742514970059796</v>
      </c>
    </row>
    <row r="6" spans="2:31" x14ac:dyDescent="0.25">
      <c r="B6" s="1">
        <v>2003</v>
      </c>
      <c r="C6">
        <v>756.6</v>
      </c>
      <c r="D6" s="1">
        <v>1542.69999999999</v>
      </c>
      <c r="E6" s="1">
        <f>(D6-MIN(C6:C23))/(MAX(C6:C23)-MIN(C6:C23))</f>
        <v>0.80733285406181587</v>
      </c>
      <c r="F6" s="1">
        <v>2003</v>
      </c>
      <c r="G6" s="1">
        <v>0.45476190476190398</v>
      </c>
      <c r="H6" s="1">
        <v>0.53418799271380801</v>
      </c>
      <c r="I6" s="1">
        <v>0.46037037037036999</v>
      </c>
      <c r="J6" s="1">
        <v>0.53742514970059796</v>
      </c>
      <c r="K6" s="1">
        <v>0.36639221556886198</v>
      </c>
      <c r="L6" s="9">
        <v>0.54722222222222205</v>
      </c>
      <c r="M6" s="1">
        <v>0.719444444444444</v>
      </c>
      <c r="S6" s="1">
        <v>2004</v>
      </c>
      <c r="T6" s="1">
        <v>1476.3</v>
      </c>
      <c r="U6" s="1">
        <f>(T6-MIN($T$4:$T$21))/(MAX($T$4:$T$21)-MIN($T$4:$T$21))</f>
        <v>0.31890447561790253</v>
      </c>
      <c r="V6" s="1">
        <v>0.372988505747126</v>
      </c>
      <c r="W6" s="1">
        <v>0.32372754491017902</v>
      </c>
      <c r="Z6" s="4" t="s">
        <v>37</v>
      </c>
      <c r="AA6" s="4"/>
    </row>
    <row r="7" spans="2:31" x14ac:dyDescent="0.25">
      <c r="B7" s="1">
        <v>2004</v>
      </c>
      <c r="C7">
        <v>1098.5</v>
      </c>
      <c r="D7" s="1">
        <v>1476.3</v>
      </c>
      <c r="E7" s="1">
        <f>(D7-MIN(C7:C24))/(MAX(C7:C24)-MIN(C7:C24))</f>
        <v>0.73503025245149201</v>
      </c>
      <c r="F7" s="1">
        <v>2004</v>
      </c>
      <c r="G7" s="1">
        <v>0.372988505747126</v>
      </c>
      <c r="H7" s="1">
        <v>0.41826923076923</v>
      </c>
      <c r="I7" s="1">
        <v>0.418650793650793</v>
      </c>
      <c r="J7" s="1">
        <v>0.32372754491017902</v>
      </c>
      <c r="K7" s="1">
        <v>0.29865269461077798</v>
      </c>
      <c r="L7" s="9">
        <v>0.55833333333333302</v>
      </c>
      <c r="M7" s="1">
        <v>0.59722222222222199</v>
      </c>
      <c r="S7" s="1">
        <v>2005</v>
      </c>
      <c r="T7" s="1">
        <v>1237.5999999999999</v>
      </c>
      <c r="U7" s="1">
        <f>(T7-MIN($T$4:$T$21))/(MAX($T$4:$T$21)-MIN($T$4:$T$21))</f>
        <v>0</v>
      </c>
      <c r="V7" s="1">
        <v>0.79089668615984399</v>
      </c>
      <c r="W7" s="1">
        <v>0.94872754491017897</v>
      </c>
      <c r="Z7" s="1" t="s">
        <v>36</v>
      </c>
      <c r="AA7" s="1">
        <v>0.74382660771173403</v>
      </c>
    </row>
    <row r="8" spans="2:31" x14ac:dyDescent="0.25">
      <c r="B8" s="1">
        <v>2005</v>
      </c>
      <c r="C8">
        <v>771.69999999999902</v>
      </c>
      <c r="D8" s="1">
        <v>1237.5999999999999</v>
      </c>
      <c r="E8" s="1">
        <f>(D8-MIN(C8:C25))/(MAX(C8:C25)-MIN(C8:C25))</f>
        <v>0.48602128103484293</v>
      </c>
      <c r="F8" s="1">
        <v>2005</v>
      </c>
      <c r="G8" s="1">
        <v>0.79089668615984399</v>
      </c>
      <c r="H8" s="1">
        <v>0.83123342175066295</v>
      </c>
      <c r="I8" s="1">
        <v>0.60185185185185097</v>
      </c>
      <c r="J8" s="1">
        <v>0.94872754491017897</v>
      </c>
      <c r="K8" s="1">
        <v>0.62125748502994005</v>
      </c>
      <c r="L8" s="9">
        <v>0.70833333333333304</v>
      </c>
      <c r="M8" s="1">
        <v>0.85833333333333295</v>
      </c>
      <c r="S8" s="1">
        <v>2006</v>
      </c>
      <c r="T8" s="1">
        <v>1739.9</v>
      </c>
      <c r="U8" s="1">
        <f>(T8-MIN($T$4:$T$21))/(MAX($T$4:$T$21)-MIN($T$4:$T$21))</f>
        <v>0.67107548430193742</v>
      </c>
      <c r="V8" s="1">
        <v>0.83333333333333304</v>
      </c>
      <c r="W8" s="1">
        <v>0.71856287425149701</v>
      </c>
      <c r="Z8" s="1" t="s">
        <v>35</v>
      </c>
      <c r="AA8" s="1">
        <v>0.55327802233994583</v>
      </c>
    </row>
    <row r="9" spans="2:31" x14ac:dyDescent="0.25">
      <c r="B9" s="1">
        <v>2006</v>
      </c>
      <c r="C9">
        <v>806.7</v>
      </c>
      <c r="D9" s="1">
        <v>1739.9</v>
      </c>
      <c r="E9" s="1">
        <f>(D9-MIN(C9:C26))/(MAX(C9:C26)-MIN(C9:C26))</f>
        <v>1.010053408733899</v>
      </c>
      <c r="F9" s="1">
        <v>2006</v>
      </c>
      <c r="G9" s="1">
        <v>0.83333333333333304</v>
      </c>
      <c r="H9" s="1">
        <v>0.63627012999811094</v>
      </c>
      <c r="I9" s="1">
        <v>0.8</v>
      </c>
      <c r="J9" s="1">
        <v>0.71856287425149701</v>
      </c>
      <c r="K9" s="1">
        <v>0.934880239520958</v>
      </c>
      <c r="L9" s="9">
        <v>0.88888888888888895</v>
      </c>
      <c r="M9" s="1">
        <v>0.96388888888888902</v>
      </c>
      <c r="S9" s="1">
        <v>2007</v>
      </c>
      <c r="T9" s="1">
        <v>1802.4</v>
      </c>
      <c r="U9" s="1">
        <f>(T9-MIN($T$4:$T$21))/(MAX($T$4:$T$21)-MIN($T$4:$T$21))</f>
        <v>0.75457581830327347</v>
      </c>
      <c r="V9" s="1">
        <v>0.53571428571428503</v>
      </c>
      <c r="W9" s="1">
        <v>8.6826347305389198E-2</v>
      </c>
      <c r="Z9" s="1" t="s">
        <v>34</v>
      </c>
      <c r="AA9" s="1">
        <v>0.4894605969599381</v>
      </c>
    </row>
    <row r="10" spans="2:31" x14ac:dyDescent="0.25">
      <c r="B10" s="1">
        <v>2007</v>
      </c>
      <c r="C10">
        <v>1079.4000000000001</v>
      </c>
      <c r="D10" s="1">
        <v>1802.4</v>
      </c>
      <c r="E10" s="1">
        <f>(D10-MIN(C10:C27))/(MAX(C10:C27)-MIN(C10:C27))</f>
        <v>1.0755052885118861</v>
      </c>
      <c r="F10" s="1">
        <v>2007</v>
      </c>
      <c r="G10" s="1">
        <v>0.53571428571428503</v>
      </c>
      <c r="H10" s="1">
        <v>0.27981481481481402</v>
      </c>
      <c r="I10" s="1">
        <v>0.608764367816092</v>
      </c>
      <c r="J10" s="1">
        <v>8.6826347305389198E-2</v>
      </c>
      <c r="K10" s="1">
        <v>0.64446107784431095</v>
      </c>
      <c r="L10" s="9">
        <v>0.53611111111111098</v>
      </c>
      <c r="M10" s="1">
        <v>0.82777777777777695</v>
      </c>
      <c r="S10" s="1">
        <v>2008</v>
      </c>
      <c r="T10" s="1">
        <v>1697.1</v>
      </c>
      <c r="U10" s="1">
        <f>(T10-MIN($T$4:$T$21))/(MAX($T$4:$T$21)-MIN($T$4:$T$21))</f>
        <v>0.6138944555778223</v>
      </c>
      <c r="V10" s="1">
        <v>0.5</v>
      </c>
      <c r="W10" s="1">
        <v>0.43974550898203502</v>
      </c>
      <c r="Z10" s="1" t="s">
        <v>22</v>
      </c>
      <c r="AA10" s="1">
        <v>149.59007816797154</v>
      </c>
    </row>
    <row r="11" spans="2:31" ht="16.5" thickBot="1" x14ac:dyDescent="0.3">
      <c r="B11" s="1">
        <v>2008</v>
      </c>
      <c r="C11">
        <v>1254.4000000000001</v>
      </c>
      <c r="D11" s="1">
        <v>1697.1</v>
      </c>
      <c r="E11" s="1">
        <f>(D11-MIN(C11:C28))/(MAX(C11:C28)-MIN(C11:C28))</f>
        <v>0.96523196146193313</v>
      </c>
      <c r="F11" s="1">
        <v>2008</v>
      </c>
      <c r="G11" s="1">
        <v>0.5</v>
      </c>
      <c r="H11" s="1">
        <v>0.47222222222222199</v>
      </c>
      <c r="I11" s="1">
        <v>0.488612836438923</v>
      </c>
      <c r="J11" s="1">
        <v>0.43974550898203502</v>
      </c>
      <c r="K11" s="1">
        <v>0.41579341317365198</v>
      </c>
      <c r="L11" s="9">
        <v>0.26944444444444399</v>
      </c>
      <c r="M11" s="1">
        <v>0.72222222222222199</v>
      </c>
      <c r="S11" s="1">
        <v>2009</v>
      </c>
      <c r="T11" s="1">
        <v>1744.5</v>
      </c>
      <c r="U11" s="1">
        <f>(T11-MIN($T$4:$T$21))/(MAX($T$4:$T$21)-MIN($T$4:$T$21))</f>
        <v>0.67722110888443565</v>
      </c>
      <c r="V11" s="1">
        <v>0.38965517241379299</v>
      </c>
      <c r="W11" s="1">
        <v>0.32447604790419099</v>
      </c>
      <c r="Z11" s="2" t="s">
        <v>33</v>
      </c>
      <c r="AA11" s="2">
        <v>17</v>
      </c>
    </row>
    <row r="12" spans="2:31" x14ac:dyDescent="0.25">
      <c r="B12" s="1">
        <v>2009</v>
      </c>
      <c r="C12">
        <v>1216.4000000000001</v>
      </c>
      <c r="D12" s="1">
        <v>1744.5</v>
      </c>
      <c r="E12" s="1">
        <f>(D12-MIN(C12:C29))/(MAX(C12:C29)-MIN(C12:C29))</f>
        <v>0.79007011250611459</v>
      </c>
      <c r="F12" s="1">
        <v>2009</v>
      </c>
      <c r="G12" s="1">
        <v>0.38965517241379299</v>
      </c>
      <c r="H12" s="1">
        <v>0.422222222222222</v>
      </c>
      <c r="I12" s="1">
        <v>0.41428571428571398</v>
      </c>
      <c r="J12" s="1">
        <v>0.32447604790419099</v>
      </c>
      <c r="K12" s="1">
        <v>0.29154191616766401</v>
      </c>
      <c r="L12" s="9">
        <v>0.20555555555555499</v>
      </c>
      <c r="M12" s="1">
        <v>0.405555555555555</v>
      </c>
      <c r="S12" s="1">
        <v>2010</v>
      </c>
      <c r="T12" s="1">
        <v>1408.2</v>
      </c>
      <c r="U12" s="1">
        <f>(T12-MIN($T$4:$T$21))/(MAX($T$4:$T$21)-MIN($T$4:$T$21))</f>
        <v>0.22792251169004693</v>
      </c>
      <c r="V12" s="1">
        <v>0.50608519269776797</v>
      </c>
      <c r="W12" s="1">
        <v>0.80800898203592797</v>
      </c>
    </row>
    <row r="13" spans="2:31" ht="16.5" thickBot="1" x14ac:dyDescent="0.3">
      <c r="B13" s="1">
        <v>2010</v>
      </c>
      <c r="C13">
        <v>987.8</v>
      </c>
      <c r="D13" s="1">
        <v>1408.2</v>
      </c>
      <c r="E13" s="1">
        <f>(D13-MIN(C13:C30))/(MAX(C13:C30)-MIN(C13:C30))</f>
        <v>0.51547735418703167</v>
      </c>
      <c r="F13" s="1">
        <v>2010</v>
      </c>
      <c r="G13" s="1">
        <v>0.50608519269776797</v>
      </c>
      <c r="H13" s="1">
        <v>0.69561781609195406</v>
      </c>
      <c r="I13" s="1">
        <v>0.45761494252873502</v>
      </c>
      <c r="J13" s="1">
        <v>0.80800898203592797</v>
      </c>
      <c r="K13" s="1">
        <v>0.36863772455089799</v>
      </c>
      <c r="L13" s="9">
        <v>0.469444444444444</v>
      </c>
      <c r="M13" s="1">
        <v>0.41666666666666602</v>
      </c>
      <c r="S13" s="1">
        <v>2011</v>
      </c>
      <c r="T13" s="1">
        <v>1351</v>
      </c>
      <c r="U13" s="1">
        <f>(T13-MIN($T$4:$T$21))/(MAX($T$4:$T$21)-MIN($T$4:$T$21))</f>
        <v>0.15150300601202418</v>
      </c>
      <c r="V13" s="1">
        <v>0.83405172413793105</v>
      </c>
      <c r="W13" s="1">
        <v>0.88510479041916101</v>
      </c>
      <c r="Z13" s="1" t="s">
        <v>32</v>
      </c>
    </row>
    <row r="14" spans="2:31" x14ac:dyDescent="0.25">
      <c r="B14" s="1">
        <v>2011</v>
      </c>
      <c r="C14">
        <v>955.8</v>
      </c>
      <c r="D14" s="1">
        <v>1351</v>
      </c>
      <c r="E14" s="1">
        <f>(D14-MIN(C14:C31))/(MAX(C14:C31)-MIN(C14:C31))</f>
        <v>0.46850073254110375</v>
      </c>
      <c r="F14" s="1">
        <v>2011</v>
      </c>
      <c r="G14" s="1">
        <v>0.83405172413793105</v>
      </c>
      <c r="H14" s="1">
        <v>0.74538461538461498</v>
      </c>
      <c r="I14" s="1">
        <v>0.75185185185185099</v>
      </c>
      <c r="J14" s="1">
        <v>0.88510479041916101</v>
      </c>
      <c r="K14" s="1">
        <v>0.86826347305389195</v>
      </c>
      <c r="L14" s="9">
        <v>0.86944444444444402</v>
      </c>
      <c r="M14" s="1">
        <v>0.875</v>
      </c>
      <c r="S14" s="1">
        <v>2012</v>
      </c>
      <c r="T14" s="1">
        <v>1484.1</v>
      </c>
      <c r="U14" s="1">
        <f>(T14-MIN($T$4:$T$21))/(MAX($T$4:$T$21)-MIN($T$4:$T$21))</f>
        <v>0.32932531730126918</v>
      </c>
      <c r="V14" s="1">
        <v>0.76388888888888795</v>
      </c>
      <c r="W14" s="1">
        <v>0.415419161676646</v>
      </c>
      <c r="Z14" s="3"/>
      <c r="AA14" s="3" t="s">
        <v>31</v>
      </c>
      <c r="AB14" s="3" t="s">
        <v>30</v>
      </c>
      <c r="AC14" s="3" t="s">
        <v>29</v>
      </c>
      <c r="AD14" s="3" t="s">
        <v>28</v>
      </c>
      <c r="AE14" s="3" t="s">
        <v>27</v>
      </c>
    </row>
    <row r="15" spans="2:31" x14ac:dyDescent="0.25">
      <c r="B15" s="1">
        <v>2012</v>
      </c>
      <c r="C15">
        <v>902.19999999999902</v>
      </c>
      <c r="D15" s="1">
        <v>1484.1</v>
      </c>
      <c r="E15" s="1">
        <f>(D15-MIN(C15:C32))/(MAX(C15:C32)-MIN(C15:C32))</f>
        <v>0.57636629798308392</v>
      </c>
      <c r="F15" s="1">
        <v>2012</v>
      </c>
      <c r="G15" s="1">
        <v>0.76388888888888795</v>
      </c>
      <c r="H15" s="1">
        <v>0.473646723646723</v>
      </c>
      <c r="I15" s="1">
        <v>0.80047619047619001</v>
      </c>
      <c r="J15" s="1">
        <v>0.415419161676646</v>
      </c>
      <c r="K15" s="1">
        <v>0.92589820359281405</v>
      </c>
      <c r="L15" s="9">
        <v>0.59722222222222199</v>
      </c>
      <c r="M15" s="1">
        <v>0.9</v>
      </c>
      <c r="S15" s="1">
        <v>2013</v>
      </c>
      <c r="T15" s="1">
        <v>1824.2</v>
      </c>
      <c r="U15" s="1">
        <f>(T15-MIN($T$4:$T$21))/(MAX($T$4:$T$21)-MIN($T$4:$T$21))</f>
        <v>0.78370073480293945</v>
      </c>
      <c r="V15" s="1">
        <v>0.59340659340659296</v>
      </c>
      <c r="W15" s="1">
        <v>0.100299401197604</v>
      </c>
      <c r="Z15" s="1" t="s">
        <v>26</v>
      </c>
      <c r="AA15" s="1">
        <v>2</v>
      </c>
      <c r="AB15" s="1">
        <v>388007.13683886139</v>
      </c>
      <c r="AC15" s="1">
        <v>194003.5684194307</v>
      </c>
      <c r="AD15" s="1">
        <v>8.6697014027969974</v>
      </c>
      <c r="AE15" s="1">
        <v>3.550268791214054E-3</v>
      </c>
    </row>
    <row r="16" spans="2:31" x14ac:dyDescent="0.25">
      <c r="B16" s="1">
        <v>2013</v>
      </c>
      <c r="C16">
        <v>1304.0999999999999</v>
      </c>
      <c r="D16" s="1">
        <v>1824.2</v>
      </c>
      <c r="E16" s="1">
        <f>(D16-MIN(C16:C33))/(MAX(C16:C33)-MIN(C16:C33))</f>
        <v>0.8522671867381767</v>
      </c>
      <c r="F16" s="1">
        <v>2013</v>
      </c>
      <c r="G16" s="1">
        <v>0.59340659340659296</v>
      </c>
      <c r="H16" s="1">
        <v>0.28431372549019601</v>
      </c>
      <c r="I16" s="1">
        <v>0.677651515151515</v>
      </c>
      <c r="J16" s="1">
        <v>0.100299401197604</v>
      </c>
      <c r="K16" s="1">
        <v>0.74962574850299402</v>
      </c>
      <c r="L16" s="9">
        <v>0.38333333333333303</v>
      </c>
      <c r="M16" s="1">
        <v>0.61666666666666603</v>
      </c>
      <c r="S16" s="1">
        <v>2014</v>
      </c>
      <c r="T16" s="1">
        <v>1986.1</v>
      </c>
      <c r="U16" s="1">
        <f>(T16-MIN($T$4:$T$21))/(MAX($T$4:$T$21)-MIN($T$4:$T$21))</f>
        <v>1</v>
      </c>
      <c r="V16" s="1">
        <v>0.43055555555555503</v>
      </c>
      <c r="W16" s="1">
        <v>7.4850299401197501E-2</v>
      </c>
      <c r="Z16" s="1" t="s">
        <v>25</v>
      </c>
      <c r="AA16" s="1">
        <v>14</v>
      </c>
      <c r="AB16" s="1">
        <v>313280.68080819771</v>
      </c>
      <c r="AC16" s="1">
        <v>22377.191486299835</v>
      </c>
    </row>
    <row r="17" spans="2:34" ht="16.5" thickBot="1" x14ac:dyDescent="0.3">
      <c r="B17" s="1">
        <v>2014</v>
      </c>
      <c r="C17">
        <v>1730.3</v>
      </c>
      <c r="D17" s="1">
        <v>1986.1</v>
      </c>
      <c r="E17" s="1">
        <f>(D17-MIN(C17:C34))/(MAX(C17:C34)-MIN(C17:C34))</f>
        <v>0.98303020461188695</v>
      </c>
      <c r="F17" s="1">
        <v>2014</v>
      </c>
      <c r="G17" s="1">
        <v>0.43055555555555503</v>
      </c>
      <c r="H17" s="1">
        <v>0.26879699248120298</v>
      </c>
      <c r="I17" s="1">
        <v>0.50094696969696895</v>
      </c>
      <c r="J17" s="1">
        <v>7.4850299401197501E-2</v>
      </c>
      <c r="K17" s="1">
        <v>0.44386227544910101</v>
      </c>
      <c r="L17" s="9">
        <v>0.105555555555555</v>
      </c>
      <c r="M17" s="1">
        <v>0.35555555555555501</v>
      </c>
      <c r="S17" s="1">
        <v>2015</v>
      </c>
      <c r="T17" s="1">
        <v>1462.3</v>
      </c>
      <c r="U17" s="1">
        <f>(T17-MIN($T$4:$T$21))/(MAX($T$4:$T$21)-MIN($T$4:$T$21))</f>
        <v>0.30020040080160326</v>
      </c>
      <c r="V17" s="1">
        <v>0.36538461538461497</v>
      </c>
      <c r="W17" s="1">
        <v>0.26983532934131699</v>
      </c>
      <c r="Z17" s="2" t="s">
        <v>24</v>
      </c>
      <c r="AA17" s="2">
        <v>16</v>
      </c>
      <c r="AB17" s="2">
        <v>701287.8176470591</v>
      </c>
      <c r="AC17" s="2"/>
      <c r="AD17" s="2"/>
      <c r="AE17" s="2"/>
    </row>
    <row r="18" spans="2:34" ht="16.5" thickBot="1" x14ac:dyDescent="0.3">
      <c r="B18" s="1">
        <v>2015</v>
      </c>
      <c r="C18">
        <v>1573.2</v>
      </c>
      <c r="D18" s="1">
        <v>1462.3</v>
      </c>
      <c r="E18" s="1">
        <f>(D18-MIN(C18:C35))/(MAX(C18:C35)-MIN(C18:C35))</f>
        <v>0.55727730001622588</v>
      </c>
      <c r="F18" s="1">
        <v>2015</v>
      </c>
      <c r="G18" s="1">
        <v>0.36538461538461497</v>
      </c>
      <c r="H18" s="1">
        <v>0.39932983682983603</v>
      </c>
      <c r="I18" s="1">
        <v>0.40833333333333299</v>
      </c>
      <c r="J18" s="1">
        <v>0.26983532934131699</v>
      </c>
      <c r="K18" s="1">
        <v>0.28480538922155602</v>
      </c>
      <c r="L18" s="9">
        <v>6.3888888888888801E-2</v>
      </c>
      <c r="M18" s="1">
        <v>6.3888888888888801E-2</v>
      </c>
      <c r="S18" s="1">
        <v>2016</v>
      </c>
      <c r="T18" s="1">
        <v>1331</v>
      </c>
      <c r="U18" s="1">
        <f>(T18-MIN($T$4:$T$21))/(MAX($T$4:$T$21)-MIN($T$4:$T$21))</f>
        <v>0.12478289913159665</v>
      </c>
      <c r="V18" s="1">
        <v>0.26050420168067201</v>
      </c>
      <c r="W18" s="1">
        <v>0.29715568862275399</v>
      </c>
    </row>
    <row r="19" spans="2:34" x14ac:dyDescent="0.25">
      <c r="B19" s="1">
        <v>2016</v>
      </c>
      <c r="C19">
        <v>1186.5999999999999</v>
      </c>
      <c r="D19" s="1">
        <v>1331</v>
      </c>
      <c r="E19" s="1">
        <f>(D19-MIN(C19:C36))/(MAX(C19:C36)-MIN(C19:C36))</f>
        <v>0.45038910505836582</v>
      </c>
      <c r="F19" s="1">
        <v>2016</v>
      </c>
      <c r="G19" s="1">
        <v>0.26050420168067201</v>
      </c>
      <c r="H19" s="1">
        <v>0.41319444444444398</v>
      </c>
      <c r="I19" s="1">
        <v>0.31481018981018899</v>
      </c>
      <c r="J19" s="1">
        <v>0.29715568862275399</v>
      </c>
      <c r="K19" s="1">
        <v>0.14745508982035899</v>
      </c>
      <c r="L19" s="9">
        <v>0.22222222222222199</v>
      </c>
      <c r="M19" s="1">
        <v>0.15</v>
      </c>
      <c r="S19" s="1">
        <v>2018</v>
      </c>
      <c r="T19" s="1">
        <v>1579.3</v>
      </c>
      <c r="U19" s="1">
        <f>(T19-MIN($T$4:$T$21))/(MAX($T$4:$T$21)-MIN($T$4:$T$21))</f>
        <v>0.45651302605210425</v>
      </c>
      <c r="V19" s="1">
        <v>0.31666666666666599</v>
      </c>
      <c r="W19" s="1">
        <v>0.394461077844311</v>
      </c>
      <c r="Z19" s="3"/>
      <c r="AA19" s="3" t="s">
        <v>23</v>
      </c>
      <c r="AB19" s="3" t="s">
        <v>22</v>
      </c>
      <c r="AC19" s="3" t="s">
        <v>21</v>
      </c>
      <c r="AD19" s="3" t="s">
        <v>20</v>
      </c>
      <c r="AE19" s="3" t="s">
        <v>19</v>
      </c>
      <c r="AF19" s="3" t="s">
        <v>18</v>
      </c>
      <c r="AG19" s="3" t="s">
        <v>17</v>
      </c>
      <c r="AH19" s="3" t="s">
        <v>16</v>
      </c>
    </row>
    <row r="20" spans="2:34" x14ac:dyDescent="0.25">
      <c r="B20" s="1">
        <v>2018</v>
      </c>
      <c r="C20">
        <v>917.1</v>
      </c>
      <c r="D20" s="1">
        <v>1579.3</v>
      </c>
      <c r="E20" s="1">
        <f>(D20-MIN(C20:C37))/(MAX(C20:C37)-MIN(C20:C37))</f>
        <v>0.6511420703061721</v>
      </c>
      <c r="F20" s="1">
        <v>2018</v>
      </c>
      <c r="G20" s="1">
        <v>0.31666666666666599</v>
      </c>
      <c r="H20" s="1">
        <v>0.45076923076922998</v>
      </c>
      <c r="I20" s="1">
        <v>0.35416666666666602</v>
      </c>
      <c r="J20" s="1">
        <v>0.394461077844311</v>
      </c>
      <c r="K20" s="1">
        <v>0.18562874251497</v>
      </c>
      <c r="L20" s="9">
        <v>0.52777777777777701</v>
      </c>
      <c r="M20" s="1">
        <v>0.68611111111111101</v>
      </c>
      <c r="S20" s="1">
        <v>2019</v>
      </c>
      <c r="T20" s="1">
        <v>1414.9</v>
      </c>
      <c r="U20" s="1">
        <f>(T20-MIN($T$4:$T$21))/(MAX($T$4:$T$21)-MIN($T$4:$T$21))</f>
        <v>0.23687374749499021</v>
      </c>
      <c r="V20" s="1">
        <v>0.55000000000000004</v>
      </c>
      <c r="W20" s="1">
        <v>0.88922155688622695</v>
      </c>
      <c r="Z20" s="1" t="s">
        <v>15</v>
      </c>
      <c r="AA20" s="1">
        <v>1649.625433116491</v>
      </c>
      <c r="AB20" s="1">
        <v>115.80074497276564</v>
      </c>
      <c r="AC20" s="1">
        <v>14.24537841707715</v>
      </c>
      <c r="AD20" s="1">
        <v>1.0055558918935249E-9</v>
      </c>
      <c r="AE20" s="1">
        <v>1401.2575368479386</v>
      </c>
      <c r="AF20" s="1">
        <v>1897.9933293850434</v>
      </c>
      <c r="AG20" s="1">
        <v>1401.2575368479386</v>
      </c>
      <c r="AH20" s="1">
        <v>1897.9933293850434</v>
      </c>
    </row>
    <row r="21" spans="2:34" x14ac:dyDescent="0.25">
      <c r="B21" s="1">
        <v>2019</v>
      </c>
      <c r="C21">
        <v>775.4</v>
      </c>
      <c r="D21" s="1">
        <v>1414.9</v>
      </c>
      <c r="E21" s="1">
        <f>(D21-MIN(C21:C38))/(MAX(C21:C38)-MIN(C21:C38))</f>
        <v>0.51756231790223384</v>
      </c>
      <c r="F21" s="1">
        <v>2019</v>
      </c>
      <c r="G21" s="1">
        <v>0.55000000000000004</v>
      </c>
      <c r="H21" s="1">
        <v>0.752941176470588</v>
      </c>
      <c r="I21" s="1">
        <v>0.47777777777777702</v>
      </c>
      <c r="J21" s="1">
        <v>0.88922155688622695</v>
      </c>
      <c r="K21" s="1">
        <v>0.410179640718562</v>
      </c>
      <c r="L21" s="9">
        <v>0.72499999999999998</v>
      </c>
      <c r="M21" s="1">
        <v>0.81111111111111101</v>
      </c>
      <c r="S21" s="1">
        <v>2020</v>
      </c>
      <c r="T21" s="1">
        <v>1362.1</v>
      </c>
      <c r="U21" s="1">
        <f>(T21-MIN($T$4:$T$21))/(MAX($T$4:$T$21)-MIN($T$4:$T$21))</f>
        <v>0.16633266533066132</v>
      </c>
      <c r="V21" s="1">
        <v>0.68333333333333302</v>
      </c>
      <c r="W21" s="1">
        <v>0.77357784431137699</v>
      </c>
      <c r="Z21" s="1">
        <v>0.40790986085904402</v>
      </c>
      <c r="AA21" s="1">
        <v>392.31534679314132</v>
      </c>
      <c r="AB21" s="1">
        <v>250.03004179540011</v>
      </c>
      <c r="AC21" s="1">
        <v>1.5690728361121238</v>
      </c>
      <c r="AD21" s="1">
        <v>0.13895070503785706</v>
      </c>
      <c r="AE21" s="1">
        <v>-143.94575842916504</v>
      </c>
      <c r="AF21" s="1">
        <v>928.57645201544767</v>
      </c>
      <c r="AG21" s="1">
        <v>-143.94575842916504</v>
      </c>
      <c r="AH21" s="1">
        <v>928.57645201544767</v>
      </c>
    </row>
    <row r="22" spans="2:34" ht="16.5" thickBot="1" x14ac:dyDescent="0.3">
      <c r="B22" s="1">
        <v>2020</v>
      </c>
      <c r="C22">
        <v>834.7</v>
      </c>
      <c r="D22" s="1">
        <v>1362.1</v>
      </c>
      <c r="E22" s="1">
        <f>(D22-MIN(C22:C39))/(MAX(C22:C39)-MIN(C22:C39))</f>
        <v>0.4479741782043658</v>
      </c>
      <c r="F22" s="1">
        <v>2020</v>
      </c>
      <c r="G22" s="1">
        <v>0.68333333333333302</v>
      </c>
      <c r="H22" s="1">
        <v>0.67647058823529405</v>
      </c>
      <c r="I22" s="1">
        <v>0.65151515151515105</v>
      </c>
      <c r="J22" s="1">
        <v>0.77357784431137699</v>
      </c>
      <c r="K22" s="1">
        <v>0.71407185628742498</v>
      </c>
      <c r="L22" s="27">
        <v>0.50833333333333297</v>
      </c>
      <c r="M22" s="1">
        <v>0.875</v>
      </c>
      <c r="Z22" s="2">
        <v>0.18188622754490999</v>
      </c>
      <c r="AA22" s="2">
        <v>-627.68210753933079</v>
      </c>
      <c r="AB22" s="2">
        <v>154.93352337207122</v>
      </c>
      <c r="AC22" s="2">
        <v>-4.0512995114166408</v>
      </c>
      <c r="AD22" s="2">
        <v>1.1902223581108061E-3</v>
      </c>
      <c r="AE22" s="2">
        <v>-959.98146597995117</v>
      </c>
      <c r="AF22" s="2">
        <v>-295.38274909871041</v>
      </c>
      <c r="AG22" s="2">
        <v>-959.98146597995117</v>
      </c>
      <c r="AH22" s="2">
        <v>-295.38274909871041</v>
      </c>
    </row>
    <row r="26" spans="2:34" x14ac:dyDescent="0.25">
      <c r="Y26" s="1" t="s">
        <v>14</v>
      </c>
    </row>
    <row r="27" spans="2:34" ht="16.5" thickBot="1" x14ac:dyDescent="0.3">
      <c r="C27" s="1" t="s">
        <v>13</v>
      </c>
    </row>
    <row r="28" spans="2:34" x14ac:dyDescent="0.25">
      <c r="C28" s="1" t="s">
        <v>5</v>
      </c>
      <c r="D28" s="1" t="s">
        <v>0</v>
      </c>
      <c r="E28" s="1" t="s">
        <v>5</v>
      </c>
      <c r="F28" s="1" t="s">
        <v>12</v>
      </c>
      <c r="G28" s="1" t="s">
        <v>11</v>
      </c>
      <c r="H28" s="1" t="s">
        <v>10</v>
      </c>
      <c r="Y28" s="3" t="s">
        <v>9</v>
      </c>
      <c r="Z28" s="3" t="s">
        <v>8</v>
      </c>
      <c r="AA28" s="3" t="s">
        <v>7</v>
      </c>
    </row>
    <row r="29" spans="2:34" x14ac:dyDescent="0.25">
      <c r="C29" s="1">
        <v>2002</v>
      </c>
      <c r="D29" s="1">
        <v>1897.6</v>
      </c>
      <c r="E29" s="1">
        <v>2002</v>
      </c>
      <c r="F29" s="1">
        <v>0.40790986085904402</v>
      </c>
      <c r="G29" s="1">
        <v>0.34006734006734002</v>
      </c>
      <c r="H29" s="1">
        <v>0.50595238095238004</v>
      </c>
      <c r="Y29" s="1">
        <v>1</v>
      </c>
      <c r="Z29" s="1">
        <v>1490.7033568827551</v>
      </c>
      <c r="AA29" s="1">
        <v>51.996643117234953</v>
      </c>
    </row>
    <row r="30" spans="2:34" x14ac:dyDescent="0.25">
      <c r="C30" s="1">
        <v>2003</v>
      </c>
      <c r="D30" s="1">
        <v>1542.69999999999</v>
      </c>
      <c r="E30" s="1">
        <v>2003</v>
      </c>
      <c r="F30" s="1">
        <v>0.45476190476190398</v>
      </c>
      <c r="G30" s="1">
        <v>0.53418799271380801</v>
      </c>
      <c r="H30" s="1">
        <v>0.46037037037036999</v>
      </c>
      <c r="Y30" s="1">
        <v>2</v>
      </c>
      <c r="Z30" s="1">
        <v>1592.7565604407757</v>
      </c>
      <c r="AA30" s="1">
        <v>-116.45656044077577</v>
      </c>
    </row>
    <row r="31" spans="2:34" x14ac:dyDescent="0.25">
      <c r="C31" s="1">
        <v>2004</v>
      </c>
      <c r="D31" s="1">
        <v>1476.3</v>
      </c>
      <c r="E31" s="1">
        <v>2004</v>
      </c>
      <c r="F31" s="1">
        <v>0.372988505747126</v>
      </c>
      <c r="G31" s="1">
        <v>0.41826923076923</v>
      </c>
      <c r="H31" s="1">
        <v>0.418650793650793</v>
      </c>
      <c r="Y31" s="1">
        <v>3</v>
      </c>
      <c r="Z31" s="1">
        <v>1364.4070359550001</v>
      </c>
      <c r="AA31" s="1">
        <v>-126.80703595500017</v>
      </c>
    </row>
    <row r="32" spans="2:34" x14ac:dyDescent="0.25">
      <c r="C32" s="1">
        <v>2005</v>
      </c>
      <c r="D32" s="1">
        <v>1237.5999999999999</v>
      </c>
      <c r="E32" s="1">
        <v>2005</v>
      </c>
      <c r="F32" s="1">
        <v>0.79089668615984399</v>
      </c>
      <c r="G32" s="1">
        <v>0.83123342175066295</v>
      </c>
      <c r="H32" s="1">
        <v>0.60185185185185097</v>
      </c>
      <c r="Y32" s="1">
        <v>4</v>
      </c>
      <c r="Z32" s="1">
        <v>1525.5258294677431</v>
      </c>
      <c r="AA32" s="1">
        <v>214.37417053225704</v>
      </c>
    </row>
    <row r="33" spans="3:27" x14ac:dyDescent="0.25">
      <c r="C33" s="1">
        <v>2006</v>
      </c>
      <c r="D33" s="1">
        <v>1739.9</v>
      </c>
      <c r="E33" s="1">
        <v>2006</v>
      </c>
      <c r="F33" s="1">
        <v>0.83333333333333304</v>
      </c>
      <c r="G33" s="1">
        <v>0.63627012999811094</v>
      </c>
      <c r="H33" s="1">
        <v>0.8</v>
      </c>
      <c r="Y33" s="1">
        <v>5</v>
      </c>
      <c r="Z33" s="1">
        <v>1805.2950242319421</v>
      </c>
      <c r="AA33" s="1">
        <v>-2.8950242319419885</v>
      </c>
    </row>
    <row r="34" spans="3:27" x14ac:dyDescent="0.25">
      <c r="C34" s="1">
        <v>2007</v>
      </c>
      <c r="D34" s="1">
        <v>1802.4</v>
      </c>
      <c r="E34" s="1">
        <v>2007</v>
      </c>
      <c r="F34" s="1">
        <v>0.53571428571428503</v>
      </c>
      <c r="G34" s="1">
        <v>0.27981481481481402</v>
      </c>
      <c r="H34" s="1">
        <v>0.608764367816092</v>
      </c>
      <c r="Y34" s="1">
        <v>6</v>
      </c>
      <c r="Z34" s="1">
        <v>1569.7627186542622</v>
      </c>
      <c r="AA34" s="1">
        <v>127.33728134573767</v>
      </c>
    </row>
    <row r="35" spans="3:27" x14ac:dyDescent="0.25">
      <c r="C35" s="1">
        <v>2008</v>
      </c>
      <c r="D35" s="1">
        <v>1697.1</v>
      </c>
      <c r="E35" s="1">
        <v>2008</v>
      </c>
      <c r="F35" s="1">
        <v>0.5</v>
      </c>
      <c r="G35" s="1">
        <v>0.47222222222222199</v>
      </c>
      <c r="H35" s="1">
        <v>0.488612836438923</v>
      </c>
      <c r="Y35" s="1">
        <v>7</v>
      </c>
      <c r="Z35" s="1">
        <v>1598.825327617214</v>
      </c>
      <c r="AA35" s="1">
        <v>145.67467238278596</v>
      </c>
    </row>
    <row r="36" spans="3:27" x14ac:dyDescent="0.25">
      <c r="C36" s="1">
        <v>2009</v>
      </c>
      <c r="D36" s="1">
        <v>1744.5</v>
      </c>
      <c r="E36" s="1">
        <v>2009</v>
      </c>
      <c r="F36" s="1">
        <v>0.38965517241379299</v>
      </c>
      <c r="G36" s="1">
        <v>0.422222222222222</v>
      </c>
      <c r="H36" s="1">
        <v>0.41428571428571398</v>
      </c>
      <c r="Y36" s="1">
        <v>8</v>
      </c>
      <c r="Z36" s="1">
        <v>1340.9976402415691</v>
      </c>
      <c r="AA36" s="1">
        <v>67.20235975843093</v>
      </c>
    </row>
    <row r="37" spans="3:27" x14ac:dyDescent="0.25">
      <c r="C37" s="1">
        <v>2010</v>
      </c>
      <c r="D37" s="1">
        <v>1408.2</v>
      </c>
      <c r="E37" s="1">
        <v>2010</v>
      </c>
      <c r="F37" s="1">
        <v>0.50608519269776797</v>
      </c>
      <c r="G37" s="1">
        <v>0.69561781609195406</v>
      </c>
      <c r="H37" s="1">
        <v>0.45761494252873502</v>
      </c>
      <c r="Y37" s="1">
        <v>9</v>
      </c>
      <c r="Z37" s="1">
        <v>1421.2722842716239</v>
      </c>
      <c r="AA37" s="1">
        <v>-70.272284271623903</v>
      </c>
    </row>
    <row r="38" spans="3:27" x14ac:dyDescent="0.25">
      <c r="C38" s="1">
        <v>2011</v>
      </c>
      <c r="D38" s="1">
        <v>1351</v>
      </c>
      <c r="E38" s="1">
        <v>2011</v>
      </c>
      <c r="F38" s="1">
        <v>0.83405172413793105</v>
      </c>
      <c r="G38" s="1">
        <v>0.74538461538461498</v>
      </c>
      <c r="H38" s="1">
        <v>0.75185185185185099</v>
      </c>
      <c r="Y38" s="1">
        <v>10</v>
      </c>
      <c r="Z38" s="1">
        <v>1688.5595925589432</v>
      </c>
      <c r="AA38" s="1">
        <v>-204.45959255894331</v>
      </c>
    </row>
    <row r="39" spans="3:27" x14ac:dyDescent="0.25">
      <c r="C39" s="1">
        <v>2012</v>
      </c>
      <c r="D39" s="1">
        <v>1484.1</v>
      </c>
      <c r="E39" s="1">
        <v>2012</v>
      </c>
      <c r="F39" s="1">
        <v>0.76388888888888795</v>
      </c>
      <c r="G39" s="1">
        <v>0.473646723646723</v>
      </c>
      <c r="H39" s="1">
        <v>0.80047619047619001</v>
      </c>
      <c r="Y39" s="1">
        <v>11</v>
      </c>
      <c r="Z39" s="1">
        <v>1819.4718070694901</v>
      </c>
      <c r="AA39" s="1">
        <v>4.7281929305099766</v>
      </c>
    </row>
    <row r="40" spans="3:27" x14ac:dyDescent="0.25">
      <c r="C40" s="1">
        <v>2013</v>
      </c>
      <c r="D40" s="1">
        <v>1824.2</v>
      </c>
      <c r="E40" s="1">
        <v>2013</v>
      </c>
      <c r="F40" s="1">
        <v>0.59340659340659296</v>
      </c>
      <c r="G40" s="1">
        <v>0.28431372549019601</v>
      </c>
      <c r="H40" s="1">
        <v>0.677651515151515</v>
      </c>
      <c r="Y40" s="1">
        <v>12</v>
      </c>
      <c r="Z40" s="1">
        <v>1771.5567915298886</v>
      </c>
      <c r="AA40" s="1">
        <v>214.54320847011127</v>
      </c>
    </row>
    <row r="41" spans="3:27" x14ac:dyDescent="0.25">
      <c r="C41" s="1">
        <v>2014</v>
      </c>
      <c r="D41" s="1">
        <v>1986.1</v>
      </c>
      <c r="E41" s="1">
        <v>2014</v>
      </c>
      <c r="F41" s="1">
        <v>0.43055555555555503</v>
      </c>
      <c r="G41" s="1">
        <v>0.26879699248120298</v>
      </c>
      <c r="H41" s="1">
        <v>0.50094696969696895</v>
      </c>
      <c r="Y41" s="1">
        <v>13</v>
      </c>
      <c r="Z41" s="1">
        <v>1623.6006170044575</v>
      </c>
      <c r="AA41" s="1">
        <v>-161.30061700445754</v>
      </c>
    </row>
    <row r="42" spans="3:27" x14ac:dyDescent="0.25">
      <c r="C42" s="1">
        <v>2015</v>
      </c>
      <c r="D42" s="1">
        <v>1462.3</v>
      </c>
      <c r="E42" s="1">
        <v>2015</v>
      </c>
      <c r="F42" s="1">
        <v>0.36538461538461497</v>
      </c>
      <c r="G42" s="1">
        <v>0.39932983682983603</v>
      </c>
      <c r="H42" s="1">
        <v>0.40833333333333299</v>
      </c>
      <c r="Y42" s="1">
        <v>14</v>
      </c>
      <c r="Z42" s="1">
        <v>1565.3059204378828</v>
      </c>
      <c r="AA42" s="1">
        <v>-234.30592043788283</v>
      </c>
    </row>
    <row r="43" spans="3:27" x14ac:dyDescent="0.25">
      <c r="C43" s="1">
        <v>2016</v>
      </c>
      <c r="D43" s="1">
        <v>1331</v>
      </c>
      <c r="E43" s="1">
        <v>2016</v>
      </c>
      <c r="F43" s="1">
        <v>0.26050420168067201</v>
      </c>
      <c r="G43" s="1">
        <v>0.41319444444444398</v>
      </c>
      <c r="H43" s="1">
        <v>0.31481018981018899</v>
      </c>
      <c r="Y43" s="1">
        <v>15</v>
      </c>
      <c r="Z43" s="1">
        <v>1526.2624655840991</v>
      </c>
      <c r="AA43" s="1">
        <v>53.037534415900836</v>
      </c>
    </row>
    <row r="44" spans="3:27" x14ac:dyDescent="0.25">
      <c r="C44" s="1">
        <v>2018</v>
      </c>
      <c r="D44" s="1">
        <v>1579.3</v>
      </c>
      <c r="E44" s="1">
        <v>2018</v>
      </c>
      <c r="F44" s="1">
        <v>0.31666666666666599</v>
      </c>
      <c r="G44" s="1">
        <v>0.45076923076922998</v>
      </c>
      <c r="H44" s="1">
        <v>0.35416666666666602</v>
      </c>
      <c r="Y44" s="1">
        <v>16</v>
      </c>
      <c r="Z44" s="1">
        <v>1307.2504129569668</v>
      </c>
      <c r="AA44" s="1">
        <v>107.64958704303331</v>
      </c>
    </row>
    <row r="45" spans="3:27" ht="16.5" thickBot="1" x14ac:dyDescent="0.3">
      <c r="C45" s="1">
        <v>2019</v>
      </c>
      <c r="D45" s="1">
        <v>1414.9</v>
      </c>
      <c r="E45" s="1">
        <v>2019</v>
      </c>
      <c r="F45" s="1">
        <v>0.55000000000000004</v>
      </c>
      <c r="G45" s="1">
        <v>0.752941176470588</v>
      </c>
      <c r="H45" s="1">
        <v>0.47777777777777702</v>
      </c>
      <c r="Y45" s="2">
        <v>17</v>
      </c>
      <c r="Z45" s="2">
        <v>1432.1466150953734</v>
      </c>
      <c r="AA45" s="2">
        <v>-70.046615095373454</v>
      </c>
    </row>
    <row r="46" spans="3:27" x14ac:dyDescent="0.25">
      <c r="C46" s="1">
        <v>2020</v>
      </c>
      <c r="D46" s="1">
        <v>1362.1</v>
      </c>
    </row>
    <row r="49" spans="3:8" x14ac:dyDescent="0.25">
      <c r="C49" s="1" t="s">
        <v>5</v>
      </c>
      <c r="D49" s="1" t="s">
        <v>4</v>
      </c>
      <c r="E49" s="1" t="s">
        <v>3</v>
      </c>
      <c r="F49" s="1" t="s">
        <v>2</v>
      </c>
      <c r="G49" s="1" t="s">
        <v>6</v>
      </c>
      <c r="H49" s="1" t="s">
        <v>0</v>
      </c>
    </row>
    <row r="50" spans="3:8" x14ac:dyDescent="0.25">
      <c r="C50" s="1">
        <v>2002</v>
      </c>
      <c r="D50" s="1">
        <v>218.4</v>
      </c>
      <c r="E50" s="1">
        <v>1309.3</v>
      </c>
      <c r="F50" s="1">
        <v>1533.5</v>
      </c>
      <c r="G50" s="1">
        <f>D50+E50+F50</f>
        <v>3061.2</v>
      </c>
      <c r="H50" s="1">
        <v>1897.6</v>
      </c>
    </row>
    <row r="51" spans="3:8" x14ac:dyDescent="0.25">
      <c r="C51" s="1">
        <v>2003</v>
      </c>
      <c r="D51" s="1">
        <v>207.3</v>
      </c>
      <c r="E51" s="1">
        <v>756.6</v>
      </c>
      <c r="F51" s="1">
        <v>1712.8999999999901</v>
      </c>
      <c r="G51" s="1">
        <f t="shared" ref="G51:G67" si="1">D51+E50+F51</f>
        <v>3229.49999999999</v>
      </c>
      <c r="H51" s="1">
        <v>1542.69999999999</v>
      </c>
    </row>
    <row r="52" spans="3:8" x14ac:dyDescent="0.25">
      <c r="C52" s="1">
        <v>2004</v>
      </c>
      <c r="D52" s="1">
        <v>202.6</v>
      </c>
      <c r="E52" s="1">
        <v>1098.5</v>
      </c>
      <c r="F52" s="1">
        <v>1836.19999999999</v>
      </c>
      <c r="G52" s="1">
        <f t="shared" si="1"/>
        <v>2795.3999999999901</v>
      </c>
      <c r="H52" s="1">
        <v>1476.3</v>
      </c>
    </row>
    <row r="53" spans="3:8" x14ac:dyDescent="0.25">
      <c r="C53" s="1">
        <v>2005</v>
      </c>
      <c r="D53" s="1">
        <v>339.79999999999899</v>
      </c>
      <c r="E53" s="1">
        <v>771.69999999999902</v>
      </c>
      <c r="F53" s="1">
        <v>1528.5</v>
      </c>
      <c r="G53" s="1">
        <f t="shared" si="1"/>
        <v>2966.7999999999993</v>
      </c>
      <c r="H53" s="1">
        <v>1237.5999999999999</v>
      </c>
    </row>
    <row r="54" spans="3:8" x14ac:dyDescent="0.25">
      <c r="C54" s="1">
        <v>2006</v>
      </c>
      <c r="D54" s="1">
        <v>365.8</v>
      </c>
      <c r="E54" s="1">
        <v>806.7</v>
      </c>
      <c r="F54" s="1">
        <v>1469.7</v>
      </c>
      <c r="G54" s="1">
        <f t="shared" si="1"/>
        <v>2607.1999999999989</v>
      </c>
      <c r="H54" s="1">
        <v>1739.9</v>
      </c>
    </row>
    <row r="55" spans="3:8" x14ac:dyDescent="0.25">
      <c r="C55" s="1">
        <v>2007</v>
      </c>
      <c r="D55" s="1">
        <v>185.79999999999899</v>
      </c>
      <c r="E55" s="1">
        <v>1079.4000000000001</v>
      </c>
      <c r="F55" s="1">
        <v>1596.4</v>
      </c>
      <c r="G55" s="1">
        <f t="shared" si="1"/>
        <v>2588.8999999999992</v>
      </c>
      <c r="H55" s="1">
        <v>1802.4</v>
      </c>
    </row>
    <row r="56" spans="3:8" x14ac:dyDescent="0.25">
      <c r="C56" s="1">
        <v>2008</v>
      </c>
      <c r="D56" s="1">
        <v>138.19999999999999</v>
      </c>
      <c r="E56" s="1">
        <v>1254.4000000000001</v>
      </c>
      <c r="F56" s="1">
        <v>1269.2</v>
      </c>
      <c r="G56" s="1">
        <f t="shared" si="1"/>
        <v>2486.8000000000002</v>
      </c>
      <c r="H56" s="1">
        <v>1697.1</v>
      </c>
    </row>
    <row r="57" spans="3:8" x14ac:dyDescent="0.25">
      <c r="C57" s="1">
        <v>2009</v>
      </c>
      <c r="D57" s="1">
        <v>98.8</v>
      </c>
      <c r="E57" s="1">
        <v>1216.4000000000001</v>
      </c>
      <c r="F57" s="1">
        <v>985.7</v>
      </c>
      <c r="G57" s="1">
        <f t="shared" si="1"/>
        <v>2338.9</v>
      </c>
      <c r="H57" s="1">
        <v>1744.5</v>
      </c>
    </row>
    <row r="58" spans="3:8" x14ac:dyDescent="0.25">
      <c r="C58" s="1">
        <v>2010</v>
      </c>
      <c r="D58" s="1">
        <v>241.6</v>
      </c>
      <c r="E58" s="1">
        <v>987.8</v>
      </c>
      <c r="F58" s="1">
        <v>826.9</v>
      </c>
      <c r="G58" s="1">
        <f t="shared" si="1"/>
        <v>2284.9</v>
      </c>
      <c r="H58" s="1">
        <v>1408.2</v>
      </c>
    </row>
    <row r="59" spans="3:8" x14ac:dyDescent="0.25">
      <c r="C59" s="1">
        <v>2011</v>
      </c>
      <c r="D59" s="1">
        <v>324.89999999999998</v>
      </c>
      <c r="E59" s="1">
        <v>955.8</v>
      </c>
      <c r="F59" s="1">
        <v>900.69999999999902</v>
      </c>
      <c r="G59" s="1">
        <f t="shared" si="1"/>
        <v>2213.3999999999987</v>
      </c>
      <c r="H59" s="1">
        <v>1351</v>
      </c>
    </row>
    <row r="60" spans="3:8" x14ac:dyDescent="0.25">
      <c r="C60" s="1">
        <v>2012</v>
      </c>
      <c r="D60" s="1">
        <v>200.1</v>
      </c>
      <c r="E60" s="1">
        <v>902.19999999999902</v>
      </c>
      <c r="F60" s="1">
        <v>1170.3999999999901</v>
      </c>
      <c r="G60" s="1">
        <f t="shared" si="1"/>
        <v>2326.2999999999902</v>
      </c>
      <c r="H60" s="1">
        <v>1484.1</v>
      </c>
    </row>
    <row r="61" spans="3:8" x14ac:dyDescent="0.25">
      <c r="C61" s="1">
        <v>2013</v>
      </c>
      <c r="D61" s="1">
        <v>74.5</v>
      </c>
      <c r="E61" s="1">
        <v>1304.0999999999999</v>
      </c>
      <c r="F61" s="1">
        <v>1060.8</v>
      </c>
      <c r="G61" s="1">
        <f t="shared" si="1"/>
        <v>2037.4999999999991</v>
      </c>
      <c r="H61" s="1">
        <v>1824.2</v>
      </c>
    </row>
    <row r="62" spans="3:8" x14ac:dyDescent="0.25">
      <c r="C62" s="1">
        <v>2014</v>
      </c>
      <c r="D62" s="1">
        <v>51.5</v>
      </c>
      <c r="E62" s="1">
        <v>1730.3</v>
      </c>
      <c r="F62" s="1">
        <v>642.9</v>
      </c>
      <c r="G62" s="1">
        <f t="shared" si="1"/>
        <v>1998.5</v>
      </c>
      <c r="H62" s="1">
        <v>1986.1</v>
      </c>
    </row>
    <row r="63" spans="3:8" x14ac:dyDescent="0.25">
      <c r="C63" s="1">
        <v>2015</v>
      </c>
      <c r="D63" s="1">
        <v>35.200000000000003</v>
      </c>
      <c r="E63" s="1">
        <v>1573.2</v>
      </c>
      <c r="F63" s="1">
        <v>456.4</v>
      </c>
      <c r="G63" s="1">
        <f t="shared" si="1"/>
        <v>2221.9</v>
      </c>
      <c r="H63" s="1">
        <v>1462.3</v>
      </c>
    </row>
    <row r="64" spans="3:8" x14ac:dyDescent="0.25">
      <c r="C64" s="1">
        <v>2016</v>
      </c>
      <c r="D64" s="1">
        <v>96.1</v>
      </c>
      <c r="E64" s="1">
        <v>1186.5999999999999</v>
      </c>
      <c r="F64" s="1">
        <v>917.3</v>
      </c>
      <c r="G64" s="1">
        <f t="shared" si="1"/>
        <v>2586.6</v>
      </c>
      <c r="H64" s="1">
        <v>1331</v>
      </c>
    </row>
    <row r="65" spans="3:8" x14ac:dyDescent="0.25">
      <c r="C65" s="1">
        <v>2018</v>
      </c>
      <c r="D65" s="1">
        <v>284.2</v>
      </c>
      <c r="E65" s="1">
        <v>917.1</v>
      </c>
      <c r="F65" s="1">
        <v>1042.9000000000001</v>
      </c>
      <c r="G65" s="1">
        <f t="shared" si="1"/>
        <v>2513.6999999999998</v>
      </c>
      <c r="H65" s="1">
        <v>1579.3</v>
      </c>
    </row>
    <row r="66" spans="3:8" x14ac:dyDescent="0.25">
      <c r="C66" s="1">
        <v>2019</v>
      </c>
      <c r="D66" s="1">
        <v>309.3</v>
      </c>
      <c r="E66" s="1">
        <v>775.4</v>
      </c>
      <c r="F66" s="1">
        <v>921.5</v>
      </c>
      <c r="G66" s="1">
        <f t="shared" si="1"/>
        <v>2147.9</v>
      </c>
      <c r="H66" s="1">
        <v>1414.9</v>
      </c>
    </row>
    <row r="67" spans="3:8" x14ac:dyDescent="0.25">
      <c r="C67" s="1">
        <v>2020</v>
      </c>
      <c r="D67" s="1">
        <v>245</v>
      </c>
      <c r="E67" s="1">
        <v>834.7</v>
      </c>
      <c r="F67" s="1">
        <v>1039.5999999999999</v>
      </c>
      <c r="G67" s="1">
        <f t="shared" si="1"/>
        <v>2060</v>
      </c>
      <c r="H67" s="1">
        <v>1362.1</v>
      </c>
    </row>
    <row r="71" spans="3:8" x14ac:dyDescent="0.25">
      <c r="C71" s="1" t="s">
        <v>5</v>
      </c>
      <c r="D71" s="1" t="s">
        <v>4</v>
      </c>
      <c r="E71" s="1" t="s">
        <v>3</v>
      </c>
      <c r="F71" s="1" t="s">
        <v>2</v>
      </c>
      <c r="G71" s="1" t="s">
        <v>1</v>
      </c>
      <c r="H71" s="1" t="s">
        <v>0</v>
      </c>
    </row>
    <row r="72" spans="3:8" x14ac:dyDescent="0.25">
      <c r="C72" s="1">
        <v>2002</v>
      </c>
      <c r="D72" s="1">
        <v>218.4</v>
      </c>
      <c r="E72" s="1">
        <v>1309.3</v>
      </c>
      <c r="F72" s="1">
        <v>1533.5</v>
      </c>
      <c r="G72" s="1">
        <v>0.18188622754490999</v>
      </c>
      <c r="H72" s="1">
        <v>1897.6</v>
      </c>
    </row>
    <row r="73" spans="3:8" x14ac:dyDescent="0.25">
      <c r="C73" s="1">
        <v>2003</v>
      </c>
      <c r="D73" s="1">
        <v>207.3</v>
      </c>
      <c r="E73" s="1">
        <v>756.6</v>
      </c>
      <c r="F73" s="1">
        <v>1712.8999999999901</v>
      </c>
      <c r="G73" s="1">
        <v>0.53742514970059796</v>
      </c>
      <c r="H73" s="1">
        <v>1542.69999999999</v>
      </c>
    </row>
    <row r="74" spans="3:8" x14ac:dyDescent="0.25">
      <c r="C74" s="1">
        <v>2004</v>
      </c>
      <c r="D74" s="1">
        <v>202.6</v>
      </c>
      <c r="E74" s="1">
        <v>1098.5</v>
      </c>
      <c r="F74" s="1">
        <v>1836.19999999999</v>
      </c>
      <c r="G74" s="1">
        <v>0.32372754491017902</v>
      </c>
      <c r="H74" s="1">
        <v>1476.3</v>
      </c>
    </row>
    <row r="75" spans="3:8" x14ac:dyDescent="0.25">
      <c r="C75" s="1">
        <v>2005</v>
      </c>
      <c r="D75" s="1">
        <v>339.79999999999899</v>
      </c>
      <c r="E75" s="1">
        <v>771.69999999999902</v>
      </c>
      <c r="F75" s="1">
        <v>1528.5</v>
      </c>
      <c r="G75" s="1">
        <v>0.94872754491017897</v>
      </c>
      <c r="H75" s="1">
        <v>1237.5999999999999</v>
      </c>
    </row>
    <row r="76" spans="3:8" x14ac:dyDescent="0.25">
      <c r="C76" s="1">
        <v>2006</v>
      </c>
      <c r="D76" s="1">
        <v>365.8</v>
      </c>
      <c r="E76" s="1">
        <v>806.7</v>
      </c>
      <c r="F76" s="1">
        <v>1469.7</v>
      </c>
      <c r="G76" s="1">
        <v>0.71856287425149701</v>
      </c>
      <c r="H76" s="1">
        <v>1739.9</v>
      </c>
    </row>
    <row r="77" spans="3:8" x14ac:dyDescent="0.25">
      <c r="C77" s="1">
        <v>2007</v>
      </c>
      <c r="D77" s="1">
        <v>185.79999999999899</v>
      </c>
      <c r="E77" s="1">
        <v>1079.4000000000001</v>
      </c>
      <c r="F77" s="1">
        <v>1596.4</v>
      </c>
      <c r="G77" s="1">
        <v>8.6826347305389198E-2</v>
      </c>
      <c r="H77" s="1">
        <v>1802.4</v>
      </c>
    </row>
    <row r="78" spans="3:8" x14ac:dyDescent="0.25">
      <c r="C78" s="1">
        <v>2008</v>
      </c>
      <c r="D78" s="1">
        <v>138.19999999999999</v>
      </c>
      <c r="E78" s="1">
        <v>1254.4000000000001</v>
      </c>
      <c r="F78" s="1">
        <v>1269.2</v>
      </c>
      <c r="G78" s="1">
        <v>0.43974550898203502</v>
      </c>
      <c r="H78" s="1">
        <v>1697.1</v>
      </c>
    </row>
    <row r="79" spans="3:8" x14ac:dyDescent="0.25">
      <c r="C79" s="1">
        <v>2009</v>
      </c>
      <c r="D79" s="1">
        <v>98.8</v>
      </c>
      <c r="E79" s="1">
        <v>1216.4000000000001</v>
      </c>
      <c r="F79" s="1">
        <v>985.7</v>
      </c>
      <c r="G79" s="1">
        <v>0.32447604790419099</v>
      </c>
      <c r="H79" s="1">
        <v>1744.5</v>
      </c>
    </row>
    <row r="80" spans="3:8" x14ac:dyDescent="0.25">
      <c r="C80" s="1">
        <v>2010</v>
      </c>
      <c r="D80" s="1">
        <v>241.6</v>
      </c>
      <c r="E80" s="1">
        <v>987.8</v>
      </c>
      <c r="F80" s="1">
        <v>826.9</v>
      </c>
      <c r="G80" s="1">
        <v>0.80800898203592797</v>
      </c>
      <c r="H80" s="1">
        <v>1408.2</v>
      </c>
    </row>
    <row r="81" spans="3:8" x14ac:dyDescent="0.25">
      <c r="C81" s="1">
        <v>2011</v>
      </c>
      <c r="D81" s="1">
        <v>324.89999999999998</v>
      </c>
      <c r="E81" s="1">
        <v>955.8</v>
      </c>
      <c r="F81" s="1">
        <v>900.69999999999902</v>
      </c>
      <c r="G81" s="1">
        <v>0.88510479041916101</v>
      </c>
      <c r="H81" s="1">
        <v>1351</v>
      </c>
    </row>
    <row r="82" spans="3:8" x14ac:dyDescent="0.25">
      <c r="C82" s="1">
        <v>2012</v>
      </c>
      <c r="D82" s="1">
        <v>200.1</v>
      </c>
      <c r="E82" s="1">
        <v>902.19999999999902</v>
      </c>
      <c r="F82" s="1">
        <v>1170.3999999999901</v>
      </c>
      <c r="G82" s="1">
        <v>0.415419161676646</v>
      </c>
      <c r="H82" s="1">
        <v>1484.1</v>
      </c>
    </row>
    <row r="83" spans="3:8" x14ac:dyDescent="0.25">
      <c r="C83" s="1">
        <v>2013</v>
      </c>
      <c r="D83" s="1">
        <v>74.5</v>
      </c>
      <c r="E83" s="1">
        <v>1304.0999999999999</v>
      </c>
      <c r="F83" s="1">
        <v>1060.8</v>
      </c>
      <c r="G83" s="1">
        <v>0.100299401197604</v>
      </c>
      <c r="H83" s="1">
        <v>1824.2</v>
      </c>
    </row>
    <row r="84" spans="3:8" x14ac:dyDescent="0.25">
      <c r="C84" s="1">
        <v>2014</v>
      </c>
      <c r="D84" s="1">
        <v>51.5</v>
      </c>
      <c r="E84" s="1">
        <v>1730.3</v>
      </c>
      <c r="F84" s="1">
        <v>642.9</v>
      </c>
      <c r="G84" s="1">
        <v>7.4850299401197501E-2</v>
      </c>
      <c r="H84" s="1">
        <v>1986.1</v>
      </c>
    </row>
    <row r="85" spans="3:8" x14ac:dyDescent="0.25">
      <c r="C85" s="1">
        <v>2015</v>
      </c>
      <c r="D85" s="1">
        <v>35.200000000000003</v>
      </c>
      <c r="E85" s="1">
        <v>1573.2</v>
      </c>
      <c r="F85" s="1">
        <v>456.4</v>
      </c>
      <c r="G85" s="1">
        <v>0.26983532934131699</v>
      </c>
      <c r="H85" s="1">
        <v>1462.3</v>
      </c>
    </row>
    <row r="86" spans="3:8" x14ac:dyDescent="0.25">
      <c r="C86" s="1">
        <v>2016</v>
      </c>
      <c r="D86" s="1">
        <v>96.1</v>
      </c>
      <c r="E86" s="1">
        <v>1186.5999999999999</v>
      </c>
      <c r="F86" s="1">
        <v>917.3</v>
      </c>
      <c r="G86" s="1">
        <v>0.29715568862275399</v>
      </c>
      <c r="H86" s="1">
        <v>1331</v>
      </c>
    </row>
    <row r="87" spans="3:8" x14ac:dyDescent="0.25">
      <c r="C87" s="1">
        <v>2018</v>
      </c>
      <c r="D87" s="1">
        <v>284.2</v>
      </c>
      <c r="E87" s="1">
        <v>917.1</v>
      </c>
      <c r="F87" s="1">
        <v>1042.9000000000001</v>
      </c>
      <c r="G87" s="1">
        <v>0.394461077844311</v>
      </c>
      <c r="H87" s="1">
        <v>1579.3</v>
      </c>
    </row>
    <row r="88" spans="3:8" x14ac:dyDescent="0.25">
      <c r="C88" s="1">
        <v>2019</v>
      </c>
      <c r="D88" s="1">
        <v>309.3</v>
      </c>
      <c r="E88" s="1">
        <v>775.4</v>
      </c>
      <c r="F88" s="1">
        <v>921.5</v>
      </c>
      <c r="G88" s="1">
        <v>0.88922155688622695</v>
      </c>
      <c r="H88" s="1">
        <v>1414.9</v>
      </c>
    </row>
    <row r="89" spans="3:8" x14ac:dyDescent="0.25">
      <c r="C89" s="1">
        <v>2020</v>
      </c>
      <c r="D89" s="1">
        <v>245</v>
      </c>
      <c r="E89" s="1">
        <v>834.7</v>
      </c>
      <c r="F89" s="1">
        <v>1039.5999999999999</v>
      </c>
      <c r="G89" s="1">
        <v>0.77357784431137699</v>
      </c>
      <c r="H89" s="1">
        <v>1362.1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24F2-4450-49AB-A815-4D9F81279169}">
  <dimension ref="A1:I42"/>
  <sheetViews>
    <sheetView topLeftCell="A6" workbookViewId="0">
      <selection activeCell="F24" sqref="F24:H42"/>
    </sheetView>
  </sheetViews>
  <sheetFormatPr defaultRowHeight="15" x14ac:dyDescent="0.25"/>
  <sheetData>
    <row r="1" spans="1:9" x14ac:dyDescent="0.25">
      <c r="A1" t="s">
        <v>38</v>
      </c>
    </row>
    <row r="2" spans="1:9" ht="15.75" thickBot="1" x14ac:dyDescent="0.3"/>
    <row r="3" spans="1:9" x14ac:dyDescent="0.25">
      <c r="A3" s="31" t="s">
        <v>37</v>
      </c>
      <c r="B3" s="31"/>
    </row>
    <row r="4" spans="1:9" x14ac:dyDescent="0.25">
      <c r="A4" t="s">
        <v>36</v>
      </c>
      <c r="B4">
        <v>0.92863151202288907</v>
      </c>
    </row>
    <row r="5" spans="1:9" x14ac:dyDescent="0.25">
      <c r="A5" t="s">
        <v>35</v>
      </c>
      <c r="B5">
        <v>0.8623564851219172</v>
      </c>
    </row>
    <row r="6" spans="1:9" x14ac:dyDescent="0.25">
      <c r="A6" t="s">
        <v>34</v>
      </c>
      <c r="B6">
        <v>0.85375376544203707</v>
      </c>
    </row>
    <row r="7" spans="1:9" x14ac:dyDescent="0.25">
      <c r="A7" t="s">
        <v>22</v>
      </c>
      <c r="B7">
        <v>38.891570881465775</v>
      </c>
    </row>
    <row r="8" spans="1:9" ht="15.75" thickBot="1" x14ac:dyDescent="0.3">
      <c r="A8" s="29" t="s">
        <v>33</v>
      </c>
      <c r="B8" s="29">
        <v>18</v>
      </c>
    </row>
    <row r="10" spans="1:9" ht="15.75" thickBot="1" x14ac:dyDescent="0.3">
      <c r="A10" t="s">
        <v>32</v>
      </c>
    </row>
    <row r="11" spans="1:9" x14ac:dyDescent="0.25">
      <c r="A11" s="30"/>
      <c r="B11" s="30" t="s">
        <v>31</v>
      </c>
      <c r="C11" s="30" t="s">
        <v>30</v>
      </c>
      <c r="D11" s="30" t="s">
        <v>29</v>
      </c>
      <c r="E11" s="30" t="s">
        <v>28</v>
      </c>
      <c r="F11" s="30" t="s">
        <v>27</v>
      </c>
    </row>
    <row r="12" spans="1:9" x14ac:dyDescent="0.25">
      <c r="A12" t="s">
        <v>26</v>
      </c>
      <c r="B12">
        <v>1</v>
      </c>
      <c r="C12">
        <v>151621.93420772828</v>
      </c>
      <c r="D12">
        <v>151621.93420772828</v>
      </c>
      <c r="E12">
        <v>100.24230908497174</v>
      </c>
      <c r="F12">
        <v>2.70098881466656E-8</v>
      </c>
    </row>
    <row r="13" spans="1:9" x14ac:dyDescent="0.25">
      <c r="A13" t="s">
        <v>25</v>
      </c>
      <c r="B13">
        <v>16</v>
      </c>
      <c r="C13">
        <v>24200.868570049224</v>
      </c>
      <c r="D13">
        <v>1512.5542856280765</v>
      </c>
    </row>
    <row r="14" spans="1:9" ht="15.75" thickBot="1" x14ac:dyDescent="0.3">
      <c r="A14" s="29" t="s">
        <v>24</v>
      </c>
      <c r="B14" s="29">
        <v>17</v>
      </c>
      <c r="C14" s="29">
        <v>175822.80277777751</v>
      </c>
      <c r="D14" s="29"/>
      <c r="E14" s="29"/>
      <c r="F14" s="29"/>
    </row>
    <row r="15" spans="1:9" ht="15.75" thickBot="1" x14ac:dyDescent="0.3"/>
    <row r="16" spans="1:9" x14ac:dyDescent="0.25">
      <c r="A16" s="30"/>
      <c r="B16" s="30" t="s">
        <v>23</v>
      </c>
      <c r="C16" s="30" t="s">
        <v>22</v>
      </c>
      <c r="D16" s="30" t="s">
        <v>21</v>
      </c>
      <c r="E16" s="30" t="s">
        <v>20</v>
      </c>
      <c r="F16" s="30" t="s">
        <v>19</v>
      </c>
      <c r="G16" s="30" t="s">
        <v>18</v>
      </c>
      <c r="H16" s="30" t="s">
        <v>17</v>
      </c>
      <c r="I16" s="30" t="s">
        <v>16</v>
      </c>
    </row>
    <row r="17" spans="1:9" x14ac:dyDescent="0.25">
      <c r="A17" t="s">
        <v>15</v>
      </c>
      <c r="B17">
        <v>4.2991173286555693</v>
      </c>
      <c r="C17">
        <v>21.685197181041168</v>
      </c>
      <c r="D17">
        <v>0.19825124451320097</v>
      </c>
      <c r="E17">
        <v>0.84534553977485816</v>
      </c>
      <c r="F17">
        <v>-41.671447090091426</v>
      </c>
      <c r="G17">
        <v>50.269681747402565</v>
      </c>
      <c r="H17">
        <v>-41.671447090091426</v>
      </c>
      <c r="I17">
        <v>50.269681747402565</v>
      </c>
    </row>
    <row r="18" spans="1:9" ht="15.75" thickBot="1" x14ac:dyDescent="0.3">
      <c r="A18" s="29" t="s">
        <v>48</v>
      </c>
      <c r="B18" s="29">
        <v>397.44941387478576</v>
      </c>
      <c r="C18" s="29">
        <v>39.696875918211582</v>
      </c>
      <c r="D18" s="29">
        <v>10.012108123915349</v>
      </c>
      <c r="E18" s="29">
        <v>2.7009888146665656E-8</v>
      </c>
      <c r="F18" s="29">
        <v>313.29579625324038</v>
      </c>
      <c r="G18" s="29">
        <v>481.60303149633114</v>
      </c>
      <c r="H18" s="29">
        <v>313.29579625324038</v>
      </c>
      <c r="I18" s="29">
        <v>481.60303149633114</v>
      </c>
    </row>
    <row r="22" spans="1:9" x14ac:dyDescent="0.25">
      <c r="A22" t="s">
        <v>14</v>
      </c>
    </row>
    <row r="23" spans="1:9" ht="15.75" thickBot="1" x14ac:dyDescent="0.3"/>
    <row r="24" spans="1:9" x14ac:dyDescent="0.25">
      <c r="A24" s="30" t="s">
        <v>9</v>
      </c>
      <c r="B24" s="30" t="s">
        <v>46</v>
      </c>
      <c r="C24" s="30" t="s">
        <v>7</v>
      </c>
      <c r="G24" t="s">
        <v>70</v>
      </c>
      <c r="H24" t="s">
        <v>71</v>
      </c>
    </row>
    <row r="25" spans="1:9" x14ac:dyDescent="0.25">
      <c r="A25">
        <v>1</v>
      </c>
      <c r="B25">
        <v>191.98356276952654</v>
      </c>
      <c r="C25">
        <v>26.416437230473463</v>
      </c>
      <c r="D25">
        <f t="shared" ref="D25:D42" si="0">B25+C25</f>
        <v>218.4</v>
      </c>
      <c r="F25">
        <v>2002</v>
      </c>
      <c r="G25">
        <v>191.98356276952654</v>
      </c>
      <c r="H25">
        <v>218.4</v>
      </c>
    </row>
    <row r="26" spans="1:9" x14ac:dyDescent="0.25">
      <c r="A26">
        <v>2</v>
      </c>
      <c r="B26">
        <v>248.28889640178761</v>
      </c>
      <c r="C26">
        <v>-40.988896401787599</v>
      </c>
      <c r="D26">
        <f t="shared" si="0"/>
        <v>207.3</v>
      </c>
      <c r="F26">
        <v>2003</v>
      </c>
      <c r="G26">
        <v>248.28889640178761</v>
      </c>
      <c r="H26">
        <v>207.3</v>
      </c>
    </row>
    <row r="27" spans="1:9" x14ac:dyDescent="0.25">
      <c r="A27">
        <v>3</v>
      </c>
      <c r="B27">
        <v>184.25537972196105</v>
      </c>
      <c r="C27">
        <v>18.344620278038946</v>
      </c>
      <c r="D27">
        <f t="shared" si="0"/>
        <v>202.6</v>
      </c>
      <c r="F27">
        <v>2004</v>
      </c>
      <c r="G27">
        <v>184.25537972196105</v>
      </c>
      <c r="H27">
        <v>202.6</v>
      </c>
    </row>
    <row r="28" spans="1:9" x14ac:dyDescent="0.25">
      <c r="A28">
        <v>4</v>
      </c>
      <c r="B28">
        <v>353.17138061874493</v>
      </c>
      <c r="C28">
        <v>-13.371380618745945</v>
      </c>
      <c r="D28">
        <f t="shared" si="0"/>
        <v>339.79999999999899</v>
      </c>
      <c r="F28">
        <v>2005</v>
      </c>
      <c r="G28">
        <v>353.17138061874493</v>
      </c>
      <c r="H28">
        <v>339.79999999999899</v>
      </c>
    </row>
    <row r="29" spans="1:9" x14ac:dyDescent="0.25">
      <c r="A29">
        <v>5</v>
      </c>
      <c r="B29">
        <v>343.23514527187535</v>
      </c>
      <c r="C29">
        <v>22.564854728124658</v>
      </c>
      <c r="D29">
        <f t="shared" si="0"/>
        <v>365.8</v>
      </c>
      <c r="F29">
        <v>2006</v>
      </c>
      <c r="G29">
        <v>343.23514527187535</v>
      </c>
      <c r="H29">
        <v>365.8</v>
      </c>
    </row>
    <row r="30" spans="1:9" x14ac:dyDescent="0.25">
      <c r="A30">
        <v>6</v>
      </c>
      <c r="B30">
        <v>146.71849063378701</v>
      </c>
      <c r="C30">
        <v>39.081509366211975</v>
      </c>
      <c r="D30">
        <f t="shared" si="0"/>
        <v>185.79999999999899</v>
      </c>
      <c r="F30">
        <v>2007</v>
      </c>
      <c r="G30">
        <v>146.71849063378701</v>
      </c>
      <c r="H30">
        <v>185.79999999999899</v>
      </c>
    </row>
    <row r="31" spans="1:9" x14ac:dyDescent="0.25">
      <c r="A31">
        <v>7</v>
      </c>
      <c r="B31">
        <v>144.51043833448247</v>
      </c>
      <c r="C31">
        <v>-6.3104383344824839</v>
      </c>
      <c r="D31">
        <f t="shared" si="0"/>
        <v>138.19999999999999</v>
      </c>
      <c r="F31">
        <v>2008</v>
      </c>
      <c r="G31">
        <v>144.51043833448247</v>
      </c>
      <c r="H31">
        <v>138.19999999999999</v>
      </c>
    </row>
    <row r="32" spans="1:9" x14ac:dyDescent="0.25">
      <c r="A32">
        <v>8</v>
      </c>
      <c r="B32">
        <v>187.56745817091786</v>
      </c>
      <c r="C32">
        <v>-88.767458170917863</v>
      </c>
      <c r="D32">
        <f t="shared" si="0"/>
        <v>98.8</v>
      </c>
      <c r="F32">
        <v>2009</v>
      </c>
      <c r="G32">
        <v>187.56745817091786</v>
      </c>
      <c r="H32">
        <v>98.8</v>
      </c>
    </row>
    <row r="33" spans="1:8" x14ac:dyDescent="0.25">
      <c r="A33">
        <v>9</v>
      </c>
      <c r="B33">
        <v>267.05734094587501</v>
      </c>
      <c r="C33">
        <v>-25.457340945875018</v>
      </c>
      <c r="D33">
        <f t="shared" si="0"/>
        <v>241.6</v>
      </c>
      <c r="F33">
        <v>2010</v>
      </c>
      <c r="G33">
        <v>267.05734094587501</v>
      </c>
      <c r="H33">
        <v>241.6</v>
      </c>
    </row>
    <row r="34" spans="1:8" x14ac:dyDescent="0.25">
      <c r="A34">
        <v>10</v>
      </c>
      <c r="B34">
        <v>335.5069622243102</v>
      </c>
      <c r="C34">
        <v>-10.606962224310223</v>
      </c>
      <c r="D34">
        <f t="shared" si="0"/>
        <v>324.89999999999998</v>
      </c>
      <c r="F34">
        <v>2011</v>
      </c>
      <c r="G34">
        <v>335.5069622243102</v>
      </c>
      <c r="H34">
        <v>324.89999999999998</v>
      </c>
    </row>
    <row r="35" spans="1:8" x14ac:dyDescent="0.25">
      <c r="A35">
        <v>11</v>
      </c>
      <c r="B35">
        <v>174.31914437509138</v>
      </c>
      <c r="C35">
        <v>25.780855624908611</v>
      </c>
      <c r="D35">
        <f t="shared" si="0"/>
        <v>200.1</v>
      </c>
      <c r="F35">
        <v>2012</v>
      </c>
      <c r="G35">
        <v>174.31914437509138</v>
      </c>
      <c r="H35">
        <v>200.1</v>
      </c>
    </row>
    <row r="36" spans="1:8" x14ac:dyDescent="0.25">
      <c r="A36">
        <v>12</v>
      </c>
      <c r="B36">
        <v>116.90978459317806</v>
      </c>
      <c r="C36">
        <v>-42.40978459317806</v>
      </c>
      <c r="D36">
        <f t="shared" si="0"/>
        <v>74.5</v>
      </c>
      <c r="F36">
        <v>2013</v>
      </c>
      <c r="G36">
        <v>116.90978459317806</v>
      </c>
      <c r="H36">
        <v>74.5</v>
      </c>
    </row>
    <row r="37" spans="1:8" x14ac:dyDescent="0.25">
      <c r="A37">
        <v>13</v>
      </c>
      <c r="B37">
        <v>51.772241763699249</v>
      </c>
      <c r="C37">
        <v>-0.27224176369924891</v>
      </c>
      <c r="D37">
        <f t="shared" si="0"/>
        <v>51.5</v>
      </c>
      <c r="F37">
        <v>2014</v>
      </c>
      <c r="G37">
        <v>51.772241763699249</v>
      </c>
      <c r="H37">
        <v>51.5</v>
      </c>
    </row>
    <row r="38" spans="1:8" x14ac:dyDescent="0.25">
      <c r="A38">
        <v>14</v>
      </c>
      <c r="B38">
        <v>28.587692621003544</v>
      </c>
      <c r="C38">
        <v>6.6123073789964586</v>
      </c>
      <c r="D38">
        <f t="shared" si="0"/>
        <v>35.200000000000003</v>
      </c>
      <c r="F38">
        <v>2015</v>
      </c>
      <c r="G38">
        <v>28.587692621003544</v>
      </c>
      <c r="H38">
        <v>35.200000000000003</v>
      </c>
    </row>
    <row r="39" spans="1:8" x14ac:dyDescent="0.25">
      <c r="A39">
        <v>15</v>
      </c>
      <c r="B39">
        <v>122.42991534143903</v>
      </c>
      <c r="C39">
        <v>-26.329915341439033</v>
      </c>
      <c r="D39">
        <f t="shared" si="0"/>
        <v>96.1</v>
      </c>
      <c r="F39">
        <v>2016</v>
      </c>
      <c r="G39">
        <v>122.42991534143903</v>
      </c>
      <c r="H39">
        <v>96.1</v>
      </c>
    </row>
    <row r="40" spans="1:8" x14ac:dyDescent="0.25">
      <c r="A40">
        <v>16</v>
      </c>
      <c r="B40">
        <v>204.12785041570032</v>
      </c>
      <c r="C40">
        <v>80.072149584299666</v>
      </c>
      <c r="D40">
        <f t="shared" si="0"/>
        <v>284.2</v>
      </c>
      <c r="F40">
        <v>2018</v>
      </c>
      <c r="G40">
        <v>204.12785041570032</v>
      </c>
      <c r="H40">
        <v>284.2</v>
      </c>
    </row>
    <row r="41" spans="1:8" x14ac:dyDescent="0.25">
      <c r="A41">
        <v>17</v>
      </c>
      <c r="B41">
        <v>304.59423003404902</v>
      </c>
      <c r="C41">
        <v>4.7057699659509922</v>
      </c>
      <c r="D41">
        <f t="shared" si="0"/>
        <v>309.3</v>
      </c>
      <c r="F41">
        <v>2019</v>
      </c>
      <c r="G41">
        <v>304.59423003404902</v>
      </c>
      <c r="H41">
        <v>309.3</v>
      </c>
    </row>
    <row r="42" spans="1:8" ht="15.75" thickBot="1" x14ac:dyDescent="0.3">
      <c r="A42" s="29">
        <v>18</v>
      </c>
      <c r="B42" s="29">
        <v>214.06408576256996</v>
      </c>
      <c r="C42" s="29">
        <v>30.93591423743004</v>
      </c>
      <c r="D42">
        <f t="shared" si="0"/>
        <v>245</v>
      </c>
      <c r="F42">
        <v>2020</v>
      </c>
      <c r="G42" s="29">
        <v>214.06408576256996</v>
      </c>
      <c r="H42"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 var- act, exp</vt:lpstr>
      <vt:lpstr>5 var - act,log, exp</vt:lpstr>
      <vt:lpstr>4 var - act, exp</vt:lpstr>
      <vt:lpstr>3 var - act, exp</vt:lpstr>
      <vt:lpstr>Final GW model</vt:lpstr>
      <vt:lpstr>DWR portfolio</vt:lpstr>
      <vt:lpstr>imports</vt:lpstr>
      <vt:lpstr>groundwater</vt:lpstr>
      <vt:lpstr>LAA - ML1</vt:lpstr>
      <vt:lpstr>LA aqueduct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2024-09-01T19:10:57Z</dcterms:modified>
</cp:coreProperties>
</file>