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alvar/Library/CloudStorage/Dropbox/@UCLA/02_Projects/02_NIDIS/SoCal/"/>
    </mc:Choice>
  </mc:AlternateContent>
  <xr:revisionPtr revIDLastSave="0" documentId="8_{DEDFB6B3-5082-D743-81B7-9871BC8FB86D}" xr6:coauthVersionLast="37" xr6:coauthVersionMax="37" xr10:uidLastSave="{00000000-0000-0000-0000-000000000000}"/>
  <bookViews>
    <workbookView xWindow="0" yWindow="580" windowWidth="22940" windowHeight="14320" activeTab="1" xr2:uid="{00000000-000D-0000-FFFF-FFFF00000000}"/>
  </bookViews>
  <sheets>
    <sheet name="MWDHistoricSupply" sheetId="6" r:id="rId1"/>
    <sheet name="Sheet1" sheetId="8" r:id="rId2"/>
    <sheet name="SupplyHistoric" sheetId="7" r:id="rId3"/>
  </sheets>
  <calcPr calcId="179021"/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2" i="8"/>
  <c r="AI3" i="8" l="1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2" i="8"/>
  <c r="AE29" i="8"/>
  <c r="AE30" i="8"/>
  <c r="AE31" i="8"/>
  <c r="AE32" i="8"/>
  <c r="AE33" i="8"/>
  <c r="AE34" i="8"/>
  <c r="AE36" i="8"/>
  <c r="AE37" i="8"/>
  <c r="AE38" i="8"/>
  <c r="AE39" i="8"/>
  <c r="AE40" i="8"/>
  <c r="AE41" i="8"/>
  <c r="AE4" i="8"/>
  <c r="AE5" i="8"/>
  <c r="AE6" i="8"/>
  <c r="AE7" i="8"/>
  <c r="AE8" i="8"/>
  <c r="AE9" i="8"/>
  <c r="AE10" i="8"/>
  <c r="AE11" i="8"/>
  <c r="AE12" i="8"/>
  <c r="AE13" i="8"/>
  <c r="AE15" i="8"/>
  <c r="AE16" i="8"/>
  <c r="AE17" i="8"/>
  <c r="AE18" i="8"/>
  <c r="AE19" i="8"/>
  <c r="AE21" i="8"/>
  <c r="AE22" i="8"/>
  <c r="AE23" i="8"/>
  <c r="AE24" i="8"/>
  <c r="AE25" i="8"/>
  <c r="AE26" i="8"/>
  <c r="AE27" i="8"/>
  <c r="AE28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2" i="8"/>
  <c r="G3" i="8"/>
  <c r="H3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H2" i="8"/>
  <c r="G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2" i="8"/>
  <c r="K21" i="6"/>
  <c r="D51" i="6" l="1"/>
  <c r="E51" i="6"/>
  <c r="F51" i="6"/>
  <c r="G51" i="6"/>
  <c r="C51" i="6"/>
  <c r="D53" i="6"/>
  <c r="E53" i="6"/>
  <c r="F53" i="6"/>
  <c r="G53" i="6"/>
  <c r="C53" i="6"/>
  <c r="D52" i="6"/>
  <c r="E52" i="6"/>
  <c r="F52" i="6"/>
  <c r="G52" i="6"/>
  <c r="C52" i="6"/>
  <c r="D54" i="6"/>
  <c r="E54" i="6"/>
  <c r="F54" i="6"/>
  <c r="G54" i="6"/>
  <c r="C54" i="6"/>
  <c r="K30" i="6" l="1"/>
  <c r="K31" i="6"/>
  <c r="K32" i="6"/>
  <c r="K33" i="6"/>
  <c r="K34" i="6"/>
  <c r="K35" i="6"/>
  <c r="K36" i="6"/>
  <c r="K37" i="6"/>
  <c r="K38" i="6"/>
  <c r="K39" i="6"/>
  <c r="K40" i="6"/>
  <c r="K41" i="6"/>
  <c r="K22" i="6"/>
  <c r="K23" i="6"/>
  <c r="K25" i="6"/>
  <c r="K26" i="6"/>
  <c r="K27" i="6"/>
  <c r="K28" i="6"/>
  <c r="K29" i="6"/>
  <c r="K24" i="6"/>
  <c r="D44" i="6" l="1"/>
  <c r="E44" i="6"/>
  <c r="F44" i="6"/>
  <c r="G44" i="6"/>
  <c r="C44" i="6"/>
  <c r="C46" i="6" s="1"/>
  <c r="I3" i="6"/>
  <c r="I6" i="6"/>
  <c r="I7" i="6"/>
  <c r="I26" i="6"/>
  <c r="I27" i="6"/>
  <c r="I30" i="6"/>
  <c r="I31" i="6"/>
  <c r="H3" i="6"/>
  <c r="H4" i="6"/>
  <c r="I4" i="6" s="1"/>
  <c r="H5" i="6"/>
  <c r="I5" i="6" s="1"/>
  <c r="H6" i="6"/>
  <c r="H7" i="6"/>
  <c r="H8" i="6"/>
  <c r="I8" i="6" s="1"/>
  <c r="H9" i="6"/>
  <c r="I9" i="6" s="1"/>
  <c r="H10" i="6"/>
  <c r="I10" i="6" s="1"/>
  <c r="H11" i="6"/>
  <c r="I11" i="6" s="1"/>
  <c r="H12" i="6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H23" i="6"/>
  <c r="I23" i="6" s="1"/>
  <c r="H24" i="6"/>
  <c r="I24" i="6" s="1"/>
  <c r="H25" i="6"/>
  <c r="I25" i="6" s="1"/>
  <c r="H26" i="6"/>
  <c r="H27" i="6"/>
  <c r="H28" i="6"/>
  <c r="I28" i="6" s="1"/>
  <c r="H29" i="6"/>
  <c r="I29" i="6" s="1"/>
  <c r="H30" i="6"/>
  <c r="H31" i="6"/>
  <c r="H32" i="6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 s="1"/>
  <c r="H40" i="6"/>
  <c r="I40" i="6" s="1"/>
  <c r="H41" i="6"/>
  <c r="I41" i="6" s="1"/>
  <c r="H2" i="6"/>
  <c r="I2" i="6" s="1"/>
  <c r="H53" i="6" l="1"/>
  <c r="I53" i="6" s="1"/>
  <c r="I22" i="6"/>
  <c r="C45" i="6"/>
  <c r="I32" i="6"/>
  <c r="H54" i="6"/>
  <c r="I54" i="6" s="1"/>
  <c r="I12" i="6"/>
  <c r="H51" i="6"/>
  <c r="I51" i="6" s="1"/>
  <c r="H52" i="6"/>
  <c r="I52" i="6" s="1"/>
  <c r="H44" i="6"/>
  <c r="Y3" i="6" l="1"/>
  <c r="Z3" i="6"/>
  <c r="AA3" i="6"/>
  <c r="AB3" i="6"/>
  <c r="AC3" i="6"/>
  <c r="Y4" i="6"/>
  <c r="Z4" i="6"/>
  <c r="AA4" i="6"/>
  <c r="AB4" i="6"/>
  <c r="AC4" i="6"/>
  <c r="Y5" i="6"/>
  <c r="Z5" i="6"/>
  <c r="AA5" i="6"/>
  <c r="AB5" i="6"/>
  <c r="AC5" i="6"/>
  <c r="Y6" i="6"/>
  <c r="Z6" i="6"/>
  <c r="AA6" i="6"/>
  <c r="AB6" i="6"/>
  <c r="AC6" i="6"/>
  <c r="Y7" i="6"/>
  <c r="Z7" i="6"/>
  <c r="AA7" i="6"/>
  <c r="AB7" i="6"/>
  <c r="AC7" i="6"/>
  <c r="Y8" i="6"/>
  <c r="Z8" i="6"/>
  <c r="AA8" i="6"/>
  <c r="AB8" i="6"/>
  <c r="AC8" i="6"/>
  <c r="Y9" i="6"/>
  <c r="Z9" i="6"/>
  <c r="AA9" i="6"/>
  <c r="AB9" i="6"/>
  <c r="AC9" i="6"/>
  <c r="Y10" i="6"/>
  <c r="Z10" i="6"/>
  <c r="AA10" i="6"/>
  <c r="AB10" i="6"/>
  <c r="AC10" i="6"/>
  <c r="Y11" i="6"/>
  <c r="Z11" i="6"/>
  <c r="AA11" i="6"/>
  <c r="AB11" i="6"/>
  <c r="AC11" i="6"/>
  <c r="Y12" i="6"/>
  <c r="Z12" i="6"/>
  <c r="AA12" i="6"/>
  <c r="AB12" i="6"/>
  <c r="AC12" i="6"/>
  <c r="Y13" i="6"/>
  <c r="Z13" i="6"/>
  <c r="AA13" i="6"/>
  <c r="AB13" i="6"/>
  <c r="AC13" i="6"/>
  <c r="Y14" i="6"/>
  <c r="Z14" i="6"/>
  <c r="AA14" i="6"/>
  <c r="AB14" i="6"/>
  <c r="AC14" i="6"/>
  <c r="Y15" i="6"/>
  <c r="Z15" i="6"/>
  <c r="AA15" i="6"/>
  <c r="AB15" i="6"/>
  <c r="AC15" i="6"/>
  <c r="Y16" i="6"/>
  <c r="Z16" i="6"/>
  <c r="AA16" i="6"/>
  <c r="AB16" i="6"/>
  <c r="AC16" i="6"/>
  <c r="Y17" i="6"/>
  <c r="Z17" i="6"/>
  <c r="AA17" i="6"/>
  <c r="AB17" i="6"/>
  <c r="AC17" i="6"/>
  <c r="Y18" i="6"/>
  <c r="Z18" i="6"/>
  <c r="AA18" i="6"/>
  <c r="AB18" i="6"/>
  <c r="AC18" i="6"/>
  <c r="Y19" i="6"/>
  <c r="Z19" i="6"/>
  <c r="AA19" i="6"/>
  <c r="AB19" i="6"/>
  <c r="AC19" i="6"/>
  <c r="Y20" i="6"/>
  <c r="Z20" i="6"/>
  <c r="AA20" i="6"/>
  <c r="AB20" i="6"/>
  <c r="AC20" i="6"/>
  <c r="Y21" i="6"/>
  <c r="Z21" i="6"/>
  <c r="AA21" i="6"/>
  <c r="AB21" i="6"/>
  <c r="AC21" i="6"/>
  <c r="Y22" i="6"/>
  <c r="Z22" i="6"/>
  <c r="AA22" i="6"/>
  <c r="AB22" i="6"/>
  <c r="AC22" i="6"/>
  <c r="Y23" i="6"/>
  <c r="Z23" i="6"/>
  <c r="AA23" i="6"/>
  <c r="AB23" i="6"/>
  <c r="AC23" i="6"/>
  <c r="Y24" i="6"/>
  <c r="Z24" i="6"/>
  <c r="AA24" i="6"/>
  <c r="AB24" i="6"/>
  <c r="AC24" i="6"/>
  <c r="Y25" i="6"/>
  <c r="Z25" i="6"/>
  <c r="AA25" i="6"/>
  <c r="AB25" i="6"/>
  <c r="AC25" i="6"/>
  <c r="Y26" i="6"/>
  <c r="Z26" i="6"/>
  <c r="AA26" i="6"/>
  <c r="AB26" i="6"/>
  <c r="AC26" i="6"/>
  <c r="Y27" i="6"/>
  <c r="Z27" i="6"/>
  <c r="AA27" i="6"/>
  <c r="AB27" i="6"/>
  <c r="AC27" i="6"/>
  <c r="Y28" i="6"/>
  <c r="Z28" i="6"/>
  <c r="AA28" i="6"/>
  <c r="AB28" i="6"/>
  <c r="AC28" i="6"/>
  <c r="Y29" i="6"/>
  <c r="Z29" i="6"/>
  <c r="AA29" i="6"/>
  <c r="AB29" i="6"/>
  <c r="AC29" i="6"/>
  <c r="Y30" i="6"/>
  <c r="Z30" i="6"/>
  <c r="AA30" i="6"/>
  <c r="AB30" i="6"/>
  <c r="AC30" i="6"/>
  <c r="Y31" i="6"/>
  <c r="Z31" i="6"/>
  <c r="AA31" i="6"/>
  <c r="AB31" i="6"/>
  <c r="AC31" i="6"/>
  <c r="Y32" i="6"/>
  <c r="Z32" i="6"/>
  <c r="AA32" i="6"/>
  <c r="AB32" i="6"/>
  <c r="AC32" i="6"/>
  <c r="Y33" i="6"/>
  <c r="Z33" i="6"/>
  <c r="AA33" i="6"/>
  <c r="AB33" i="6"/>
  <c r="AC33" i="6"/>
  <c r="Y34" i="6"/>
  <c r="Z34" i="6"/>
  <c r="AA34" i="6"/>
  <c r="AB34" i="6"/>
  <c r="AC34" i="6"/>
  <c r="Y35" i="6"/>
  <c r="Z35" i="6"/>
  <c r="AA35" i="6"/>
  <c r="AB35" i="6"/>
  <c r="AC35" i="6"/>
  <c r="Y36" i="6"/>
  <c r="Z36" i="6"/>
  <c r="AA36" i="6"/>
  <c r="AB36" i="6"/>
  <c r="AC36" i="6"/>
  <c r="Y37" i="6"/>
  <c r="Z37" i="6"/>
  <c r="AA37" i="6"/>
  <c r="AB37" i="6"/>
  <c r="AC37" i="6"/>
  <c r="Y38" i="6"/>
  <c r="Z38" i="6"/>
  <c r="AA38" i="6"/>
  <c r="AB38" i="6"/>
  <c r="AC38" i="6"/>
  <c r="Y39" i="6"/>
  <c r="Z39" i="6"/>
  <c r="AA39" i="6"/>
  <c r="AB39" i="6"/>
  <c r="AC39" i="6"/>
  <c r="Y40" i="6"/>
  <c r="Z40" i="6"/>
  <c r="AA40" i="6"/>
  <c r="AB40" i="6"/>
  <c r="AC40" i="6"/>
  <c r="Y41" i="6"/>
  <c r="Z41" i="6"/>
  <c r="AA41" i="6"/>
  <c r="AB41" i="6"/>
  <c r="AC41" i="6"/>
  <c r="AA2" i="6"/>
  <c r="AB2" i="6"/>
  <c r="AC2" i="6"/>
  <c r="Z2" i="6"/>
  <c r="Y2" i="6"/>
  <c r="Z1" i="6"/>
  <c r="AA1" i="6"/>
  <c r="AB1" i="6"/>
  <c r="AC1" i="6"/>
  <c r="Y1" i="6"/>
  <c r="D43" i="6" l="1"/>
  <c r="E43" i="6"/>
  <c r="F43" i="6"/>
  <c r="G43" i="6"/>
  <c r="C43" i="6"/>
</calcChain>
</file>

<file path=xl/sharedStrings.xml><?xml version="1.0" encoding="utf-8"?>
<sst xmlns="http://schemas.openxmlformats.org/spreadsheetml/2006/main" count="132" uniqueCount="32">
  <si>
    <t>Population</t>
  </si>
  <si>
    <t>Total</t>
  </si>
  <si>
    <t>Calendar Year</t>
  </si>
  <si>
    <t>Local Supplies</t>
  </si>
  <si>
    <t>http://www.mwdh2o.com/PDF_About_Your_Water/2.4.2_Regional_Urban_Water_Management_Plan.pdf</t>
  </si>
  <si>
    <t>Table A2.1</t>
  </si>
  <si>
    <t>Percentages</t>
  </si>
  <si>
    <t>Los Angeles Aqueduct</t>
  </si>
  <si>
    <t>Colorado River Aqueduct</t>
  </si>
  <si>
    <t>State Water Project</t>
  </si>
  <si>
    <t>Average</t>
  </si>
  <si>
    <t>Total Imports</t>
  </si>
  <si>
    <t>%Imports</t>
  </si>
  <si>
    <t>Water supplies</t>
  </si>
  <si>
    <t>2006-2015</t>
  </si>
  <si>
    <t>1996-2005</t>
  </si>
  <si>
    <t>1986-1995</t>
  </si>
  <si>
    <t>1986-2005</t>
  </si>
  <si>
    <t>Date</t>
  </si>
  <si>
    <t>Value</t>
  </si>
  <si>
    <t>year</t>
  </si>
  <si>
    <t>water_use</t>
  </si>
  <si>
    <t>population</t>
  </si>
  <si>
    <t>precipitation</t>
  </si>
  <si>
    <t>efficiency</t>
  </si>
  <si>
    <t>drought</t>
  </si>
  <si>
    <t>C</t>
  </si>
  <si>
    <t>AN</t>
  </si>
  <si>
    <t>W</t>
  </si>
  <si>
    <t>BN</t>
  </si>
  <si>
    <t>D</t>
  </si>
  <si>
    <t>Unnamed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</si>
</sst>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2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5"/>
      <color rgb="FF333333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3" fontId="0" fillId="0" borderId="0" xfId="0" applyNumberFormat="1"/>
    <xf numFmtId="0" fontId="19" fillId="0" borderId="0" xfId="42"/>
    <xf numFmtId="9" fontId="0" fillId="0" borderId="0" xfId="44" applyFont="1"/>
    <xf numFmtId="43" fontId="0" fillId="0" borderId="0" xfId="45" applyFont="1"/>
    <xf numFmtId="2" fontId="0" fillId="0" borderId="0" xfId="44" applyNumberFormat="1" applyFont="1"/>
    <xf numFmtId="164" fontId="0" fillId="0" borderId="0" xfId="44" applyNumberFormat="1" applyFont="1"/>
    <xf numFmtId="9" fontId="0" fillId="0" borderId="0" xfId="0" applyNumberFormat="1"/>
    <xf numFmtId="43" fontId="0" fillId="0" borderId="0" xfId="0" applyNumberFormat="1"/>
    <xf numFmtId="2" fontId="0" fillId="0" borderId="0" xfId="0" applyNumberFormat="1"/>
    <xf numFmtId="0" fontId="21" fillId="0" borderId="0" xfId="0" applyFon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7000000}"/>
    <cellStyle name="Normal 4" xfId="46" xr:uid="{00000000-0005-0000-0000-000028000000}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4A80"/>
      <color rgb="FF776972"/>
      <color rgb="FF0D828A"/>
      <color rgb="FF905A78"/>
      <color rgb="FFB44B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MWDHistoricSupply!$Z$1</c:f>
              <c:strCache>
                <c:ptCount val="1"/>
                <c:pt idx="0">
                  <c:v>Local Supplies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MWDHistoricSupply!$Z$2:$Z$41</c:f>
              <c:numCache>
                <c:formatCode>0%</c:formatCode>
                <c:ptCount val="40"/>
                <c:pt idx="0">
                  <c:v>0.42474291056403862</c:v>
                </c:pt>
                <c:pt idx="1">
                  <c:v>0.42692427547522593</c:v>
                </c:pt>
                <c:pt idx="2">
                  <c:v>0.39046431910252416</c:v>
                </c:pt>
                <c:pt idx="3">
                  <c:v>0.44219382985353695</c:v>
                </c:pt>
                <c:pt idx="4">
                  <c:v>0.45247740729199126</c:v>
                </c:pt>
                <c:pt idx="5">
                  <c:v>0.46743533811156124</c:v>
                </c:pt>
                <c:pt idx="6">
                  <c:v>0.43377999376752885</c:v>
                </c:pt>
                <c:pt idx="7">
                  <c:v>0.43159862885634154</c:v>
                </c:pt>
                <c:pt idx="8">
                  <c:v>0.50514178871922721</c:v>
                </c:pt>
                <c:pt idx="9">
                  <c:v>0.47834216266749768</c:v>
                </c:pt>
                <c:pt idx="10">
                  <c:v>0.47055157369897166</c:v>
                </c:pt>
                <c:pt idx="11">
                  <c:v>0.45652851355562479</c:v>
                </c:pt>
                <c:pt idx="12">
                  <c:v>0.47397943284512312</c:v>
                </c:pt>
                <c:pt idx="13">
                  <c:v>0.48052352757868494</c:v>
                </c:pt>
                <c:pt idx="14">
                  <c:v>0.45808663134933003</c:v>
                </c:pt>
                <c:pt idx="15">
                  <c:v>0.4443751947647242</c:v>
                </c:pt>
                <c:pt idx="16">
                  <c:v>0.47117482081645373</c:v>
                </c:pt>
                <c:pt idx="17">
                  <c:v>0.43876597070738549</c:v>
                </c:pt>
                <c:pt idx="18">
                  <c:v>0.47584917419756934</c:v>
                </c:pt>
                <c:pt idx="19">
                  <c:v>0.49548145839825491</c:v>
                </c:pt>
                <c:pt idx="20">
                  <c:v>0.53443440324088498</c:v>
                </c:pt>
                <c:pt idx="21">
                  <c:v>0.54814583982549081</c:v>
                </c:pt>
                <c:pt idx="22">
                  <c:v>0.53786226238703649</c:v>
                </c:pt>
                <c:pt idx="23">
                  <c:v>0.58803365534434404</c:v>
                </c:pt>
                <c:pt idx="24">
                  <c:v>0.55095045185416014</c:v>
                </c:pt>
                <c:pt idx="25">
                  <c:v>0.53225303832969773</c:v>
                </c:pt>
                <c:pt idx="26">
                  <c:v>0.53162979121221565</c:v>
                </c:pt>
                <c:pt idx="27">
                  <c:v>0.51698348395138671</c:v>
                </c:pt>
                <c:pt idx="28">
                  <c:v>0.50701153007167343</c:v>
                </c:pt>
                <c:pt idx="29">
                  <c:v>0.49548145839825491</c:v>
                </c:pt>
                <c:pt idx="30">
                  <c:v>0.5328762854471798</c:v>
                </c:pt>
                <c:pt idx="31">
                  <c:v>0.57712683078840765</c:v>
                </c:pt>
                <c:pt idx="32">
                  <c:v>0.57401059520099718</c:v>
                </c:pt>
                <c:pt idx="33">
                  <c:v>0.57868494858211283</c:v>
                </c:pt>
                <c:pt idx="34">
                  <c:v>0.5387971330632596</c:v>
                </c:pt>
                <c:pt idx="35">
                  <c:v>0.5185416017450919</c:v>
                </c:pt>
                <c:pt idx="36">
                  <c:v>0.5818011841695232</c:v>
                </c:pt>
                <c:pt idx="37">
                  <c:v>0.58148956061078216</c:v>
                </c:pt>
                <c:pt idx="38">
                  <c:v>0.58741040822686197</c:v>
                </c:pt>
                <c:pt idx="39">
                  <c:v>0.52228108444998445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7-45E9-991D-767BF7820744}"/>
            </c:ext>
          </c:extLst>
        </c:ser>
        <c:ser>
          <c:idx val="1"/>
          <c:order val="1"/>
          <c:tx>
            <c:strRef>
              <c:f>MWDHistoricSupply!$AA$1</c:f>
              <c:strCache>
                <c:ptCount val="1"/>
                <c:pt idx="0">
                  <c:v>Los Angeles Aqueduct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MWDHistoricSupply!$AA$2:$AA$41</c:f>
              <c:numCache>
                <c:formatCode>0%</c:formatCode>
                <c:ptCount val="40"/>
                <c:pt idx="0">
                  <c:v>0.13399813025864754</c:v>
                </c:pt>
                <c:pt idx="1">
                  <c:v>8.5696478653786226E-2</c:v>
                </c:pt>
                <c:pt idx="2">
                  <c:v>0.14708631972577127</c:v>
                </c:pt>
                <c:pt idx="3">
                  <c:v>0.15363041445933312</c:v>
                </c:pt>
                <c:pt idx="4">
                  <c:v>0.16048613275163603</c:v>
                </c:pt>
                <c:pt idx="5">
                  <c:v>0.14490495481458399</c:v>
                </c:pt>
                <c:pt idx="6">
                  <c:v>0.15051417887192273</c:v>
                </c:pt>
                <c:pt idx="7">
                  <c:v>0.16173262698660018</c:v>
                </c:pt>
                <c:pt idx="8">
                  <c:v>0.16079775631037707</c:v>
                </c:pt>
                <c:pt idx="9">
                  <c:v>0.15456528513555626</c:v>
                </c:pt>
                <c:pt idx="10">
                  <c:v>0.16235587410408228</c:v>
                </c:pt>
                <c:pt idx="11">
                  <c:v>0.13337488314116547</c:v>
                </c:pt>
                <c:pt idx="12">
                  <c:v>0.11498909317544406</c:v>
                </c:pt>
                <c:pt idx="13">
                  <c:v>8.9747584917419757E-2</c:v>
                </c:pt>
                <c:pt idx="14">
                  <c:v>3.303209722655033E-2</c:v>
                </c:pt>
                <c:pt idx="15">
                  <c:v>5.7961981925833593E-2</c:v>
                </c:pt>
                <c:pt idx="16">
                  <c:v>5.5157369897164223E-2</c:v>
                </c:pt>
                <c:pt idx="17">
                  <c:v>9.0059208476160793E-2</c:v>
                </c:pt>
                <c:pt idx="18">
                  <c:v>4.1445933312558428E-2</c:v>
                </c:pt>
                <c:pt idx="19">
                  <c:v>0.14459333125584295</c:v>
                </c:pt>
                <c:pt idx="20">
                  <c:v>0.13244001246494236</c:v>
                </c:pt>
                <c:pt idx="21">
                  <c:v>0.13586787161109379</c:v>
                </c:pt>
                <c:pt idx="22">
                  <c:v>0.14552820193206606</c:v>
                </c:pt>
                <c:pt idx="23">
                  <c:v>9.6291679650981621E-2</c:v>
                </c:pt>
                <c:pt idx="24">
                  <c:v>7.9464007478965412E-2</c:v>
                </c:pt>
                <c:pt idx="25">
                  <c:v>8.3203490183857906E-2</c:v>
                </c:pt>
                <c:pt idx="26">
                  <c:v>5.578061701464631E-2</c:v>
                </c:pt>
                <c:pt idx="27">
                  <c:v>7.8529136802742289E-2</c:v>
                </c:pt>
                <c:pt idx="28">
                  <c:v>6.325958242443129E-2</c:v>
                </c:pt>
                <c:pt idx="29">
                  <c:v>0.11498909317544406</c:v>
                </c:pt>
                <c:pt idx="30">
                  <c:v>0.11810532876285447</c:v>
                </c:pt>
                <c:pt idx="31">
                  <c:v>4.0199439077594268E-2</c:v>
                </c:pt>
                <c:pt idx="32">
                  <c:v>4.5808663134933002E-2</c:v>
                </c:pt>
                <c:pt idx="33">
                  <c:v>4.2692427547522595E-2</c:v>
                </c:pt>
                <c:pt idx="34">
                  <c:v>7.8217513244001252E-2</c:v>
                </c:pt>
                <c:pt idx="35">
                  <c:v>0.1153007167341851</c:v>
                </c:pt>
                <c:pt idx="36">
                  <c:v>5.2041134309753816E-2</c:v>
                </c:pt>
                <c:pt idx="37">
                  <c:v>2.0255531318167652E-2</c:v>
                </c:pt>
                <c:pt idx="38">
                  <c:v>1.9320660641944532E-2</c:v>
                </c:pt>
                <c:pt idx="39">
                  <c:v>8.4138360860081026E-3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7-45E9-991D-767BF7820744}"/>
            </c:ext>
          </c:extLst>
        </c:ser>
        <c:ser>
          <c:idx val="2"/>
          <c:order val="2"/>
          <c:tx>
            <c:strRef>
              <c:f>MWDHistoricSupply!$AB$1</c:f>
              <c:strCache>
                <c:ptCount val="1"/>
                <c:pt idx="0">
                  <c:v>Colorado River Aqueduct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MWDHistoricSupply!$AB$2:$AB$41</c:f>
              <c:numCache>
                <c:formatCode>0%</c:formatCode>
                <c:ptCount val="40"/>
                <c:pt idx="0">
                  <c:v>0.24244312870052975</c:v>
                </c:pt>
                <c:pt idx="1">
                  <c:v>0.39794328451230915</c:v>
                </c:pt>
                <c:pt idx="2">
                  <c:v>0.22125272670613899</c:v>
                </c:pt>
                <c:pt idx="3">
                  <c:v>0.244312870052976</c:v>
                </c:pt>
                <c:pt idx="4">
                  <c:v>0.24649423496416328</c:v>
                </c:pt>
                <c:pt idx="5">
                  <c:v>0.24649423496416328</c:v>
                </c:pt>
                <c:pt idx="6">
                  <c:v>0.213773761296354</c:v>
                </c:pt>
                <c:pt idx="7">
                  <c:v>0.26488002492988472</c:v>
                </c:pt>
                <c:pt idx="8">
                  <c:v>0.35836709255219695</c:v>
                </c:pt>
                <c:pt idx="9">
                  <c:v>0.31723278279837958</c:v>
                </c:pt>
                <c:pt idx="10">
                  <c:v>0.31193518229978184</c:v>
                </c:pt>
                <c:pt idx="11">
                  <c:v>0.36615768152072298</c:v>
                </c:pt>
                <c:pt idx="12">
                  <c:v>0.37363664693050797</c:v>
                </c:pt>
                <c:pt idx="13">
                  <c:v>0.37052041134309754</c:v>
                </c:pt>
                <c:pt idx="14">
                  <c:v>0.36865066999065127</c:v>
                </c:pt>
                <c:pt idx="15">
                  <c:v>0.39015269554378312</c:v>
                </c:pt>
                <c:pt idx="16">
                  <c:v>0.35930196322842006</c:v>
                </c:pt>
                <c:pt idx="17">
                  <c:v>0.35649735119975068</c:v>
                </c:pt>
                <c:pt idx="18">
                  <c:v>0.39358055468993458</c:v>
                </c:pt>
                <c:pt idx="19">
                  <c:v>0.29074478030539108</c:v>
                </c:pt>
                <c:pt idx="20">
                  <c:v>0.33935805546899345</c:v>
                </c:pt>
                <c:pt idx="21">
                  <c:v>0.35057650358367093</c:v>
                </c:pt>
                <c:pt idx="22">
                  <c:v>0.29323776877531943</c:v>
                </c:pt>
                <c:pt idx="23">
                  <c:v>0.33406045497039577</c:v>
                </c:pt>
                <c:pt idx="24">
                  <c:v>0.37924587098784668</c:v>
                </c:pt>
                <c:pt idx="25">
                  <c:v>0.38797133063259581</c:v>
                </c:pt>
                <c:pt idx="26">
                  <c:v>0.37332502337176693</c:v>
                </c:pt>
                <c:pt idx="27">
                  <c:v>0.21065752570894358</c:v>
                </c:pt>
                <c:pt idx="28">
                  <c:v>0.23091305702711126</c:v>
                </c:pt>
                <c:pt idx="29">
                  <c:v>0.22031785602991585</c:v>
                </c:pt>
                <c:pt idx="30">
                  <c:v>0.16017450919289497</c:v>
                </c:pt>
                <c:pt idx="31">
                  <c:v>0.21688999688376442</c:v>
                </c:pt>
                <c:pt idx="32">
                  <c:v>0.27921470863197256</c:v>
                </c:pt>
                <c:pt idx="33">
                  <c:v>0.32533499532564664</c:v>
                </c:pt>
                <c:pt idx="34">
                  <c:v>0.26082891866625119</c:v>
                </c:pt>
                <c:pt idx="35">
                  <c:v>0.13867248363976317</c:v>
                </c:pt>
                <c:pt idx="36">
                  <c:v>0.14178871922717357</c:v>
                </c:pt>
                <c:pt idx="37">
                  <c:v>0.30663758180118417</c:v>
                </c:pt>
                <c:pt idx="38">
                  <c:v>0.36397631660953567</c:v>
                </c:pt>
                <c:pt idx="39">
                  <c:v>0.36771579931442816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7-45E9-991D-767BF7820744}"/>
            </c:ext>
          </c:extLst>
        </c:ser>
        <c:ser>
          <c:idx val="3"/>
          <c:order val="3"/>
          <c:tx>
            <c:strRef>
              <c:f>MWDHistoricSupply!$AC$1</c:f>
              <c:strCache>
                <c:ptCount val="1"/>
                <c:pt idx="0">
                  <c:v>State Water Project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MWDHistoricSupply!$AC$2:$AC$41</c:f>
              <c:numCache>
                <c:formatCode>0%</c:formatCode>
                <c:ptCount val="40"/>
                <c:pt idx="0">
                  <c:v>0.19881583047678406</c:v>
                </c:pt>
                <c:pt idx="1">
                  <c:v>6.5129323776877537E-2</c:v>
                </c:pt>
                <c:pt idx="2">
                  <c:v>0.17949516983483951</c:v>
                </c:pt>
                <c:pt idx="3">
                  <c:v>0.16578373325023371</c:v>
                </c:pt>
                <c:pt idx="4">
                  <c:v>0.17450919289498287</c:v>
                </c:pt>
                <c:pt idx="5">
                  <c:v>0.25771268307884077</c:v>
                </c:pt>
                <c:pt idx="6">
                  <c:v>0.22966656279214709</c:v>
                </c:pt>
                <c:pt idx="7">
                  <c:v>0.12776565908382673</c:v>
                </c:pt>
                <c:pt idx="8">
                  <c:v>0.15518853225303833</c:v>
                </c:pt>
                <c:pt idx="9">
                  <c:v>0.22686195076347773</c:v>
                </c:pt>
                <c:pt idx="10">
                  <c:v>0.23558741040822687</c:v>
                </c:pt>
                <c:pt idx="11">
                  <c:v>0.23776877531941415</c:v>
                </c:pt>
                <c:pt idx="12">
                  <c:v>0.29822374571517607</c:v>
                </c:pt>
                <c:pt idx="13">
                  <c:v>0.37862262387036461</c:v>
                </c:pt>
                <c:pt idx="14">
                  <c:v>0.45434714864443754</c:v>
                </c:pt>
                <c:pt idx="15">
                  <c:v>0.19476472421315053</c:v>
                </c:pt>
                <c:pt idx="16">
                  <c:v>0.23184792770333437</c:v>
                </c:pt>
                <c:pt idx="17">
                  <c:v>0.20660641944531005</c:v>
                </c:pt>
                <c:pt idx="18">
                  <c:v>0.26332190713617948</c:v>
                </c:pt>
                <c:pt idx="19">
                  <c:v>0.14054222499220942</c:v>
                </c:pt>
                <c:pt idx="20">
                  <c:v>0.20660641944531005</c:v>
                </c:pt>
                <c:pt idx="21">
                  <c:v>0.22561545652851356</c:v>
                </c:pt>
                <c:pt idx="22">
                  <c:v>0.16235587410408228</c:v>
                </c:pt>
                <c:pt idx="23">
                  <c:v>0.24680585852290432</c:v>
                </c:pt>
                <c:pt idx="24">
                  <c:v>0.45902150202555314</c:v>
                </c:pt>
                <c:pt idx="25">
                  <c:v>0.34870676223122465</c:v>
                </c:pt>
                <c:pt idx="26">
                  <c:v>0.44094733561857274</c:v>
                </c:pt>
                <c:pt idx="27">
                  <c:v>0.48644437519476474</c:v>
                </c:pt>
                <c:pt idx="28">
                  <c:v>0.5615456528513556</c:v>
                </c:pt>
                <c:pt idx="29">
                  <c:v>0.47522592708008726</c:v>
                </c:pt>
                <c:pt idx="30">
                  <c:v>0.52820193206606414</c:v>
                </c:pt>
                <c:pt idx="31">
                  <c:v>0.51355562480523531</c:v>
                </c:pt>
                <c:pt idx="32">
                  <c:v>0.32315363041445933</c:v>
                </c:pt>
                <c:pt idx="33">
                  <c:v>0.28295419133686506</c:v>
                </c:pt>
                <c:pt idx="34">
                  <c:v>0.35182299781863507</c:v>
                </c:pt>
                <c:pt idx="35">
                  <c:v>0.42972888750389532</c:v>
                </c:pt>
                <c:pt idx="36">
                  <c:v>0.39015269554378312</c:v>
                </c:pt>
                <c:pt idx="37">
                  <c:v>0.30352134621377375</c:v>
                </c:pt>
                <c:pt idx="38">
                  <c:v>0.18915550015581178</c:v>
                </c:pt>
                <c:pt idx="39">
                  <c:v>0.17139295730757245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E7-45E9-991D-767BF7820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12464"/>
        <c:axId val="527309184"/>
      </c:areaChart>
      <c:catAx>
        <c:axId val="52731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09184"/>
        <c:crosses val="autoZero"/>
        <c:auto val="1"/>
        <c:lblAlgn val="ctr"/>
        <c:lblOffset val="100"/>
        <c:noMultiLvlLbl val="0"/>
      </c:catAx>
      <c:valAx>
        <c:axId val="5273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1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MWDHistoricSupply!$Z$1</c:f>
              <c:strCache>
                <c:ptCount val="1"/>
                <c:pt idx="0">
                  <c:v>Local Supplies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MWDHistoricSupply!$Y$2:$Y$41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MWDHistoricSupply!$Z$2:$Z$41</c:f>
              <c:numCache>
                <c:formatCode>0%</c:formatCode>
                <c:ptCount val="40"/>
                <c:pt idx="0">
                  <c:v>0.42474291056403862</c:v>
                </c:pt>
                <c:pt idx="1">
                  <c:v>0.42692427547522593</c:v>
                </c:pt>
                <c:pt idx="2">
                  <c:v>0.39046431910252416</c:v>
                </c:pt>
                <c:pt idx="3">
                  <c:v>0.44219382985353695</c:v>
                </c:pt>
                <c:pt idx="4">
                  <c:v>0.45247740729199126</c:v>
                </c:pt>
                <c:pt idx="5">
                  <c:v>0.46743533811156124</c:v>
                </c:pt>
                <c:pt idx="6">
                  <c:v>0.43377999376752885</c:v>
                </c:pt>
                <c:pt idx="7">
                  <c:v>0.43159862885634154</c:v>
                </c:pt>
                <c:pt idx="8">
                  <c:v>0.50514178871922721</c:v>
                </c:pt>
                <c:pt idx="9">
                  <c:v>0.47834216266749768</c:v>
                </c:pt>
                <c:pt idx="10">
                  <c:v>0.47055157369897166</c:v>
                </c:pt>
                <c:pt idx="11">
                  <c:v>0.45652851355562479</c:v>
                </c:pt>
                <c:pt idx="12">
                  <c:v>0.47397943284512312</c:v>
                </c:pt>
                <c:pt idx="13">
                  <c:v>0.48052352757868494</c:v>
                </c:pt>
                <c:pt idx="14">
                  <c:v>0.45808663134933003</c:v>
                </c:pt>
                <c:pt idx="15">
                  <c:v>0.4443751947647242</c:v>
                </c:pt>
                <c:pt idx="16">
                  <c:v>0.47117482081645373</c:v>
                </c:pt>
                <c:pt idx="17">
                  <c:v>0.43876597070738549</c:v>
                </c:pt>
                <c:pt idx="18">
                  <c:v>0.47584917419756934</c:v>
                </c:pt>
                <c:pt idx="19">
                  <c:v>0.49548145839825491</c:v>
                </c:pt>
                <c:pt idx="20">
                  <c:v>0.53443440324088498</c:v>
                </c:pt>
                <c:pt idx="21">
                  <c:v>0.54814583982549081</c:v>
                </c:pt>
                <c:pt idx="22">
                  <c:v>0.53786226238703649</c:v>
                </c:pt>
                <c:pt idx="23">
                  <c:v>0.58803365534434404</c:v>
                </c:pt>
                <c:pt idx="24">
                  <c:v>0.55095045185416014</c:v>
                </c:pt>
                <c:pt idx="25">
                  <c:v>0.53225303832969773</c:v>
                </c:pt>
                <c:pt idx="26">
                  <c:v>0.53162979121221565</c:v>
                </c:pt>
                <c:pt idx="27">
                  <c:v>0.51698348395138671</c:v>
                </c:pt>
                <c:pt idx="28">
                  <c:v>0.50701153007167343</c:v>
                </c:pt>
                <c:pt idx="29">
                  <c:v>0.49548145839825491</c:v>
                </c:pt>
                <c:pt idx="30">
                  <c:v>0.5328762854471798</c:v>
                </c:pt>
                <c:pt idx="31">
                  <c:v>0.57712683078840765</c:v>
                </c:pt>
                <c:pt idx="32">
                  <c:v>0.57401059520099718</c:v>
                </c:pt>
                <c:pt idx="33">
                  <c:v>0.57868494858211283</c:v>
                </c:pt>
                <c:pt idx="34">
                  <c:v>0.5387971330632596</c:v>
                </c:pt>
                <c:pt idx="35">
                  <c:v>0.5185416017450919</c:v>
                </c:pt>
                <c:pt idx="36">
                  <c:v>0.5818011841695232</c:v>
                </c:pt>
                <c:pt idx="37">
                  <c:v>0.58148956061078216</c:v>
                </c:pt>
                <c:pt idx="38">
                  <c:v>0.58741040822686197</c:v>
                </c:pt>
                <c:pt idx="39">
                  <c:v>0.52228108444998445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F5-42B3-B6ED-A8E6F2605B66}"/>
            </c:ext>
          </c:extLst>
        </c:ser>
        <c:ser>
          <c:idx val="1"/>
          <c:order val="1"/>
          <c:tx>
            <c:strRef>
              <c:f>MWDHistoricSupply!$AA$1</c:f>
              <c:strCache>
                <c:ptCount val="1"/>
                <c:pt idx="0">
                  <c:v>Los Angeles Aqueduct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MWDHistoricSupply!$Y$2:$Y$41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MWDHistoricSupply!$AA$2:$AA$41</c:f>
              <c:numCache>
                <c:formatCode>0%</c:formatCode>
                <c:ptCount val="40"/>
                <c:pt idx="0">
                  <c:v>0.13399813025864754</c:v>
                </c:pt>
                <c:pt idx="1">
                  <c:v>8.5696478653786226E-2</c:v>
                </c:pt>
                <c:pt idx="2">
                  <c:v>0.14708631972577127</c:v>
                </c:pt>
                <c:pt idx="3">
                  <c:v>0.15363041445933312</c:v>
                </c:pt>
                <c:pt idx="4">
                  <c:v>0.16048613275163603</c:v>
                </c:pt>
                <c:pt idx="5">
                  <c:v>0.14490495481458399</c:v>
                </c:pt>
                <c:pt idx="6">
                  <c:v>0.15051417887192273</c:v>
                </c:pt>
                <c:pt idx="7">
                  <c:v>0.16173262698660018</c:v>
                </c:pt>
                <c:pt idx="8">
                  <c:v>0.16079775631037707</c:v>
                </c:pt>
                <c:pt idx="9">
                  <c:v>0.15456528513555626</c:v>
                </c:pt>
                <c:pt idx="10">
                  <c:v>0.16235587410408228</c:v>
                </c:pt>
                <c:pt idx="11">
                  <c:v>0.13337488314116547</c:v>
                </c:pt>
                <c:pt idx="12">
                  <c:v>0.11498909317544406</c:v>
                </c:pt>
                <c:pt idx="13">
                  <c:v>8.9747584917419757E-2</c:v>
                </c:pt>
                <c:pt idx="14">
                  <c:v>3.303209722655033E-2</c:v>
                </c:pt>
                <c:pt idx="15">
                  <c:v>5.7961981925833593E-2</c:v>
                </c:pt>
                <c:pt idx="16">
                  <c:v>5.5157369897164223E-2</c:v>
                </c:pt>
                <c:pt idx="17">
                  <c:v>9.0059208476160793E-2</c:v>
                </c:pt>
                <c:pt idx="18">
                  <c:v>4.1445933312558428E-2</c:v>
                </c:pt>
                <c:pt idx="19">
                  <c:v>0.14459333125584295</c:v>
                </c:pt>
                <c:pt idx="20">
                  <c:v>0.13244001246494236</c:v>
                </c:pt>
                <c:pt idx="21">
                  <c:v>0.13586787161109379</c:v>
                </c:pt>
                <c:pt idx="22">
                  <c:v>0.14552820193206606</c:v>
                </c:pt>
                <c:pt idx="23">
                  <c:v>9.6291679650981621E-2</c:v>
                </c:pt>
                <c:pt idx="24">
                  <c:v>7.9464007478965412E-2</c:v>
                </c:pt>
                <c:pt idx="25">
                  <c:v>8.3203490183857906E-2</c:v>
                </c:pt>
                <c:pt idx="26">
                  <c:v>5.578061701464631E-2</c:v>
                </c:pt>
                <c:pt idx="27">
                  <c:v>7.8529136802742289E-2</c:v>
                </c:pt>
                <c:pt idx="28">
                  <c:v>6.325958242443129E-2</c:v>
                </c:pt>
                <c:pt idx="29">
                  <c:v>0.11498909317544406</c:v>
                </c:pt>
                <c:pt idx="30">
                  <c:v>0.11810532876285447</c:v>
                </c:pt>
                <c:pt idx="31">
                  <c:v>4.0199439077594268E-2</c:v>
                </c:pt>
                <c:pt idx="32">
                  <c:v>4.5808663134933002E-2</c:v>
                </c:pt>
                <c:pt idx="33">
                  <c:v>4.2692427547522595E-2</c:v>
                </c:pt>
                <c:pt idx="34">
                  <c:v>7.8217513244001252E-2</c:v>
                </c:pt>
                <c:pt idx="35">
                  <c:v>0.1153007167341851</c:v>
                </c:pt>
                <c:pt idx="36">
                  <c:v>5.2041134309753816E-2</c:v>
                </c:pt>
                <c:pt idx="37">
                  <c:v>2.0255531318167652E-2</c:v>
                </c:pt>
                <c:pt idx="38">
                  <c:v>1.9320660641944532E-2</c:v>
                </c:pt>
                <c:pt idx="39">
                  <c:v>8.4138360860081026E-3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F5-42B3-B6ED-A8E6F2605B66}"/>
            </c:ext>
          </c:extLst>
        </c:ser>
        <c:ser>
          <c:idx val="2"/>
          <c:order val="2"/>
          <c:tx>
            <c:strRef>
              <c:f>MWDHistoricSupply!$AB$1</c:f>
              <c:strCache>
                <c:ptCount val="1"/>
                <c:pt idx="0">
                  <c:v>Colorado River Aqueduct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MWDHistoricSupply!$Y$2:$Y$41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MWDHistoricSupply!$AB$2:$AB$41</c:f>
              <c:numCache>
                <c:formatCode>0%</c:formatCode>
                <c:ptCount val="40"/>
                <c:pt idx="0">
                  <c:v>0.24244312870052975</c:v>
                </c:pt>
                <c:pt idx="1">
                  <c:v>0.39794328451230915</c:v>
                </c:pt>
                <c:pt idx="2">
                  <c:v>0.22125272670613899</c:v>
                </c:pt>
                <c:pt idx="3">
                  <c:v>0.244312870052976</c:v>
                </c:pt>
                <c:pt idx="4">
                  <c:v>0.24649423496416328</c:v>
                </c:pt>
                <c:pt idx="5">
                  <c:v>0.24649423496416328</c:v>
                </c:pt>
                <c:pt idx="6">
                  <c:v>0.213773761296354</c:v>
                </c:pt>
                <c:pt idx="7">
                  <c:v>0.26488002492988472</c:v>
                </c:pt>
                <c:pt idx="8">
                  <c:v>0.35836709255219695</c:v>
                </c:pt>
                <c:pt idx="9">
                  <c:v>0.31723278279837958</c:v>
                </c:pt>
                <c:pt idx="10">
                  <c:v>0.31193518229978184</c:v>
                </c:pt>
                <c:pt idx="11">
                  <c:v>0.36615768152072298</c:v>
                </c:pt>
                <c:pt idx="12">
                  <c:v>0.37363664693050797</c:v>
                </c:pt>
                <c:pt idx="13">
                  <c:v>0.37052041134309754</c:v>
                </c:pt>
                <c:pt idx="14">
                  <c:v>0.36865066999065127</c:v>
                </c:pt>
                <c:pt idx="15">
                  <c:v>0.39015269554378312</c:v>
                </c:pt>
                <c:pt idx="16">
                  <c:v>0.35930196322842006</c:v>
                </c:pt>
                <c:pt idx="17">
                  <c:v>0.35649735119975068</c:v>
                </c:pt>
                <c:pt idx="18">
                  <c:v>0.39358055468993458</c:v>
                </c:pt>
                <c:pt idx="19">
                  <c:v>0.29074478030539108</c:v>
                </c:pt>
                <c:pt idx="20">
                  <c:v>0.33935805546899345</c:v>
                </c:pt>
                <c:pt idx="21">
                  <c:v>0.35057650358367093</c:v>
                </c:pt>
                <c:pt idx="22">
                  <c:v>0.29323776877531943</c:v>
                </c:pt>
                <c:pt idx="23">
                  <c:v>0.33406045497039577</c:v>
                </c:pt>
                <c:pt idx="24">
                  <c:v>0.37924587098784668</c:v>
                </c:pt>
                <c:pt idx="25">
                  <c:v>0.38797133063259581</c:v>
                </c:pt>
                <c:pt idx="26">
                  <c:v>0.37332502337176693</c:v>
                </c:pt>
                <c:pt idx="27">
                  <c:v>0.21065752570894358</c:v>
                </c:pt>
                <c:pt idx="28">
                  <c:v>0.23091305702711126</c:v>
                </c:pt>
                <c:pt idx="29">
                  <c:v>0.22031785602991585</c:v>
                </c:pt>
                <c:pt idx="30">
                  <c:v>0.16017450919289497</c:v>
                </c:pt>
                <c:pt idx="31">
                  <c:v>0.21688999688376442</c:v>
                </c:pt>
                <c:pt idx="32">
                  <c:v>0.27921470863197256</c:v>
                </c:pt>
                <c:pt idx="33">
                  <c:v>0.32533499532564664</c:v>
                </c:pt>
                <c:pt idx="34">
                  <c:v>0.26082891866625119</c:v>
                </c:pt>
                <c:pt idx="35">
                  <c:v>0.13867248363976317</c:v>
                </c:pt>
                <c:pt idx="36">
                  <c:v>0.14178871922717357</c:v>
                </c:pt>
                <c:pt idx="37">
                  <c:v>0.30663758180118417</c:v>
                </c:pt>
                <c:pt idx="38">
                  <c:v>0.36397631660953567</c:v>
                </c:pt>
                <c:pt idx="39">
                  <c:v>0.36771579931442816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F5-42B3-B6ED-A8E6F2605B66}"/>
            </c:ext>
          </c:extLst>
        </c:ser>
        <c:ser>
          <c:idx val="3"/>
          <c:order val="3"/>
          <c:tx>
            <c:strRef>
              <c:f>MWDHistoricSupply!$AC$1</c:f>
              <c:strCache>
                <c:ptCount val="1"/>
                <c:pt idx="0">
                  <c:v>State Water Project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MWDHistoricSupply!$Y$2:$Y$41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MWDHistoricSupply!$AC$2:$AC$41</c:f>
              <c:numCache>
                <c:formatCode>0%</c:formatCode>
                <c:ptCount val="40"/>
                <c:pt idx="0">
                  <c:v>0.19881583047678406</c:v>
                </c:pt>
                <c:pt idx="1">
                  <c:v>6.5129323776877537E-2</c:v>
                </c:pt>
                <c:pt idx="2">
                  <c:v>0.17949516983483951</c:v>
                </c:pt>
                <c:pt idx="3">
                  <c:v>0.16578373325023371</c:v>
                </c:pt>
                <c:pt idx="4">
                  <c:v>0.17450919289498287</c:v>
                </c:pt>
                <c:pt idx="5">
                  <c:v>0.25771268307884077</c:v>
                </c:pt>
                <c:pt idx="6">
                  <c:v>0.22966656279214709</c:v>
                </c:pt>
                <c:pt idx="7">
                  <c:v>0.12776565908382673</c:v>
                </c:pt>
                <c:pt idx="8">
                  <c:v>0.15518853225303833</c:v>
                </c:pt>
                <c:pt idx="9">
                  <c:v>0.22686195076347773</c:v>
                </c:pt>
                <c:pt idx="10">
                  <c:v>0.23558741040822687</c:v>
                </c:pt>
                <c:pt idx="11">
                  <c:v>0.23776877531941415</c:v>
                </c:pt>
                <c:pt idx="12">
                  <c:v>0.29822374571517607</c:v>
                </c:pt>
                <c:pt idx="13">
                  <c:v>0.37862262387036461</c:v>
                </c:pt>
                <c:pt idx="14">
                  <c:v>0.45434714864443754</c:v>
                </c:pt>
                <c:pt idx="15">
                  <c:v>0.19476472421315053</c:v>
                </c:pt>
                <c:pt idx="16">
                  <c:v>0.23184792770333437</c:v>
                </c:pt>
                <c:pt idx="17">
                  <c:v>0.20660641944531005</c:v>
                </c:pt>
                <c:pt idx="18">
                  <c:v>0.26332190713617948</c:v>
                </c:pt>
                <c:pt idx="19">
                  <c:v>0.14054222499220942</c:v>
                </c:pt>
                <c:pt idx="20">
                  <c:v>0.20660641944531005</c:v>
                </c:pt>
                <c:pt idx="21">
                  <c:v>0.22561545652851356</c:v>
                </c:pt>
                <c:pt idx="22">
                  <c:v>0.16235587410408228</c:v>
                </c:pt>
                <c:pt idx="23">
                  <c:v>0.24680585852290432</c:v>
                </c:pt>
                <c:pt idx="24">
                  <c:v>0.45902150202555314</c:v>
                </c:pt>
                <c:pt idx="25">
                  <c:v>0.34870676223122465</c:v>
                </c:pt>
                <c:pt idx="26">
                  <c:v>0.44094733561857274</c:v>
                </c:pt>
                <c:pt idx="27">
                  <c:v>0.48644437519476474</c:v>
                </c:pt>
                <c:pt idx="28">
                  <c:v>0.5615456528513556</c:v>
                </c:pt>
                <c:pt idx="29">
                  <c:v>0.47522592708008726</c:v>
                </c:pt>
                <c:pt idx="30">
                  <c:v>0.52820193206606414</c:v>
                </c:pt>
                <c:pt idx="31">
                  <c:v>0.51355562480523531</c:v>
                </c:pt>
                <c:pt idx="32">
                  <c:v>0.32315363041445933</c:v>
                </c:pt>
                <c:pt idx="33">
                  <c:v>0.28295419133686506</c:v>
                </c:pt>
                <c:pt idx="34">
                  <c:v>0.35182299781863507</c:v>
                </c:pt>
                <c:pt idx="35">
                  <c:v>0.42972888750389532</c:v>
                </c:pt>
                <c:pt idx="36">
                  <c:v>0.39015269554378312</c:v>
                </c:pt>
                <c:pt idx="37">
                  <c:v>0.30352134621377375</c:v>
                </c:pt>
                <c:pt idx="38">
                  <c:v>0.18915550015581178</c:v>
                </c:pt>
                <c:pt idx="39">
                  <c:v>0.17139295730757245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F5-42B3-B6ED-A8E6F2605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55944"/>
        <c:axId val="521756272"/>
      </c:scatterChart>
      <c:valAx>
        <c:axId val="52175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56272"/>
        <c:crosses val="autoZero"/>
        <c:crossBetween val="midCat"/>
      </c:valAx>
      <c:valAx>
        <c:axId val="5217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55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Sheet1!$B$2:$B$41</c:f>
              <c:numCache>
                <c:formatCode>#,##0</c:formatCode>
                <c:ptCount val="40"/>
                <c:pt idx="0">
                  <c:v>3209000</c:v>
                </c:pt>
                <c:pt idx="1">
                  <c:v>3131000</c:v>
                </c:pt>
                <c:pt idx="2">
                  <c:v>3011000</c:v>
                </c:pt>
                <c:pt idx="3">
                  <c:v>3227000</c:v>
                </c:pt>
                <c:pt idx="4">
                  <c:v>3317000</c:v>
                </c:pt>
                <c:pt idx="5">
                  <c:v>3583000</c:v>
                </c:pt>
                <c:pt idx="6">
                  <c:v>3298000</c:v>
                </c:pt>
                <c:pt idx="7">
                  <c:v>3163000</c:v>
                </c:pt>
                <c:pt idx="8">
                  <c:v>3785000</c:v>
                </c:pt>
                <c:pt idx="9">
                  <c:v>3776000</c:v>
                </c:pt>
                <c:pt idx="10">
                  <c:v>3789000</c:v>
                </c:pt>
                <c:pt idx="11">
                  <c:v>3831000</c:v>
                </c:pt>
                <c:pt idx="12">
                  <c:v>4047000</c:v>
                </c:pt>
                <c:pt idx="13">
                  <c:v>4234000</c:v>
                </c:pt>
                <c:pt idx="14">
                  <c:v>4217000</c:v>
                </c:pt>
                <c:pt idx="15">
                  <c:v>3490000</c:v>
                </c:pt>
                <c:pt idx="16">
                  <c:v>3586000</c:v>
                </c:pt>
                <c:pt idx="17">
                  <c:v>3505000</c:v>
                </c:pt>
                <c:pt idx="18">
                  <c:v>3768000</c:v>
                </c:pt>
                <c:pt idx="19">
                  <c:v>3438000</c:v>
                </c:pt>
                <c:pt idx="20">
                  <c:v>3892000</c:v>
                </c:pt>
                <c:pt idx="21">
                  <c:v>4044000</c:v>
                </c:pt>
                <c:pt idx="22">
                  <c:v>3655000</c:v>
                </c:pt>
                <c:pt idx="23">
                  <c:v>4060000</c:v>
                </c:pt>
                <c:pt idx="24">
                  <c:v>4714000</c:v>
                </c:pt>
                <c:pt idx="25">
                  <c:v>4340000</c:v>
                </c:pt>
                <c:pt idx="26">
                  <c:v>4498000</c:v>
                </c:pt>
                <c:pt idx="27">
                  <c:v>4148000</c:v>
                </c:pt>
                <c:pt idx="28">
                  <c:v>4373000</c:v>
                </c:pt>
                <c:pt idx="29">
                  <c:v>4190000</c:v>
                </c:pt>
                <c:pt idx="30">
                  <c:v>4297000</c:v>
                </c:pt>
                <c:pt idx="31">
                  <c:v>4326000</c:v>
                </c:pt>
                <c:pt idx="32">
                  <c:v>3922000</c:v>
                </c:pt>
                <c:pt idx="33">
                  <c:v>3946000</c:v>
                </c:pt>
                <c:pt idx="34">
                  <c:v>3946000</c:v>
                </c:pt>
                <c:pt idx="35">
                  <c:v>3859000</c:v>
                </c:pt>
                <c:pt idx="36">
                  <c:v>3741000</c:v>
                </c:pt>
                <c:pt idx="37">
                  <c:v>3889000</c:v>
                </c:pt>
                <c:pt idx="38">
                  <c:v>3723000</c:v>
                </c:pt>
                <c:pt idx="39">
                  <c:v>3442000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B-3A49-B70D-C9E8F783D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682255"/>
        <c:axId val="1567683935"/>
      </c:scatterChart>
      <c:valAx>
        <c:axId val="156768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683935"/>
        <c:crosses val="autoZero"/>
        <c:crossBetween val="midCat"/>
      </c:valAx>
      <c:valAx>
        <c:axId val="15676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68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Eighties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6860432286602E-2"/>
                  <c:y val="2.43315508021390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Sheet1!$D$2:$D$16</c:f>
              <c:numCache>
                <c:formatCode>_(* #,##0.00_);_(* \(#,##0.00\);_(* "-"??_);_(@_)</c:formatCode>
                <c:ptCount val="15"/>
                <c:pt idx="0">
                  <c:v>12285700</c:v>
                </c:pt>
                <c:pt idx="1">
                  <c:v>12497200</c:v>
                </c:pt>
                <c:pt idx="2">
                  <c:v>12744700</c:v>
                </c:pt>
                <c:pt idx="3">
                  <c:v>13004900</c:v>
                </c:pt>
                <c:pt idx="4">
                  <c:v>13264200</c:v>
                </c:pt>
                <c:pt idx="5">
                  <c:v>13571800</c:v>
                </c:pt>
                <c:pt idx="6">
                  <c:v>13868300</c:v>
                </c:pt>
                <c:pt idx="7">
                  <c:v>14179900</c:v>
                </c:pt>
                <c:pt idx="8">
                  <c:v>14483000</c:v>
                </c:pt>
                <c:pt idx="9">
                  <c:v>14795200</c:v>
                </c:pt>
                <c:pt idx="10">
                  <c:v>15189600</c:v>
                </c:pt>
                <c:pt idx="11">
                  <c:v>15613100</c:v>
                </c:pt>
                <c:pt idx="12">
                  <c:v>16027400</c:v>
                </c:pt>
                <c:pt idx="13">
                  <c:v>16460900</c:v>
                </c:pt>
                <c:pt idx="14">
                  <c:v>16918800</c:v>
                </c:pt>
              </c:numCache>
            </c:numRef>
          </c:xVal>
          <c:yVal>
            <c:numRef>
              <c:f>Sheet1!$E$2:$E$16</c:f>
              <c:numCache>
                <c:formatCode>_(* #,##0.00_);_(* \(#,##0.00\);_(* "-"??_);_(@_)</c:formatCode>
                <c:ptCount val="15"/>
                <c:pt idx="0">
                  <c:v>3209000</c:v>
                </c:pt>
                <c:pt idx="1">
                  <c:v>3131000</c:v>
                </c:pt>
                <c:pt idx="2">
                  <c:v>3011000</c:v>
                </c:pt>
                <c:pt idx="3">
                  <c:v>3227000</c:v>
                </c:pt>
                <c:pt idx="4">
                  <c:v>3317000</c:v>
                </c:pt>
                <c:pt idx="5">
                  <c:v>3583000</c:v>
                </c:pt>
                <c:pt idx="6">
                  <c:v>3298000</c:v>
                </c:pt>
                <c:pt idx="7">
                  <c:v>3163000</c:v>
                </c:pt>
                <c:pt idx="8">
                  <c:v>3785000</c:v>
                </c:pt>
                <c:pt idx="9">
                  <c:v>3776000</c:v>
                </c:pt>
                <c:pt idx="10">
                  <c:v>3789000</c:v>
                </c:pt>
                <c:pt idx="11">
                  <c:v>3831000</c:v>
                </c:pt>
                <c:pt idx="12">
                  <c:v>4047000</c:v>
                </c:pt>
                <c:pt idx="13">
                  <c:v>4234000</c:v>
                </c:pt>
                <c:pt idx="14">
                  <c:v>4217000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E-AC4F-9F5B-EB1D5D656490}"/>
            </c:ext>
          </c:extLst>
        </c:ser>
        <c:ser>
          <c:idx val="1"/>
          <c:order val="1"/>
          <c:tx>
            <c:v>Nineties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Sheet1!$D$17:$D$28</c:f>
              <c:numCache>
                <c:formatCode>_(* #,##0.00_);_(* \(#,##0.00\);_(* "-"??_);_(@_)</c:formatCode>
                <c:ptCount val="12"/>
                <c:pt idx="0">
                  <c:v>17231944</c:v>
                </c:pt>
                <c:pt idx="1">
                  <c:v>17539270</c:v>
                </c:pt>
                <c:pt idx="2">
                  <c:v>17746256</c:v>
                </c:pt>
                <c:pt idx="3">
                  <c:v>17862237</c:v>
                </c:pt>
                <c:pt idx="4">
                  <c:v>17949643</c:v>
                </c:pt>
                <c:pt idx="5">
                  <c:v>18041927</c:v>
                </c:pt>
                <c:pt idx="6">
                  <c:v>18223888</c:v>
                </c:pt>
                <c:pt idx="7">
                  <c:v>18468327</c:v>
                </c:pt>
                <c:pt idx="8">
                  <c:v>18750968</c:v>
                </c:pt>
                <c:pt idx="9">
                  <c:v>19097025</c:v>
                </c:pt>
                <c:pt idx="10">
                  <c:v>19405312</c:v>
                </c:pt>
                <c:pt idx="11">
                  <c:v>19683672</c:v>
                </c:pt>
              </c:numCache>
            </c:numRef>
          </c:xVal>
          <c:yVal>
            <c:numRef>
              <c:f>Sheet1!$E$17:$E$28</c:f>
              <c:numCache>
                <c:formatCode>_(* #,##0.00_);_(* \(#,##0.00\);_(* "-"??_);_(@_)</c:formatCode>
                <c:ptCount val="12"/>
                <c:pt idx="0">
                  <c:v>3490000</c:v>
                </c:pt>
                <c:pt idx="1">
                  <c:v>3586000</c:v>
                </c:pt>
                <c:pt idx="2">
                  <c:v>3505000</c:v>
                </c:pt>
                <c:pt idx="3">
                  <c:v>3768000</c:v>
                </c:pt>
                <c:pt idx="4">
                  <c:v>3438000</c:v>
                </c:pt>
                <c:pt idx="5">
                  <c:v>3892000</c:v>
                </c:pt>
                <c:pt idx="6">
                  <c:v>4044000</c:v>
                </c:pt>
                <c:pt idx="7">
                  <c:v>3655000</c:v>
                </c:pt>
                <c:pt idx="8">
                  <c:v>4060000</c:v>
                </c:pt>
                <c:pt idx="9">
                  <c:v>4714000</c:v>
                </c:pt>
                <c:pt idx="10">
                  <c:v>4340000</c:v>
                </c:pt>
                <c:pt idx="11">
                  <c:v>4498000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EE-AC4F-9F5B-EB1D5D65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585311"/>
        <c:axId val="1845564415"/>
      </c:scatterChart>
      <c:valAx>
        <c:axId val="184558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64415"/>
        <c:crosses val="autoZero"/>
        <c:crossBetween val="midCat"/>
      </c:valAx>
      <c:valAx>
        <c:axId val="184556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8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eighties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Sheet1!$G$2:$G$16</c:f>
              <c:numCache>
                <c:formatCode>General</c:formatCode>
                <c:ptCount val="1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</c:numCache>
            </c:numRef>
          </c:xVal>
          <c:yVal>
            <c:numRef>
              <c:f>Sheet1!$H$2:$H$16</c:f>
              <c:numCache>
                <c:formatCode>0.00</c:formatCode>
                <c:ptCount val="15"/>
                <c:pt idx="0">
                  <c:v>233.18252705199865</c:v>
                </c:pt>
                <c:pt idx="1">
                  <c:v>223.6642336102465</c:v>
                </c:pt>
                <c:pt idx="2">
                  <c:v>210.91493439496901</c:v>
                </c:pt>
                <c:pt idx="3">
                  <c:v>221.52265199934649</c:v>
                </c:pt>
                <c:pt idx="4">
                  <c:v>223.24955586496807</c:v>
                </c:pt>
                <c:pt idx="5">
                  <c:v>235.68695786811776</c:v>
                </c:pt>
                <c:pt idx="6">
                  <c:v>212.30177109341409</c:v>
                </c:pt>
                <c:pt idx="7">
                  <c:v>199.13711797530885</c:v>
                </c:pt>
                <c:pt idx="8">
                  <c:v>233.31010376832924</c:v>
                </c:pt>
                <c:pt idx="9">
                  <c:v>227.8438649484246</c:v>
                </c:pt>
                <c:pt idx="10">
                  <c:v>222.69192096827607</c:v>
                </c:pt>
                <c:pt idx="11">
                  <c:v>219.05299948769749</c:v>
                </c:pt>
                <c:pt idx="12">
                  <c:v>225.42201223555347</c:v>
                </c:pt>
                <c:pt idx="13">
                  <c:v>229.62727432886416</c:v>
                </c:pt>
                <c:pt idx="14">
                  <c:v>222.51548443637799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A-1B48-92C8-3D0AACF90EE2}"/>
            </c:ext>
          </c:extLst>
        </c:ser>
        <c:ser>
          <c:idx val="1"/>
          <c:order val="1"/>
          <c:tx>
            <c:v>nineties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Sheet1!$G$17:$G$28</c:f>
              <c:numCache>
                <c:formatCode>General</c:formatCode>
                <c:ptCount val="1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</c:numCache>
            </c:numRef>
          </c:xVal>
          <c:yVal>
            <c:numRef>
              <c:f>Sheet1!$H$17:$H$28</c:f>
              <c:numCache>
                <c:formatCode>0.00</c:formatCode>
                <c:ptCount val="12"/>
                <c:pt idx="0">
                  <c:v>180.80787666669832</c:v>
                </c:pt>
                <c:pt idx="1">
                  <c:v>182.5260961369419</c:v>
                </c:pt>
                <c:pt idx="2">
                  <c:v>176.32239400050091</c:v>
                </c:pt>
                <c:pt idx="3">
                  <c:v>188.32207919752179</c:v>
                </c:pt>
                <c:pt idx="4">
                  <c:v>170.99218058321682</c:v>
                </c:pt>
                <c:pt idx="5">
                  <c:v>192.58218241944604</c:v>
                </c:pt>
                <c:pt idx="6">
                  <c:v>198.10539504560438</c:v>
                </c:pt>
                <c:pt idx="7">
                  <c:v>176.67944217842617</c:v>
                </c:pt>
                <c:pt idx="8">
                  <c:v>193.29852255941688</c:v>
                </c:pt>
                <c:pt idx="9">
                  <c:v>220.368773856747</c:v>
                </c:pt>
                <c:pt idx="10">
                  <c:v>199.66194315091985</c:v>
                </c:pt>
                <c:pt idx="11">
                  <c:v>204.00439567164622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3A-1B48-92C8-3D0AACF90EE2}"/>
            </c:ext>
          </c:extLst>
        </c:ser>
        <c:ser>
          <c:idx val="2"/>
          <c:order val="2"/>
          <c:tx>
            <c:v>2000s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Sheet1!$G$29:$G$41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xVal>
          <c:yVal>
            <c:numRef>
              <c:f>Sheet1!$H$29:$H$41</c:f>
              <c:numCache>
                <c:formatCode>0.00</c:formatCode>
                <c:ptCount val="13"/>
                <c:pt idx="0">
                  <c:v>185.60508389128893</c:v>
                </c:pt>
                <c:pt idx="1">
                  <c:v>193.35600844116604</c:v>
                </c:pt>
                <c:pt idx="2">
                  <c:v>183.78696557368119</c:v>
                </c:pt>
                <c:pt idx="3">
                  <c:v>187.43737820561452</c:v>
                </c:pt>
                <c:pt idx="4">
                  <c:v>187.62977422308211</c:v>
                </c:pt>
                <c:pt idx="5">
                  <c:v>169.03406473267307</c:v>
                </c:pt>
                <c:pt idx="6">
                  <c:v>169.10599332214238</c:v>
                </c:pt>
                <c:pt idx="7">
                  <c:v>168.09077620069752</c:v>
                </c:pt>
                <c:pt idx="8">
                  <c:v>162.2036602957962</c:v>
                </c:pt>
                <c:pt idx="9">
                  <c:v>155.71369751919977</c:v>
                </c:pt>
                <c:pt idx="10">
                  <c:v>160.68223205045513</c:v>
                </c:pt>
                <c:pt idx="11">
                  <c:v>152.62565493795864</c:v>
                </c:pt>
                <c:pt idx="12">
                  <c:v>140.14698862276623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3A-1B48-92C8-3D0AACF90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95887"/>
        <c:axId val="1836197567"/>
      </c:scatterChart>
      <c:valAx>
        <c:axId val="183619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97567"/>
        <c:crosses val="autoZero"/>
        <c:crossBetween val="midCat"/>
      </c:valAx>
      <c:valAx>
        <c:axId val="18361975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9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Sheet1!$H$2:$H$41</c:f>
              <c:numCache>
                <c:formatCode>0.00</c:formatCode>
                <c:ptCount val="40"/>
                <c:pt idx="0">
                  <c:v>233.18252705199865</c:v>
                </c:pt>
                <c:pt idx="1">
                  <c:v>223.6642336102465</c:v>
                </c:pt>
                <c:pt idx="2">
                  <c:v>210.91493439496901</c:v>
                </c:pt>
                <c:pt idx="3">
                  <c:v>221.52265199934649</c:v>
                </c:pt>
                <c:pt idx="4">
                  <c:v>223.24955586496807</c:v>
                </c:pt>
                <c:pt idx="5">
                  <c:v>235.68695786811776</c:v>
                </c:pt>
                <c:pt idx="6">
                  <c:v>212.30177109341409</c:v>
                </c:pt>
                <c:pt idx="7">
                  <c:v>199.13711797530885</c:v>
                </c:pt>
                <c:pt idx="8">
                  <c:v>233.31010376832924</c:v>
                </c:pt>
                <c:pt idx="9">
                  <c:v>227.8438649484246</c:v>
                </c:pt>
                <c:pt idx="10">
                  <c:v>222.69192096827607</c:v>
                </c:pt>
                <c:pt idx="11">
                  <c:v>219.05299948769749</c:v>
                </c:pt>
                <c:pt idx="12">
                  <c:v>225.42201223555347</c:v>
                </c:pt>
                <c:pt idx="13">
                  <c:v>229.62727432886416</c:v>
                </c:pt>
                <c:pt idx="14">
                  <c:v>222.51548443637799</c:v>
                </c:pt>
                <c:pt idx="15">
                  <c:v>180.80787666669832</c:v>
                </c:pt>
                <c:pt idx="16">
                  <c:v>182.5260961369419</c:v>
                </c:pt>
                <c:pt idx="17">
                  <c:v>176.32239400050091</c:v>
                </c:pt>
                <c:pt idx="18">
                  <c:v>188.32207919752179</c:v>
                </c:pt>
                <c:pt idx="19">
                  <c:v>170.99218058321682</c:v>
                </c:pt>
                <c:pt idx="20">
                  <c:v>192.58218241944604</c:v>
                </c:pt>
                <c:pt idx="21">
                  <c:v>198.10539504560438</c:v>
                </c:pt>
                <c:pt idx="22">
                  <c:v>176.67944217842617</c:v>
                </c:pt>
                <c:pt idx="23">
                  <c:v>193.29852255941688</c:v>
                </c:pt>
                <c:pt idx="24">
                  <c:v>220.368773856747</c:v>
                </c:pt>
                <c:pt idx="25">
                  <c:v>199.66194315091985</c:v>
                </c:pt>
                <c:pt idx="26">
                  <c:v>204.00439567164622</c:v>
                </c:pt>
                <c:pt idx="27">
                  <c:v>185.60508389128893</c:v>
                </c:pt>
                <c:pt idx="28">
                  <c:v>193.35600844116604</c:v>
                </c:pt>
                <c:pt idx="29">
                  <c:v>183.78696557368119</c:v>
                </c:pt>
                <c:pt idx="30">
                  <c:v>187.43737820561452</c:v>
                </c:pt>
                <c:pt idx="31">
                  <c:v>187.62977422308211</c:v>
                </c:pt>
                <c:pt idx="32">
                  <c:v>169.03406473267307</c:v>
                </c:pt>
                <c:pt idx="33">
                  <c:v>169.10599332214238</c:v>
                </c:pt>
                <c:pt idx="34">
                  <c:v>168.09077620069752</c:v>
                </c:pt>
                <c:pt idx="35">
                  <c:v>162.2036602957962</c:v>
                </c:pt>
                <c:pt idx="36">
                  <c:v>155.71369751919977</c:v>
                </c:pt>
                <c:pt idx="37">
                  <c:v>160.68223205045513</c:v>
                </c:pt>
                <c:pt idx="38">
                  <c:v>152.62565493795864</c:v>
                </c:pt>
                <c:pt idx="39">
                  <c:v>140.14698862276623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8-DB49-A34B-126B0BB8F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241455"/>
        <c:axId val="1836243391"/>
      </c:scatterChart>
      <c:valAx>
        <c:axId val="183624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43391"/>
        <c:crosses val="autoZero"/>
        <c:crossBetween val="midCat"/>
      </c:valAx>
      <c:valAx>
        <c:axId val="18362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4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563926027330264E-2"/>
          <c:y val="5.0925925925925923E-2"/>
          <c:w val="0.8842898971596993"/>
          <c:h val="0.847314814814814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MWDHistoricSupply!$C$1</c:f>
              <c:strCache>
                <c:ptCount val="1"/>
                <c:pt idx="0">
                  <c:v>Local Supplies</c:v>
                </c:pt>
              </c:strCache>
            </c:strRef>
          </c:tx>
          <c:spPr>
            <a:solidFill>
              <a:srgbClr val="E98426"/>
            </a:solidFill>
          </c:spPr>
          <c:invertIfNegative val="0"/>
          <c:cat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MWDHistoricSupply!$C$2:$C$41</c:f>
              <c:numCache>
                <c:formatCode>#,##0</c:formatCode>
                <c:ptCount val="40"/>
                <c:pt idx="0">
                  <c:v>1363000</c:v>
                </c:pt>
                <c:pt idx="1">
                  <c:v>1370000</c:v>
                </c:pt>
                <c:pt idx="2">
                  <c:v>1253000</c:v>
                </c:pt>
                <c:pt idx="3">
                  <c:v>1419000</c:v>
                </c:pt>
                <c:pt idx="4">
                  <c:v>1452000</c:v>
                </c:pt>
                <c:pt idx="5">
                  <c:v>1500000</c:v>
                </c:pt>
                <c:pt idx="6">
                  <c:v>1392000</c:v>
                </c:pt>
                <c:pt idx="7">
                  <c:v>1385000</c:v>
                </c:pt>
                <c:pt idx="8">
                  <c:v>1621000</c:v>
                </c:pt>
                <c:pt idx="9">
                  <c:v>1535000</c:v>
                </c:pt>
                <c:pt idx="10">
                  <c:v>1510000</c:v>
                </c:pt>
                <c:pt idx="11">
                  <c:v>1465000</c:v>
                </c:pt>
                <c:pt idx="12">
                  <c:v>1521000</c:v>
                </c:pt>
                <c:pt idx="13">
                  <c:v>1542000</c:v>
                </c:pt>
                <c:pt idx="14">
                  <c:v>1470000</c:v>
                </c:pt>
                <c:pt idx="15">
                  <c:v>1426000</c:v>
                </c:pt>
                <c:pt idx="16">
                  <c:v>1512000</c:v>
                </c:pt>
                <c:pt idx="17">
                  <c:v>1408000</c:v>
                </c:pt>
                <c:pt idx="18">
                  <c:v>1527000</c:v>
                </c:pt>
                <c:pt idx="19">
                  <c:v>1590000</c:v>
                </c:pt>
                <c:pt idx="20">
                  <c:v>1715000</c:v>
                </c:pt>
                <c:pt idx="21">
                  <c:v>1759000</c:v>
                </c:pt>
                <c:pt idx="22">
                  <c:v>1726000</c:v>
                </c:pt>
                <c:pt idx="23">
                  <c:v>1887000</c:v>
                </c:pt>
                <c:pt idx="24">
                  <c:v>1768000</c:v>
                </c:pt>
                <c:pt idx="25">
                  <c:v>1708000</c:v>
                </c:pt>
                <c:pt idx="26">
                  <c:v>1706000</c:v>
                </c:pt>
                <c:pt idx="27">
                  <c:v>1659000</c:v>
                </c:pt>
                <c:pt idx="28">
                  <c:v>1627000</c:v>
                </c:pt>
                <c:pt idx="29">
                  <c:v>1590000</c:v>
                </c:pt>
                <c:pt idx="30">
                  <c:v>1710000</c:v>
                </c:pt>
                <c:pt idx="31">
                  <c:v>1852000</c:v>
                </c:pt>
                <c:pt idx="32">
                  <c:v>1842000</c:v>
                </c:pt>
                <c:pt idx="33">
                  <c:v>1857000</c:v>
                </c:pt>
                <c:pt idx="34">
                  <c:v>1729000</c:v>
                </c:pt>
                <c:pt idx="35">
                  <c:v>1664000</c:v>
                </c:pt>
                <c:pt idx="36">
                  <c:v>1867000</c:v>
                </c:pt>
                <c:pt idx="37">
                  <c:v>1866000</c:v>
                </c:pt>
                <c:pt idx="38">
                  <c:v>1885000</c:v>
                </c:pt>
                <c:pt idx="39">
                  <c:v>1676000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3-4A04-9928-0745FA524110}"/>
            </c:ext>
          </c:extLst>
        </c:ser>
        <c:ser>
          <c:idx val="1"/>
          <c:order val="1"/>
          <c:tx>
            <c:strRef>
              <c:f>MWDHistoricSupply!$D$1</c:f>
              <c:strCache>
                <c:ptCount val="1"/>
                <c:pt idx="0">
                  <c:v>Los Angeles Aqueduct</c:v>
                </c:pt>
              </c:strCache>
            </c:strRef>
          </c:tx>
          <c:spPr>
            <a:solidFill>
              <a:srgbClr val="905A78"/>
            </a:solidFill>
          </c:spPr>
          <c:invertIfNegative val="0"/>
          <c:cat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MWDHistoricSupply!$D$2:$D$41</c:f>
              <c:numCache>
                <c:formatCode>#,##0</c:formatCode>
                <c:ptCount val="40"/>
                <c:pt idx="0">
                  <c:v>430000</c:v>
                </c:pt>
                <c:pt idx="1">
                  <c:v>275000</c:v>
                </c:pt>
                <c:pt idx="2">
                  <c:v>472000</c:v>
                </c:pt>
                <c:pt idx="3">
                  <c:v>493000</c:v>
                </c:pt>
                <c:pt idx="4">
                  <c:v>515000</c:v>
                </c:pt>
                <c:pt idx="5">
                  <c:v>465000</c:v>
                </c:pt>
                <c:pt idx="6">
                  <c:v>483000</c:v>
                </c:pt>
                <c:pt idx="7">
                  <c:v>519000</c:v>
                </c:pt>
                <c:pt idx="8">
                  <c:v>516000</c:v>
                </c:pt>
                <c:pt idx="9">
                  <c:v>496000</c:v>
                </c:pt>
                <c:pt idx="10">
                  <c:v>521000</c:v>
                </c:pt>
                <c:pt idx="11">
                  <c:v>428000</c:v>
                </c:pt>
                <c:pt idx="12">
                  <c:v>369000</c:v>
                </c:pt>
                <c:pt idx="13">
                  <c:v>288000</c:v>
                </c:pt>
                <c:pt idx="14">
                  <c:v>106000</c:v>
                </c:pt>
                <c:pt idx="15">
                  <c:v>186000</c:v>
                </c:pt>
                <c:pt idx="16">
                  <c:v>177000</c:v>
                </c:pt>
                <c:pt idx="17">
                  <c:v>289000</c:v>
                </c:pt>
                <c:pt idx="18">
                  <c:v>133000</c:v>
                </c:pt>
                <c:pt idx="19">
                  <c:v>464000</c:v>
                </c:pt>
                <c:pt idx="20">
                  <c:v>425000</c:v>
                </c:pt>
                <c:pt idx="21">
                  <c:v>436000</c:v>
                </c:pt>
                <c:pt idx="22">
                  <c:v>467000</c:v>
                </c:pt>
                <c:pt idx="23">
                  <c:v>309000</c:v>
                </c:pt>
                <c:pt idx="24">
                  <c:v>255000</c:v>
                </c:pt>
                <c:pt idx="25">
                  <c:v>267000</c:v>
                </c:pt>
                <c:pt idx="26">
                  <c:v>179000</c:v>
                </c:pt>
                <c:pt idx="27">
                  <c:v>252000</c:v>
                </c:pt>
                <c:pt idx="28">
                  <c:v>203000</c:v>
                </c:pt>
                <c:pt idx="29">
                  <c:v>369000</c:v>
                </c:pt>
                <c:pt idx="30">
                  <c:v>379000</c:v>
                </c:pt>
                <c:pt idx="31">
                  <c:v>129000</c:v>
                </c:pt>
                <c:pt idx="32">
                  <c:v>147000</c:v>
                </c:pt>
                <c:pt idx="33">
                  <c:v>137000</c:v>
                </c:pt>
                <c:pt idx="34">
                  <c:v>251000</c:v>
                </c:pt>
                <c:pt idx="35">
                  <c:v>370000</c:v>
                </c:pt>
                <c:pt idx="36">
                  <c:v>167000</c:v>
                </c:pt>
                <c:pt idx="37">
                  <c:v>65000</c:v>
                </c:pt>
                <c:pt idx="38">
                  <c:v>62000</c:v>
                </c:pt>
                <c:pt idx="39">
                  <c:v>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3-4A04-9928-0745FA524110}"/>
            </c:ext>
          </c:extLst>
        </c:ser>
        <c:ser>
          <c:idx val="2"/>
          <c:order val="2"/>
          <c:tx>
            <c:strRef>
              <c:f>MWDHistoricSupply!$E$1</c:f>
              <c:strCache>
                <c:ptCount val="1"/>
                <c:pt idx="0">
                  <c:v>Colorado River Aqueduct</c:v>
                </c:pt>
              </c:strCache>
            </c:strRef>
          </c:tx>
          <c:spPr>
            <a:solidFill>
              <a:srgbClr val="0D828A"/>
            </a:solidFill>
          </c:spPr>
          <c:invertIfNegative val="0"/>
          <c:cat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MWDHistoricSupply!$E$2:$E$41</c:f>
              <c:numCache>
                <c:formatCode>#,##0</c:formatCode>
                <c:ptCount val="40"/>
                <c:pt idx="0">
                  <c:v>778000</c:v>
                </c:pt>
                <c:pt idx="1">
                  <c:v>1277000</c:v>
                </c:pt>
                <c:pt idx="2">
                  <c:v>710000</c:v>
                </c:pt>
                <c:pt idx="3">
                  <c:v>784000</c:v>
                </c:pt>
                <c:pt idx="4">
                  <c:v>791000</c:v>
                </c:pt>
                <c:pt idx="5">
                  <c:v>791000</c:v>
                </c:pt>
                <c:pt idx="6">
                  <c:v>686000</c:v>
                </c:pt>
                <c:pt idx="7">
                  <c:v>850000</c:v>
                </c:pt>
                <c:pt idx="8">
                  <c:v>1150000</c:v>
                </c:pt>
                <c:pt idx="9">
                  <c:v>1018000</c:v>
                </c:pt>
                <c:pt idx="10">
                  <c:v>1001000</c:v>
                </c:pt>
                <c:pt idx="11">
                  <c:v>1175000</c:v>
                </c:pt>
                <c:pt idx="12">
                  <c:v>1199000</c:v>
                </c:pt>
                <c:pt idx="13">
                  <c:v>1189000</c:v>
                </c:pt>
                <c:pt idx="14">
                  <c:v>1183000</c:v>
                </c:pt>
                <c:pt idx="15">
                  <c:v>1252000</c:v>
                </c:pt>
                <c:pt idx="16">
                  <c:v>1153000</c:v>
                </c:pt>
                <c:pt idx="17">
                  <c:v>1144000</c:v>
                </c:pt>
                <c:pt idx="18">
                  <c:v>1263000</c:v>
                </c:pt>
                <c:pt idx="19">
                  <c:v>933000</c:v>
                </c:pt>
                <c:pt idx="20">
                  <c:v>1089000</c:v>
                </c:pt>
                <c:pt idx="21">
                  <c:v>1125000</c:v>
                </c:pt>
                <c:pt idx="22">
                  <c:v>941000</c:v>
                </c:pt>
                <c:pt idx="23">
                  <c:v>1072000</c:v>
                </c:pt>
                <c:pt idx="24">
                  <c:v>1217000</c:v>
                </c:pt>
                <c:pt idx="25">
                  <c:v>1245000</c:v>
                </c:pt>
                <c:pt idx="26">
                  <c:v>1198000</c:v>
                </c:pt>
                <c:pt idx="27">
                  <c:v>676000</c:v>
                </c:pt>
                <c:pt idx="28">
                  <c:v>741000</c:v>
                </c:pt>
                <c:pt idx="29">
                  <c:v>707000</c:v>
                </c:pt>
                <c:pt idx="30">
                  <c:v>514000</c:v>
                </c:pt>
                <c:pt idx="31">
                  <c:v>696000</c:v>
                </c:pt>
                <c:pt idx="32">
                  <c:v>896000</c:v>
                </c:pt>
                <c:pt idx="33">
                  <c:v>1044000</c:v>
                </c:pt>
                <c:pt idx="34">
                  <c:v>837000</c:v>
                </c:pt>
                <c:pt idx="35">
                  <c:v>445000</c:v>
                </c:pt>
                <c:pt idx="36">
                  <c:v>455000</c:v>
                </c:pt>
                <c:pt idx="37">
                  <c:v>984000</c:v>
                </c:pt>
                <c:pt idx="38">
                  <c:v>1168000</c:v>
                </c:pt>
                <c:pt idx="39">
                  <c:v>1180000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3-4A04-9928-0745FA524110}"/>
            </c:ext>
          </c:extLst>
        </c:ser>
        <c:ser>
          <c:idx val="3"/>
          <c:order val="3"/>
          <c:tx>
            <c:strRef>
              <c:f>MWDHistoricSupply!$F$1</c:f>
              <c:strCache>
                <c:ptCount val="1"/>
                <c:pt idx="0">
                  <c:v>State Water Project</c:v>
                </c:pt>
              </c:strCache>
            </c:strRef>
          </c:tx>
          <c:spPr>
            <a:solidFill>
              <a:srgbClr val="776972"/>
            </a:solidFill>
          </c:spPr>
          <c:invertIfNegative val="0"/>
          <c:cat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MWDHistoricSupply!$F$2:$F$41</c:f>
              <c:numCache>
                <c:formatCode>#,##0</c:formatCode>
                <c:ptCount val="40"/>
                <c:pt idx="0">
                  <c:v>638000</c:v>
                </c:pt>
                <c:pt idx="1">
                  <c:v>209000</c:v>
                </c:pt>
                <c:pt idx="2">
                  <c:v>576000</c:v>
                </c:pt>
                <c:pt idx="3">
                  <c:v>532000</c:v>
                </c:pt>
                <c:pt idx="4">
                  <c:v>560000</c:v>
                </c:pt>
                <c:pt idx="5">
                  <c:v>827000</c:v>
                </c:pt>
                <c:pt idx="6">
                  <c:v>737000</c:v>
                </c:pt>
                <c:pt idx="7">
                  <c:v>410000</c:v>
                </c:pt>
                <c:pt idx="8">
                  <c:v>498000</c:v>
                </c:pt>
                <c:pt idx="9">
                  <c:v>728000</c:v>
                </c:pt>
                <c:pt idx="10">
                  <c:v>756000</c:v>
                </c:pt>
                <c:pt idx="11">
                  <c:v>763000</c:v>
                </c:pt>
                <c:pt idx="12">
                  <c:v>957000</c:v>
                </c:pt>
                <c:pt idx="13">
                  <c:v>1215000</c:v>
                </c:pt>
                <c:pt idx="14">
                  <c:v>1458000</c:v>
                </c:pt>
                <c:pt idx="15">
                  <c:v>625000</c:v>
                </c:pt>
                <c:pt idx="16">
                  <c:v>744000</c:v>
                </c:pt>
                <c:pt idx="17">
                  <c:v>663000</c:v>
                </c:pt>
                <c:pt idx="18">
                  <c:v>845000</c:v>
                </c:pt>
                <c:pt idx="19">
                  <c:v>451000</c:v>
                </c:pt>
                <c:pt idx="20">
                  <c:v>663000</c:v>
                </c:pt>
                <c:pt idx="21">
                  <c:v>724000</c:v>
                </c:pt>
                <c:pt idx="22">
                  <c:v>521000</c:v>
                </c:pt>
                <c:pt idx="23">
                  <c:v>792000</c:v>
                </c:pt>
                <c:pt idx="24">
                  <c:v>1473000</c:v>
                </c:pt>
                <c:pt idx="25">
                  <c:v>1119000</c:v>
                </c:pt>
                <c:pt idx="26">
                  <c:v>1415000</c:v>
                </c:pt>
                <c:pt idx="27">
                  <c:v>1561000</c:v>
                </c:pt>
                <c:pt idx="28">
                  <c:v>1802000</c:v>
                </c:pt>
                <c:pt idx="29">
                  <c:v>1525000</c:v>
                </c:pt>
                <c:pt idx="30">
                  <c:v>1695000</c:v>
                </c:pt>
                <c:pt idx="31">
                  <c:v>1648000</c:v>
                </c:pt>
                <c:pt idx="32">
                  <c:v>1037000</c:v>
                </c:pt>
                <c:pt idx="33">
                  <c:v>908000</c:v>
                </c:pt>
                <c:pt idx="34">
                  <c:v>1129000</c:v>
                </c:pt>
                <c:pt idx="35">
                  <c:v>1379000</c:v>
                </c:pt>
                <c:pt idx="36">
                  <c:v>1252000</c:v>
                </c:pt>
                <c:pt idx="37">
                  <c:v>974000</c:v>
                </c:pt>
                <c:pt idx="38">
                  <c:v>607000</c:v>
                </c:pt>
                <c:pt idx="39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3-4A04-9928-0745FA524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100"/>
        <c:axId val="113708368"/>
        <c:axId val="232410912"/>
      </c:barChart>
      <c:lineChart>
        <c:grouping val="standard"/>
        <c:varyColors val="0"/>
        <c:ser>
          <c:idx val="4"/>
          <c:order val="4"/>
          <c:tx>
            <c:v>Population</c:v>
          </c:tx>
          <c:spPr>
            <a:ln>
              <a:prstDash val="dash"/>
            </a:ln>
          </c:spPr>
          <c:marker>
            <c:symbol val="none"/>
          </c:marker>
          <c:val>
            <c:numRef>
              <c:f>MWDHistoricSupply!$J$2:$J$41</c:f>
              <c:numCache>
                <c:formatCode>_(* #,##0.00_);_(* \(#,##0.00\);_(* "-"??_);_(@_)</c:formatCode>
                <c:ptCount val="40"/>
                <c:pt idx="0">
                  <c:v>12285700</c:v>
                </c:pt>
                <c:pt idx="1">
                  <c:v>12497200</c:v>
                </c:pt>
                <c:pt idx="2">
                  <c:v>12744700</c:v>
                </c:pt>
                <c:pt idx="3">
                  <c:v>13004900</c:v>
                </c:pt>
                <c:pt idx="4">
                  <c:v>13264200</c:v>
                </c:pt>
                <c:pt idx="5">
                  <c:v>13571800</c:v>
                </c:pt>
                <c:pt idx="6">
                  <c:v>13868300</c:v>
                </c:pt>
                <c:pt idx="7">
                  <c:v>14179900</c:v>
                </c:pt>
                <c:pt idx="8">
                  <c:v>14483000</c:v>
                </c:pt>
                <c:pt idx="9">
                  <c:v>14795200</c:v>
                </c:pt>
                <c:pt idx="10">
                  <c:v>15189600</c:v>
                </c:pt>
                <c:pt idx="11">
                  <c:v>15613100</c:v>
                </c:pt>
                <c:pt idx="12">
                  <c:v>16027400</c:v>
                </c:pt>
                <c:pt idx="13">
                  <c:v>16460900</c:v>
                </c:pt>
                <c:pt idx="14">
                  <c:v>16918800</c:v>
                </c:pt>
                <c:pt idx="15">
                  <c:v>17231944</c:v>
                </c:pt>
                <c:pt idx="16">
                  <c:v>17539270</c:v>
                </c:pt>
                <c:pt idx="17">
                  <c:v>17746256</c:v>
                </c:pt>
                <c:pt idx="18">
                  <c:v>17862237</c:v>
                </c:pt>
                <c:pt idx="19">
                  <c:v>17949643</c:v>
                </c:pt>
                <c:pt idx="20">
                  <c:v>18041927</c:v>
                </c:pt>
                <c:pt idx="21">
                  <c:v>18223888</c:v>
                </c:pt>
                <c:pt idx="22">
                  <c:v>18468327</c:v>
                </c:pt>
                <c:pt idx="23">
                  <c:v>18750968</c:v>
                </c:pt>
                <c:pt idx="24">
                  <c:v>19097025</c:v>
                </c:pt>
                <c:pt idx="25">
                  <c:v>19405312</c:v>
                </c:pt>
                <c:pt idx="26">
                  <c:v>19683672</c:v>
                </c:pt>
                <c:pt idx="27">
                  <c:v>19951478</c:v>
                </c:pt>
                <c:pt idx="28">
                  <c:v>20190543</c:v>
                </c:pt>
                <c:pt idx="29">
                  <c:v>20352863</c:v>
                </c:pt>
                <c:pt idx="30">
                  <c:v>20466112</c:v>
                </c:pt>
                <c:pt idx="31">
                  <c:v>20583108</c:v>
                </c:pt>
                <c:pt idx="32">
                  <c:v>20713789</c:v>
                </c:pt>
                <c:pt idx="33">
                  <c:v>20831679</c:v>
                </c:pt>
                <c:pt idx="34">
                  <c:v>20957496</c:v>
                </c:pt>
                <c:pt idx="35">
                  <c:v>21239306</c:v>
                </c:pt>
                <c:pt idx="36">
                  <c:v>21448014</c:v>
                </c:pt>
                <c:pt idx="37">
                  <c:v>21607090</c:v>
                </c:pt>
                <c:pt idx="38">
                  <c:v>21776681</c:v>
                </c:pt>
                <c:pt idx="39">
                  <c:v>21925691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B-4E41-9AE9-BC75762FC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235040"/>
        <c:axId val="495242912"/>
      </c:lineChart>
      <c:catAx>
        <c:axId val="11370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</a:sysClr>
            </a:solidFill>
          </a:ln>
        </c:spPr>
        <c:crossAx val="232410912"/>
        <c:crosses val="autoZero"/>
        <c:auto val="1"/>
        <c:lblAlgn val="ctr"/>
        <c:lblOffset val="100"/>
        <c:noMultiLvlLbl val="0"/>
      </c:catAx>
      <c:valAx>
        <c:axId val="2324109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supply, in millions of acre-foot</a:t>
                </a:r>
              </a:p>
            </c:rich>
          </c:tx>
          <c:layout>
            <c:manualLayout>
              <c:xMode val="edge"/>
              <c:yMode val="edge"/>
              <c:x val="2.136752136752137E-3"/>
              <c:y val="0.3680785214348206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</a:sysClr>
            </a:solidFill>
          </a:ln>
        </c:spPr>
        <c:crossAx val="113708368"/>
        <c:crosses val="autoZero"/>
        <c:crossBetween val="between"/>
        <c:majorUnit val="1000000"/>
        <c:dispUnits>
          <c:builtInUnit val="millions"/>
        </c:dispUnits>
      </c:valAx>
      <c:valAx>
        <c:axId val="49524291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/>
                  <a:t>Population, in millions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5235040"/>
        <c:crosses val="max"/>
        <c:crossBetween val="between"/>
        <c:dispUnits>
          <c:builtInUnit val="millions"/>
        </c:dispUnits>
      </c:valAx>
      <c:catAx>
        <c:axId val="495235040"/>
        <c:scaling>
          <c:orientation val="minMax"/>
        </c:scaling>
        <c:delete val="1"/>
        <c:axPos val="b"/>
        <c:majorTickMark val="out"/>
        <c:minorTickMark val="none"/>
        <c:tickLblPos val="nextTo"/>
        <c:crossAx val="495242912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 baseline="0">
          <a:solidFill>
            <a:schemeClr val="tx1">
              <a:lumMod val="90000"/>
              <a:lumOff val="1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6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552450</xdr:colOff>
      <xdr:row>17</xdr:row>
      <xdr:rowOff>85724</xdr:rowOff>
    </xdr:from>
    <xdr:to>
      <xdr:col>23</xdr:col>
      <xdr:colOff>190500</xdr:colOff>
      <xdr:row>34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</xdr:row>
      <xdr:rowOff>142875</xdr:rowOff>
    </xdr:from>
    <xdr:to>
      <xdr:col>21</xdr:col>
      <xdr:colOff>314325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88900</xdr:rowOff>
    </xdr:from>
    <xdr:to>
      <xdr:col>18</xdr:col>
      <xdr:colOff>812800</xdr:colOff>
      <xdr:row>46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5BE20-1D8C-6747-9F94-5F3237C11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717550</xdr:colOff>
      <xdr:row>8</xdr:row>
      <xdr:rowOff>177800</xdr:rowOff>
    </xdr:from>
    <xdr:to>
      <xdr:col>19</xdr:col>
      <xdr:colOff>431800</xdr:colOff>
      <xdr:row>33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45D345-E78B-2841-9BEA-E8D70ADFC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717550</xdr:colOff>
      <xdr:row>11</xdr:row>
      <xdr:rowOff>12700</xdr:rowOff>
    </xdr:from>
    <xdr:to>
      <xdr:col>19</xdr:col>
      <xdr:colOff>101600</xdr:colOff>
      <xdr:row>33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B60999-F110-244F-94FA-9D3DF1B0C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146050</xdr:colOff>
      <xdr:row>24</xdr:row>
      <xdr:rowOff>177800</xdr:rowOff>
    </xdr:from>
    <xdr:to>
      <xdr:col>17</xdr:col>
      <xdr:colOff>590550</xdr:colOff>
      <xdr:row>39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E201E7-343B-1149-B2A0-6B5916201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94615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PIC charts">
    <a:dk1>
      <a:srgbClr val="262626"/>
    </a:dk1>
    <a:lt1>
      <a:sysClr val="window" lastClr="FFFFFF"/>
    </a:lt1>
    <a:dk2>
      <a:srgbClr val="528686"/>
    </a:dk2>
    <a:lt2>
      <a:srgbClr val="E7EFED"/>
    </a:lt2>
    <a:accent1>
      <a:srgbClr val="D56A27"/>
    </a:accent1>
    <a:accent2>
      <a:srgbClr val="1E6768"/>
    </a:accent2>
    <a:accent3>
      <a:srgbClr val="594E53"/>
    </a:accent3>
    <a:accent4>
      <a:srgbClr val="0F3159"/>
    </a:accent4>
    <a:accent5>
      <a:srgbClr val="335E86"/>
    </a:accent5>
    <a:accent6>
      <a:srgbClr val="8E3322"/>
    </a:accent6>
    <a:hlink>
      <a:srgbClr val="D56A27"/>
    </a:hlink>
    <a:folHlink>
      <a:srgbClr val="1E6768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wdh2o.com/PDF_About_Your_Water/2.4.2_Regional_Urban_Water_Management_Plan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4"/>
  <sheetViews>
    <sheetView workbookViewId="0">
      <selection activeCell="K22" sqref="K22"/>
    </sheetView>
  </sheetViews>
  <sheetFormatPr baseColWidth="10" defaultColWidth="8.83203125" defaultRowHeight="15"/>
  <cols>
    <col min="3" max="3" width="13.5" bestFit="1" customWidth="1"/>
    <col min="10" max="10" width="14.33203125" bestFit="1" customWidth="1"/>
  </cols>
  <sheetData>
    <row r="1" spans="1:29">
      <c r="B1" t="s">
        <v>2</v>
      </c>
      <c r="C1" t="s">
        <v>3</v>
      </c>
      <c r="D1" t="s">
        <v>7</v>
      </c>
      <c r="E1" t="s">
        <v>8</v>
      </c>
      <c r="F1" t="s">
        <v>9</v>
      </c>
      <c r="G1" t="s">
        <v>13</v>
      </c>
      <c r="H1" t="s">
        <v>11</v>
      </c>
      <c r="I1" t="s">
        <v>12</v>
      </c>
      <c r="J1" t="s">
        <v>0</v>
      </c>
      <c r="L1" s="2" t="s">
        <v>4</v>
      </c>
      <c r="X1" t="s">
        <v>6</v>
      </c>
      <c r="Y1" t="str">
        <f>+B1</f>
        <v>Calendar Year</v>
      </c>
      <c r="Z1" t="str">
        <f>+C1</f>
        <v>Local Supplies</v>
      </c>
      <c r="AA1" t="str">
        <f>+D1</f>
        <v>Los Angeles Aqueduct</v>
      </c>
      <c r="AB1" t="str">
        <f>+E1</f>
        <v>Colorado River Aqueduct</v>
      </c>
      <c r="AC1" t="str">
        <f>+F1</f>
        <v>State Water Project</v>
      </c>
    </row>
    <row r="2" spans="1:29">
      <c r="A2">
        <v>1</v>
      </c>
      <c r="B2">
        <v>1976</v>
      </c>
      <c r="C2" s="1">
        <v>1363000</v>
      </c>
      <c r="D2" s="1">
        <v>430000</v>
      </c>
      <c r="E2" s="1">
        <v>778000</v>
      </c>
      <c r="F2" s="1">
        <v>638000</v>
      </c>
      <c r="G2" s="1">
        <v>3209000</v>
      </c>
      <c r="H2" s="1">
        <f t="shared" ref="H2:H41" si="0">+E2+F2+D2</f>
        <v>1846000</v>
      </c>
      <c r="I2" s="3">
        <f t="shared" ref="I2:I41" si="1">+H2/G2</f>
        <v>0.57525708943596132</v>
      </c>
      <c r="J2" s="4">
        <v>12285700</v>
      </c>
      <c r="K2" s="3"/>
      <c r="L2" t="s">
        <v>5</v>
      </c>
      <c r="Y2">
        <f t="shared" ref="Y2:Y41" si="2">+B2</f>
        <v>1976</v>
      </c>
      <c r="Z2" s="3">
        <f t="shared" ref="Z2:Z41" si="3">+C2/$G$2</f>
        <v>0.42474291056403862</v>
      </c>
      <c r="AA2" s="3">
        <f t="shared" ref="AA2:AA41" si="4">+D2/$G$2</f>
        <v>0.13399813025864754</v>
      </c>
      <c r="AB2" s="3">
        <f t="shared" ref="AB2:AB41" si="5">+E2/$G$2</f>
        <v>0.24244312870052975</v>
      </c>
      <c r="AC2" s="3">
        <f t="shared" ref="AC2:AC41" si="6">+F2/$G$2</f>
        <v>0.19881583047678406</v>
      </c>
    </row>
    <row r="3" spans="1:29">
      <c r="A3">
        <v>2</v>
      </c>
      <c r="B3">
        <v>1977</v>
      </c>
      <c r="C3" s="1">
        <v>1370000</v>
      </c>
      <c r="D3" s="1">
        <v>275000</v>
      </c>
      <c r="E3" s="1">
        <v>1277000</v>
      </c>
      <c r="F3" s="1">
        <v>209000</v>
      </c>
      <c r="G3" s="1">
        <v>3131000</v>
      </c>
      <c r="H3" s="1">
        <f t="shared" si="0"/>
        <v>1761000</v>
      </c>
      <c r="I3" s="3">
        <f t="shared" si="1"/>
        <v>0.56244011497923985</v>
      </c>
      <c r="J3" s="4">
        <v>12497200</v>
      </c>
      <c r="K3" s="3"/>
      <c r="Y3">
        <f t="shared" si="2"/>
        <v>1977</v>
      </c>
      <c r="Z3" s="3">
        <f t="shared" si="3"/>
        <v>0.42692427547522593</v>
      </c>
      <c r="AA3" s="3">
        <f t="shared" si="4"/>
        <v>8.5696478653786226E-2</v>
      </c>
      <c r="AB3" s="3">
        <f t="shared" si="5"/>
        <v>0.39794328451230915</v>
      </c>
      <c r="AC3" s="3">
        <f t="shared" si="6"/>
        <v>6.5129323776877537E-2</v>
      </c>
    </row>
    <row r="4" spans="1:29">
      <c r="A4">
        <v>3</v>
      </c>
      <c r="B4">
        <v>1978</v>
      </c>
      <c r="C4" s="1">
        <v>1253000</v>
      </c>
      <c r="D4" s="1">
        <v>472000</v>
      </c>
      <c r="E4" s="1">
        <v>710000</v>
      </c>
      <c r="F4" s="1">
        <v>576000</v>
      </c>
      <c r="G4" s="1">
        <v>3011000</v>
      </c>
      <c r="H4" s="1">
        <f t="shared" si="0"/>
        <v>1758000</v>
      </c>
      <c r="I4" s="3">
        <f t="shared" si="1"/>
        <v>0.58385918299568251</v>
      </c>
      <c r="J4" s="4">
        <v>12744700</v>
      </c>
      <c r="K4" s="3"/>
      <c r="Y4">
        <f t="shared" si="2"/>
        <v>1978</v>
      </c>
      <c r="Z4" s="3">
        <f t="shared" si="3"/>
        <v>0.39046431910252416</v>
      </c>
      <c r="AA4" s="3">
        <f t="shared" si="4"/>
        <v>0.14708631972577127</v>
      </c>
      <c r="AB4" s="3">
        <f t="shared" si="5"/>
        <v>0.22125272670613899</v>
      </c>
      <c r="AC4" s="3">
        <f t="shared" si="6"/>
        <v>0.17949516983483951</v>
      </c>
    </row>
    <row r="5" spans="1:29">
      <c r="A5">
        <v>4</v>
      </c>
      <c r="B5">
        <v>1979</v>
      </c>
      <c r="C5" s="1">
        <v>1419000</v>
      </c>
      <c r="D5" s="1">
        <v>493000</v>
      </c>
      <c r="E5" s="1">
        <v>784000</v>
      </c>
      <c r="F5" s="1">
        <v>532000</v>
      </c>
      <c r="G5" s="1">
        <v>3227000</v>
      </c>
      <c r="H5" s="1">
        <f t="shared" si="0"/>
        <v>1809000</v>
      </c>
      <c r="I5" s="3">
        <f t="shared" si="1"/>
        <v>0.56058258444375586</v>
      </c>
      <c r="J5" s="4">
        <v>13004900</v>
      </c>
      <c r="K5" s="3"/>
      <c r="Y5">
        <f t="shared" si="2"/>
        <v>1979</v>
      </c>
      <c r="Z5" s="3">
        <f t="shared" si="3"/>
        <v>0.44219382985353695</v>
      </c>
      <c r="AA5" s="3">
        <f t="shared" si="4"/>
        <v>0.15363041445933312</v>
      </c>
      <c r="AB5" s="3">
        <f t="shared" si="5"/>
        <v>0.244312870052976</v>
      </c>
      <c r="AC5" s="3">
        <f t="shared" si="6"/>
        <v>0.16578373325023371</v>
      </c>
    </row>
    <row r="6" spans="1:29">
      <c r="A6">
        <v>5</v>
      </c>
      <c r="B6">
        <v>1980</v>
      </c>
      <c r="C6" s="1">
        <v>1452000</v>
      </c>
      <c r="D6" s="1">
        <v>515000</v>
      </c>
      <c r="E6" s="1">
        <v>791000</v>
      </c>
      <c r="F6" s="1">
        <v>560000</v>
      </c>
      <c r="G6" s="1">
        <v>3317000</v>
      </c>
      <c r="H6" s="1">
        <f t="shared" si="0"/>
        <v>1866000</v>
      </c>
      <c r="I6" s="3">
        <f t="shared" si="1"/>
        <v>0.56255652698221281</v>
      </c>
      <c r="J6" s="4">
        <v>13264200</v>
      </c>
      <c r="K6" s="3"/>
      <c r="Y6">
        <f t="shared" si="2"/>
        <v>1980</v>
      </c>
      <c r="Z6" s="3">
        <f t="shared" si="3"/>
        <v>0.45247740729199126</v>
      </c>
      <c r="AA6" s="3">
        <f t="shared" si="4"/>
        <v>0.16048613275163603</v>
      </c>
      <c r="AB6" s="3">
        <f t="shared" si="5"/>
        <v>0.24649423496416328</v>
      </c>
      <c r="AC6" s="3">
        <f t="shared" si="6"/>
        <v>0.17450919289498287</v>
      </c>
    </row>
    <row r="7" spans="1:29">
      <c r="A7">
        <v>6</v>
      </c>
      <c r="B7">
        <v>1981</v>
      </c>
      <c r="C7" s="1">
        <v>1500000</v>
      </c>
      <c r="D7" s="1">
        <v>465000</v>
      </c>
      <c r="E7" s="1">
        <v>791000</v>
      </c>
      <c r="F7" s="1">
        <v>827000</v>
      </c>
      <c r="G7" s="1">
        <v>3583000</v>
      </c>
      <c r="H7" s="1">
        <f t="shared" si="0"/>
        <v>2083000</v>
      </c>
      <c r="I7" s="3">
        <f t="shared" si="1"/>
        <v>0.58135640524699972</v>
      </c>
      <c r="J7" s="4">
        <v>13571800</v>
      </c>
      <c r="K7" s="3"/>
      <c r="Y7">
        <f t="shared" si="2"/>
        <v>1981</v>
      </c>
      <c r="Z7" s="3">
        <f t="shared" si="3"/>
        <v>0.46743533811156124</v>
      </c>
      <c r="AA7" s="3">
        <f t="shared" si="4"/>
        <v>0.14490495481458399</v>
      </c>
      <c r="AB7" s="3">
        <f t="shared" si="5"/>
        <v>0.24649423496416328</v>
      </c>
      <c r="AC7" s="3">
        <f t="shared" si="6"/>
        <v>0.25771268307884077</v>
      </c>
    </row>
    <row r="8" spans="1:29">
      <c r="A8">
        <v>7</v>
      </c>
      <c r="B8">
        <v>1982</v>
      </c>
      <c r="C8" s="1">
        <v>1392000</v>
      </c>
      <c r="D8" s="1">
        <v>483000</v>
      </c>
      <c r="E8" s="1">
        <v>686000</v>
      </c>
      <c r="F8" s="1">
        <v>737000</v>
      </c>
      <c r="G8" s="1">
        <v>3298000</v>
      </c>
      <c r="H8" s="1">
        <f t="shared" si="0"/>
        <v>1906000</v>
      </c>
      <c r="I8" s="3">
        <f t="shared" si="1"/>
        <v>0.57792601576713154</v>
      </c>
      <c r="J8" s="4">
        <v>13868300</v>
      </c>
      <c r="K8" s="3"/>
      <c r="Y8">
        <f t="shared" si="2"/>
        <v>1982</v>
      </c>
      <c r="Z8" s="3">
        <f t="shared" si="3"/>
        <v>0.43377999376752885</v>
      </c>
      <c r="AA8" s="3">
        <f t="shared" si="4"/>
        <v>0.15051417887192273</v>
      </c>
      <c r="AB8" s="3">
        <f t="shared" si="5"/>
        <v>0.213773761296354</v>
      </c>
      <c r="AC8" s="3">
        <f t="shared" si="6"/>
        <v>0.22966656279214709</v>
      </c>
    </row>
    <row r="9" spans="1:29">
      <c r="A9">
        <v>8</v>
      </c>
      <c r="B9">
        <v>1983</v>
      </c>
      <c r="C9" s="1">
        <v>1385000</v>
      </c>
      <c r="D9" s="1">
        <v>519000</v>
      </c>
      <c r="E9" s="1">
        <v>850000</v>
      </c>
      <c r="F9" s="1">
        <v>410000</v>
      </c>
      <c r="G9" s="1">
        <v>3163000</v>
      </c>
      <c r="H9" s="1">
        <f t="shared" si="0"/>
        <v>1779000</v>
      </c>
      <c r="I9" s="3">
        <f t="shared" si="1"/>
        <v>0.56244072083465069</v>
      </c>
      <c r="J9" s="4">
        <v>14179900</v>
      </c>
      <c r="K9" s="3"/>
      <c r="Y9">
        <f t="shared" si="2"/>
        <v>1983</v>
      </c>
      <c r="Z9" s="3">
        <f t="shared" si="3"/>
        <v>0.43159862885634154</v>
      </c>
      <c r="AA9" s="3">
        <f t="shared" si="4"/>
        <v>0.16173262698660018</v>
      </c>
      <c r="AB9" s="3">
        <f t="shared" si="5"/>
        <v>0.26488002492988472</v>
      </c>
      <c r="AC9" s="3">
        <f t="shared" si="6"/>
        <v>0.12776565908382673</v>
      </c>
    </row>
    <row r="10" spans="1:29">
      <c r="A10">
        <v>9</v>
      </c>
      <c r="B10">
        <v>1984</v>
      </c>
      <c r="C10" s="1">
        <v>1621000</v>
      </c>
      <c r="D10" s="1">
        <v>516000</v>
      </c>
      <c r="E10" s="1">
        <v>1150000</v>
      </c>
      <c r="F10" s="1">
        <v>498000</v>
      </c>
      <c r="G10" s="1">
        <v>3785000</v>
      </c>
      <c r="H10" s="1">
        <f t="shared" si="0"/>
        <v>2164000</v>
      </c>
      <c r="I10" s="3">
        <f t="shared" si="1"/>
        <v>0.57173051519154561</v>
      </c>
      <c r="J10" s="4">
        <v>14483000</v>
      </c>
      <c r="K10" s="3"/>
      <c r="Y10">
        <f t="shared" si="2"/>
        <v>1984</v>
      </c>
      <c r="Z10" s="3">
        <f t="shared" si="3"/>
        <v>0.50514178871922721</v>
      </c>
      <c r="AA10" s="3">
        <f t="shared" si="4"/>
        <v>0.16079775631037707</v>
      </c>
      <c r="AB10" s="3">
        <f t="shared" si="5"/>
        <v>0.35836709255219695</v>
      </c>
      <c r="AC10" s="3">
        <f t="shared" si="6"/>
        <v>0.15518853225303833</v>
      </c>
    </row>
    <row r="11" spans="1:29">
      <c r="A11">
        <v>10</v>
      </c>
      <c r="B11">
        <v>1985</v>
      </c>
      <c r="C11" s="1">
        <v>1535000</v>
      </c>
      <c r="D11" s="1">
        <v>496000</v>
      </c>
      <c r="E11" s="1">
        <v>1018000</v>
      </c>
      <c r="F11" s="1">
        <v>728000</v>
      </c>
      <c r="G11" s="1">
        <v>3776000</v>
      </c>
      <c r="H11" s="1">
        <f t="shared" si="0"/>
        <v>2242000</v>
      </c>
      <c r="I11" s="3">
        <f t="shared" si="1"/>
        <v>0.59375</v>
      </c>
      <c r="J11" s="4">
        <v>14795200</v>
      </c>
      <c r="K11" s="3"/>
      <c r="Y11">
        <f t="shared" si="2"/>
        <v>1985</v>
      </c>
      <c r="Z11" s="3">
        <f t="shared" si="3"/>
        <v>0.47834216266749768</v>
      </c>
      <c r="AA11" s="3">
        <f t="shared" si="4"/>
        <v>0.15456528513555626</v>
      </c>
      <c r="AB11" s="3">
        <f t="shared" si="5"/>
        <v>0.31723278279837958</v>
      </c>
      <c r="AC11" s="3">
        <f t="shared" si="6"/>
        <v>0.22686195076347773</v>
      </c>
    </row>
    <row r="12" spans="1:29">
      <c r="A12">
        <v>11</v>
      </c>
      <c r="B12">
        <v>1986</v>
      </c>
      <c r="C12" s="1">
        <v>1510000</v>
      </c>
      <c r="D12" s="1">
        <v>521000</v>
      </c>
      <c r="E12" s="1">
        <v>1001000</v>
      </c>
      <c r="F12" s="1">
        <v>756000</v>
      </c>
      <c r="G12" s="1">
        <v>3789000</v>
      </c>
      <c r="H12" s="1">
        <f t="shared" si="0"/>
        <v>2278000</v>
      </c>
      <c r="I12" s="3">
        <f t="shared" si="1"/>
        <v>0.60121404064396944</v>
      </c>
      <c r="J12" s="4">
        <v>15189600</v>
      </c>
      <c r="K12" s="3"/>
      <c r="Y12">
        <f t="shared" si="2"/>
        <v>1986</v>
      </c>
      <c r="Z12" s="3">
        <f t="shared" si="3"/>
        <v>0.47055157369897166</v>
      </c>
      <c r="AA12" s="3">
        <f t="shared" si="4"/>
        <v>0.16235587410408228</v>
      </c>
      <c r="AB12" s="3">
        <f t="shared" si="5"/>
        <v>0.31193518229978184</v>
      </c>
      <c r="AC12" s="3">
        <f t="shared" si="6"/>
        <v>0.23558741040822687</v>
      </c>
    </row>
    <row r="13" spans="1:29">
      <c r="A13">
        <v>12</v>
      </c>
      <c r="B13">
        <v>1987</v>
      </c>
      <c r="C13" s="1">
        <v>1465000</v>
      </c>
      <c r="D13" s="1">
        <v>428000</v>
      </c>
      <c r="E13" s="1">
        <v>1175000</v>
      </c>
      <c r="F13" s="1">
        <v>763000</v>
      </c>
      <c r="G13" s="1">
        <v>3831000</v>
      </c>
      <c r="H13" s="1">
        <f t="shared" si="0"/>
        <v>2366000</v>
      </c>
      <c r="I13" s="3">
        <f t="shared" si="1"/>
        <v>0.61759331767162617</v>
      </c>
      <c r="J13" s="4">
        <v>15613100</v>
      </c>
      <c r="K13" s="3"/>
      <c r="Y13">
        <f t="shared" si="2"/>
        <v>1987</v>
      </c>
      <c r="Z13" s="3">
        <f t="shared" si="3"/>
        <v>0.45652851355562479</v>
      </c>
      <c r="AA13" s="3">
        <f t="shared" si="4"/>
        <v>0.13337488314116547</v>
      </c>
      <c r="AB13" s="3">
        <f t="shared" si="5"/>
        <v>0.36615768152072298</v>
      </c>
      <c r="AC13" s="3">
        <f t="shared" si="6"/>
        <v>0.23776877531941415</v>
      </c>
    </row>
    <row r="14" spans="1:29">
      <c r="A14">
        <v>13</v>
      </c>
      <c r="B14">
        <v>1988</v>
      </c>
      <c r="C14" s="1">
        <v>1521000</v>
      </c>
      <c r="D14" s="1">
        <v>369000</v>
      </c>
      <c r="E14" s="1">
        <v>1199000</v>
      </c>
      <c r="F14" s="1">
        <v>957000</v>
      </c>
      <c r="G14" s="1">
        <v>4047000</v>
      </c>
      <c r="H14" s="1">
        <f t="shared" si="0"/>
        <v>2525000</v>
      </c>
      <c r="I14" s="3">
        <f t="shared" si="1"/>
        <v>0.62391895231035333</v>
      </c>
      <c r="J14" s="4">
        <v>16027400</v>
      </c>
      <c r="K14" s="3"/>
      <c r="Y14">
        <f t="shared" si="2"/>
        <v>1988</v>
      </c>
      <c r="Z14" s="3">
        <f t="shared" si="3"/>
        <v>0.47397943284512312</v>
      </c>
      <c r="AA14" s="3">
        <f t="shared" si="4"/>
        <v>0.11498909317544406</v>
      </c>
      <c r="AB14" s="3">
        <f t="shared" si="5"/>
        <v>0.37363664693050797</v>
      </c>
      <c r="AC14" s="3">
        <f t="shared" si="6"/>
        <v>0.29822374571517607</v>
      </c>
    </row>
    <row r="15" spans="1:29">
      <c r="A15">
        <v>14</v>
      </c>
      <c r="B15">
        <v>1989</v>
      </c>
      <c r="C15" s="1">
        <v>1542000</v>
      </c>
      <c r="D15" s="1">
        <v>288000</v>
      </c>
      <c r="E15" s="1">
        <v>1189000</v>
      </c>
      <c r="F15" s="1">
        <v>1215000</v>
      </c>
      <c r="G15" s="1">
        <v>4234000</v>
      </c>
      <c r="H15" s="1">
        <f t="shared" si="0"/>
        <v>2692000</v>
      </c>
      <c r="I15" s="3">
        <f t="shared" si="1"/>
        <v>0.6358053849787435</v>
      </c>
      <c r="J15" s="4">
        <v>16460900</v>
      </c>
      <c r="K15" s="3"/>
      <c r="Y15">
        <f t="shared" si="2"/>
        <v>1989</v>
      </c>
      <c r="Z15" s="3">
        <f t="shared" si="3"/>
        <v>0.48052352757868494</v>
      </c>
      <c r="AA15" s="3">
        <f t="shared" si="4"/>
        <v>8.9747584917419757E-2</v>
      </c>
      <c r="AB15" s="3">
        <f t="shared" si="5"/>
        <v>0.37052041134309754</v>
      </c>
      <c r="AC15" s="3">
        <f t="shared" si="6"/>
        <v>0.37862262387036461</v>
      </c>
    </row>
    <row r="16" spans="1:29">
      <c r="A16">
        <v>15</v>
      </c>
      <c r="B16">
        <v>1990</v>
      </c>
      <c r="C16" s="1">
        <v>1470000</v>
      </c>
      <c r="D16" s="1">
        <v>106000</v>
      </c>
      <c r="E16" s="1">
        <v>1183000</v>
      </c>
      <c r="F16" s="1">
        <v>1458000</v>
      </c>
      <c r="G16" s="1">
        <v>4217000</v>
      </c>
      <c r="H16" s="1">
        <f t="shared" si="0"/>
        <v>2747000</v>
      </c>
      <c r="I16" s="3">
        <f t="shared" si="1"/>
        <v>0.65141095565567941</v>
      </c>
      <c r="J16" s="4">
        <v>16918800</v>
      </c>
      <c r="K16" s="3"/>
      <c r="Y16">
        <f t="shared" si="2"/>
        <v>1990</v>
      </c>
      <c r="Z16" s="3">
        <f t="shared" si="3"/>
        <v>0.45808663134933003</v>
      </c>
      <c r="AA16" s="3">
        <f t="shared" si="4"/>
        <v>3.303209722655033E-2</v>
      </c>
      <c r="AB16" s="3">
        <f t="shared" si="5"/>
        <v>0.36865066999065127</v>
      </c>
      <c r="AC16" s="3">
        <f t="shared" si="6"/>
        <v>0.45434714864443754</v>
      </c>
    </row>
    <row r="17" spans="1:29">
      <c r="A17">
        <v>16</v>
      </c>
      <c r="B17">
        <v>1991</v>
      </c>
      <c r="C17" s="1">
        <v>1426000</v>
      </c>
      <c r="D17" s="1">
        <v>186000</v>
      </c>
      <c r="E17" s="1">
        <v>1252000</v>
      </c>
      <c r="F17" s="1">
        <v>625000</v>
      </c>
      <c r="G17" s="1">
        <v>3490000</v>
      </c>
      <c r="H17" s="1">
        <f t="shared" si="0"/>
        <v>2063000</v>
      </c>
      <c r="I17" s="3">
        <f t="shared" si="1"/>
        <v>0.5911174785100286</v>
      </c>
      <c r="J17" s="4">
        <v>17231944</v>
      </c>
      <c r="K17" s="3"/>
      <c r="Y17">
        <f t="shared" si="2"/>
        <v>1991</v>
      </c>
      <c r="Z17" s="3">
        <f t="shared" si="3"/>
        <v>0.4443751947647242</v>
      </c>
      <c r="AA17" s="3">
        <f t="shared" si="4"/>
        <v>5.7961981925833593E-2</v>
      </c>
      <c r="AB17" s="3">
        <f t="shared" si="5"/>
        <v>0.39015269554378312</v>
      </c>
      <c r="AC17" s="3">
        <f t="shared" si="6"/>
        <v>0.19476472421315053</v>
      </c>
    </row>
    <row r="18" spans="1:29">
      <c r="A18">
        <v>17</v>
      </c>
      <c r="B18">
        <v>1992</v>
      </c>
      <c r="C18" s="1">
        <v>1512000</v>
      </c>
      <c r="D18" s="1">
        <v>177000</v>
      </c>
      <c r="E18" s="1">
        <v>1153000</v>
      </c>
      <c r="F18" s="1">
        <v>744000</v>
      </c>
      <c r="G18" s="1">
        <v>3586000</v>
      </c>
      <c r="H18" s="1">
        <f t="shared" si="0"/>
        <v>2074000</v>
      </c>
      <c r="I18" s="3">
        <f t="shared" si="1"/>
        <v>0.57836029001673173</v>
      </c>
      <c r="J18" s="4">
        <v>17539270</v>
      </c>
      <c r="K18" s="3"/>
      <c r="Y18">
        <f t="shared" si="2"/>
        <v>1992</v>
      </c>
      <c r="Z18" s="3">
        <f t="shared" si="3"/>
        <v>0.47117482081645373</v>
      </c>
      <c r="AA18" s="3">
        <f t="shared" si="4"/>
        <v>5.5157369897164223E-2</v>
      </c>
      <c r="AB18" s="3">
        <f t="shared" si="5"/>
        <v>0.35930196322842006</v>
      </c>
      <c r="AC18" s="3">
        <f t="shared" si="6"/>
        <v>0.23184792770333437</v>
      </c>
    </row>
    <row r="19" spans="1:29">
      <c r="A19">
        <v>18</v>
      </c>
      <c r="B19">
        <v>1993</v>
      </c>
      <c r="C19" s="1">
        <v>1408000</v>
      </c>
      <c r="D19" s="1">
        <v>289000</v>
      </c>
      <c r="E19" s="1">
        <v>1144000</v>
      </c>
      <c r="F19" s="1">
        <v>663000</v>
      </c>
      <c r="G19" s="1">
        <v>3505000</v>
      </c>
      <c r="H19" s="1">
        <f t="shared" si="0"/>
        <v>2096000</v>
      </c>
      <c r="I19" s="3">
        <f t="shared" si="1"/>
        <v>0.59800285306704704</v>
      </c>
      <c r="J19" s="4">
        <v>17746256</v>
      </c>
      <c r="K19" s="3"/>
      <c r="Y19">
        <f t="shared" si="2"/>
        <v>1993</v>
      </c>
      <c r="Z19" s="3">
        <f t="shared" si="3"/>
        <v>0.43876597070738549</v>
      </c>
      <c r="AA19" s="3">
        <f t="shared" si="4"/>
        <v>9.0059208476160793E-2</v>
      </c>
      <c r="AB19" s="3">
        <f t="shared" si="5"/>
        <v>0.35649735119975068</v>
      </c>
      <c r="AC19" s="3">
        <f t="shared" si="6"/>
        <v>0.20660641944531005</v>
      </c>
    </row>
    <row r="20" spans="1:29">
      <c r="A20">
        <v>19</v>
      </c>
      <c r="B20">
        <v>1994</v>
      </c>
      <c r="C20" s="1">
        <v>1527000</v>
      </c>
      <c r="D20" s="1">
        <v>133000</v>
      </c>
      <c r="E20" s="1">
        <v>1263000</v>
      </c>
      <c r="F20" s="1">
        <v>845000</v>
      </c>
      <c r="G20" s="1">
        <v>3768000</v>
      </c>
      <c r="H20" s="1">
        <f t="shared" si="0"/>
        <v>2241000</v>
      </c>
      <c r="I20" s="3">
        <f t="shared" si="1"/>
        <v>0.59474522292993626</v>
      </c>
      <c r="J20" s="4">
        <v>17862237</v>
      </c>
      <c r="K20" s="3"/>
      <c r="Y20">
        <f t="shared" si="2"/>
        <v>1994</v>
      </c>
      <c r="Z20" s="3">
        <f t="shared" si="3"/>
        <v>0.47584917419756934</v>
      </c>
      <c r="AA20" s="3">
        <f t="shared" si="4"/>
        <v>4.1445933312558428E-2</v>
      </c>
      <c r="AB20" s="3">
        <f t="shared" si="5"/>
        <v>0.39358055468993458</v>
      </c>
      <c r="AC20" s="3">
        <f t="shared" si="6"/>
        <v>0.26332190713617948</v>
      </c>
    </row>
    <row r="21" spans="1:29">
      <c r="A21">
        <v>20</v>
      </c>
      <c r="B21">
        <v>1995</v>
      </c>
      <c r="C21" s="1">
        <v>1590000</v>
      </c>
      <c r="D21" s="1">
        <v>464000</v>
      </c>
      <c r="E21" s="1">
        <v>933000</v>
      </c>
      <c r="F21" s="1">
        <v>451000</v>
      </c>
      <c r="G21" s="1">
        <v>3438000</v>
      </c>
      <c r="H21" s="1">
        <f t="shared" si="0"/>
        <v>1848000</v>
      </c>
      <c r="I21" s="3">
        <f t="shared" si="1"/>
        <v>0.53752181500872598</v>
      </c>
      <c r="J21" s="4">
        <v>17949643</v>
      </c>
      <c r="K21" s="5">
        <f>+G21* 325851 / (365*J21)</f>
        <v>170.99218058321682</v>
      </c>
      <c r="Y21">
        <f t="shared" si="2"/>
        <v>1995</v>
      </c>
      <c r="Z21" s="3">
        <f t="shared" si="3"/>
        <v>0.49548145839825491</v>
      </c>
      <c r="AA21" s="3">
        <f t="shared" si="4"/>
        <v>0.14459333125584295</v>
      </c>
      <c r="AB21" s="3">
        <f t="shared" si="5"/>
        <v>0.29074478030539108</v>
      </c>
      <c r="AC21" s="3">
        <f t="shared" si="6"/>
        <v>0.14054222499220942</v>
      </c>
    </row>
    <row r="22" spans="1:29">
      <c r="A22">
        <v>21</v>
      </c>
      <c r="B22">
        <v>1996</v>
      </c>
      <c r="C22" s="1">
        <v>1715000</v>
      </c>
      <c r="D22" s="1">
        <v>425000</v>
      </c>
      <c r="E22" s="1">
        <v>1089000</v>
      </c>
      <c r="F22" s="1">
        <v>663000</v>
      </c>
      <c r="G22" s="1">
        <v>3892000</v>
      </c>
      <c r="H22" s="1">
        <f t="shared" si="0"/>
        <v>2177000</v>
      </c>
      <c r="I22" s="3">
        <f t="shared" si="1"/>
        <v>0.55935251798561147</v>
      </c>
      <c r="J22" s="4">
        <v>18041927</v>
      </c>
      <c r="K22" s="5">
        <f t="shared" ref="K21:K23" si="7">+G22* 325851 / (365*J22)</f>
        <v>192.58218241944604</v>
      </c>
      <c r="Y22">
        <f t="shared" si="2"/>
        <v>1996</v>
      </c>
      <c r="Z22" s="3">
        <f t="shared" si="3"/>
        <v>0.53443440324088498</v>
      </c>
      <c r="AA22" s="3">
        <f t="shared" si="4"/>
        <v>0.13244001246494236</v>
      </c>
      <c r="AB22" s="3">
        <f t="shared" si="5"/>
        <v>0.33935805546899345</v>
      </c>
      <c r="AC22" s="3">
        <f t="shared" si="6"/>
        <v>0.20660641944531005</v>
      </c>
    </row>
    <row r="23" spans="1:29">
      <c r="A23">
        <v>22</v>
      </c>
      <c r="B23">
        <v>1997</v>
      </c>
      <c r="C23" s="1">
        <v>1759000</v>
      </c>
      <c r="D23" s="1">
        <v>436000</v>
      </c>
      <c r="E23" s="1">
        <v>1125000</v>
      </c>
      <c r="F23" s="1">
        <v>724000</v>
      </c>
      <c r="G23" s="1">
        <v>4044000</v>
      </c>
      <c r="H23" s="1">
        <f t="shared" si="0"/>
        <v>2285000</v>
      </c>
      <c r="I23" s="3">
        <f t="shared" si="1"/>
        <v>0.56503461918892184</v>
      </c>
      <c r="J23" s="4">
        <v>18223888</v>
      </c>
      <c r="K23" s="5">
        <f t="shared" si="7"/>
        <v>198.10539504560438</v>
      </c>
      <c r="Y23">
        <f t="shared" si="2"/>
        <v>1997</v>
      </c>
      <c r="Z23" s="3">
        <f t="shared" si="3"/>
        <v>0.54814583982549081</v>
      </c>
      <c r="AA23" s="3">
        <f t="shared" si="4"/>
        <v>0.13586787161109379</v>
      </c>
      <c r="AB23" s="3">
        <f t="shared" si="5"/>
        <v>0.35057650358367093</v>
      </c>
      <c r="AC23" s="3">
        <f t="shared" si="6"/>
        <v>0.22561545652851356</v>
      </c>
    </row>
    <row r="24" spans="1:29">
      <c r="A24">
        <v>23</v>
      </c>
      <c r="B24">
        <v>1998</v>
      </c>
      <c r="C24" s="1">
        <v>1726000</v>
      </c>
      <c r="D24" s="1">
        <v>467000</v>
      </c>
      <c r="E24" s="1">
        <v>941000</v>
      </c>
      <c r="F24" s="1">
        <v>521000</v>
      </c>
      <c r="G24" s="1">
        <v>3655000</v>
      </c>
      <c r="H24" s="1">
        <f t="shared" si="0"/>
        <v>1929000</v>
      </c>
      <c r="I24" s="3">
        <f t="shared" si="1"/>
        <v>0.52777017783857727</v>
      </c>
      <c r="J24" s="4">
        <v>18468327</v>
      </c>
      <c r="K24" s="5">
        <f>+G24* 325851 / (365*J24)</f>
        <v>176.67944217842617</v>
      </c>
      <c r="Y24">
        <f t="shared" si="2"/>
        <v>1998</v>
      </c>
      <c r="Z24" s="3">
        <f t="shared" si="3"/>
        <v>0.53786226238703649</v>
      </c>
      <c r="AA24" s="3">
        <f t="shared" si="4"/>
        <v>0.14552820193206606</v>
      </c>
      <c r="AB24" s="3">
        <f t="shared" si="5"/>
        <v>0.29323776877531943</v>
      </c>
      <c r="AC24" s="3">
        <f t="shared" si="6"/>
        <v>0.16235587410408228</v>
      </c>
    </row>
    <row r="25" spans="1:29">
      <c r="A25">
        <v>24</v>
      </c>
      <c r="B25">
        <v>1999</v>
      </c>
      <c r="C25" s="1">
        <v>1887000</v>
      </c>
      <c r="D25" s="1">
        <v>309000</v>
      </c>
      <c r="E25" s="1">
        <v>1072000</v>
      </c>
      <c r="F25" s="1">
        <v>792000</v>
      </c>
      <c r="G25" s="1">
        <v>4060000</v>
      </c>
      <c r="H25" s="1">
        <f t="shared" si="0"/>
        <v>2173000</v>
      </c>
      <c r="I25" s="3">
        <f t="shared" si="1"/>
        <v>0.53522167487684724</v>
      </c>
      <c r="J25" s="4">
        <v>18750968</v>
      </c>
      <c r="K25" s="5">
        <f t="shared" ref="K25:K41" si="8">+G25* 325851 / (365*J25)</f>
        <v>193.29852255941688</v>
      </c>
      <c r="Y25">
        <f t="shared" si="2"/>
        <v>1999</v>
      </c>
      <c r="Z25" s="3">
        <f t="shared" si="3"/>
        <v>0.58803365534434404</v>
      </c>
      <c r="AA25" s="3">
        <f t="shared" si="4"/>
        <v>9.6291679650981621E-2</v>
      </c>
      <c r="AB25" s="3">
        <f t="shared" si="5"/>
        <v>0.33406045497039577</v>
      </c>
      <c r="AC25" s="3">
        <f t="shared" si="6"/>
        <v>0.24680585852290432</v>
      </c>
    </row>
    <row r="26" spans="1:29">
      <c r="A26">
        <v>25</v>
      </c>
      <c r="B26">
        <v>2000</v>
      </c>
      <c r="C26" s="1">
        <v>1768000</v>
      </c>
      <c r="D26" s="1">
        <v>255000</v>
      </c>
      <c r="E26" s="1">
        <v>1217000</v>
      </c>
      <c r="F26" s="1">
        <v>1473000</v>
      </c>
      <c r="G26" s="1">
        <v>4714000</v>
      </c>
      <c r="H26" s="1">
        <f t="shared" si="0"/>
        <v>2945000</v>
      </c>
      <c r="I26" s="3">
        <f t="shared" si="1"/>
        <v>0.62473483241408567</v>
      </c>
      <c r="J26" s="4">
        <v>19097025</v>
      </c>
      <c r="K26" s="5">
        <f t="shared" si="8"/>
        <v>220.368773856747</v>
      </c>
      <c r="Y26">
        <f t="shared" si="2"/>
        <v>2000</v>
      </c>
      <c r="Z26" s="3">
        <f t="shared" si="3"/>
        <v>0.55095045185416014</v>
      </c>
      <c r="AA26" s="3">
        <f t="shared" si="4"/>
        <v>7.9464007478965412E-2</v>
      </c>
      <c r="AB26" s="3">
        <f t="shared" si="5"/>
        <v>0.37924587098784668</v>
      </c>
      <c r="AC26" s="3">
        <f t="shared" si="6"/>
        <v>0.45902150202555314</v>
      </c>
    </row>
    <row r="27" spans="1:29">
      <c r="A27">
        <v>26</v>
      </c>
      <c r="B27">
        <v>2001</v>
      </c>
      <c r="C27" s="1">
        <v>1708000</v>
      </c>
      <c r="D27" s="1">
        <v>267000</v>
      </c>
      <c r="E27" s="1">
        <v>1245000</v>
      </c>
      <c r="F27" s="1">
        <v>1119000</v>
      </c>
      <c r="G27" s="1">
        <v>4340000</v>
      </c>
      <c r="H27" s="1">
        <f t="shared" si="0"/>
        <v>2631000</v>
      </c>
      <c r="I27" s="3">
        <f t="shared" si="1"/>
        <v>0.60622119815668207</v>
      </c>
      <c r="J27" s="4">
        <v>19405312</v>
      </c>
      <c r="K27" s="5">
        <f t="shared" si="8"/>
        <v>199.66194315091985</v>
      </c>
      <c r="Y27">
        <f t="shared" si="2"/>
        <v>2001</v>
      </c>
      <c r="Z27" s="3">
        <f t="shared" si="3"/>
        <v>0.53225303832969773</v>
      </c>
      <c r="AA27" s="3">
        <f t="shared" si="4"/>
        <v>8.3203490183857906E-2</v>
      </c>
      <c r="AB27" s="3">
        <f t="shared" si="5"/>
        <v>0.38797133063259581</v>
      </c>
      <c r="AC27" s="3">
        <f t="shared" si="6"/>
        <v>0.34870676223122465</v>
      </c>
    </row>
    <row r="28" spans="1:29">
      <c r="A28">
        <v>27</v>
      </c>
      <c r="B28">
        <v>2002</v>
      </c>
      <c r="C28" s="1">
        <v>1706000</v>
      </c>
      <c r="D28" s="1">
        <v>179000</v>
      </c>
      <c r="E28" s="1">
        <v>1198000</v>
      </c>
      <c r="F28" s="1">
        <v>1415000</v>
      </c>
      <c r="G28" s="1">
        <v>4498000</v>
      </c>
      <c r="H28" s="1">
        <f t="shared" si="0"/>
        <v>2792000</v>
      </c>
      <c r="I28" s="3">
        <f t="shared" si="1"/>
        <v>0.62072032014228551</v>
      </c>
      <c r="J28" s="4">
        <v>19683672</v>
      </c>
      <c r="K28" s="5">
        <f t="shared" si="8"/>
        <v>204.00439567164622</v>
      </c>
      <c r="Y28">
        <f t="shared" si="2"/>
        <v>2002</v>
      </c>
      <c r="Z28" s="3">
        <f t="shared" si="3"/>
        <v>0.53162979121221565</v>
      </c>
      <c r="AA28" s="3">
        <f t="shared" si="4"/>
        <v>5.578061701464631E-2</v>
      </c>
      <c r="AB28" s="3">
        <f t="shared" si="5"/>
        <v>0.37332502337176693</v>
      </c>
      <c r="AC28" s="3">
        <f t="shared" si="6"/>
        <v>0.44094733561857274</v>
      </c>
    </row>
    <row r="29" spans="1:29">
      <c r="A29">
        <v>28</v>
      </c>
      <c r="B29">
        <v>2003</v>
      </c>
      <c r="C29" s="1">
        <v>1659000</v>
      </c>
      <c r="D29" s="1">
        <v>252000</v>
      </c>
      <c r="E29" s="1">
        <v>676000</v>
      </c>
      <c r="F29" s="1">
        <v>1561000</v>
      </c>
      <c r="G29" s="1">
        <v>4148000</v>
      </c>
      <c r="H29" s="1">
        <f t="shared" si="0"/>
        <v>2489000</v>
      </c>
      <c r="I29" s="3">
        <f t="shared" si="1"/>
        <v>0.60004821600771452</v>
      </c>
      <c r="J29" s="4">
        <v>19951478</v>
      </c>
      <c r="K29" s="5">
        <f t="shared" si="8"/>
        <v>185.60508389128893</v>
      </c>
      <c r="Y29">
        <f t="shared" si="2"/>
        <v>2003</v>
      </c>
      <c r="Z29" s="3">
        <f t="shared" si="3"/>
        <v>0.51698348395138671</v>
      </c>
      <c r="AA29" s="3">
        <f t="shared" si="4"/>
        <v>7.8529136802742289E-2</v>
      </c>
      <c r="AB29" s="3">
        <f t="shared" si="5"/>
        <v>0.21065752570894358</v>
      </c>
      <c r="AC29" s="3">
        <f t="shared" si="6"/>
        <v>0.48644437519476474</v>
      </c>
    </row>
    <row r="30" spans="1:29">
      <c r="A30">
        <v>29</v>
      </c>
      <c r="B30">
        <v>2004</v>
      </c>
      <c r="C30" s="1">
        <v>1627000</v>
      </c>
      <c r="D30" s="1">
        <v>203000</v>
      </c>
      <c r="E30" s="1">
        <v>741000</v>
      </c>
      <c r="F30" s="1">
        <v>1802000</v>
      </c>
      <c r="G30" s="1">
        <v>4373000</v>
      </c>
      <c r="H30" s="1">
        <f t="shared" si="0"/>
        <v>2746000</v>
      </c>
      <c r="I30" s="3">
        <f t="shared" si="1"/>
        <v>0.62794420306425791</v>
      </c>
      <c r="J30" s="4">
        <v>20190543</v>
      </c>
      <c r="K30" s="5">
        <f t="shared" si="8"/>
        <v>193.35600844116604</v>
      </c>
      <c r="Y30">
        <f t="shared" si="2"/>
        <v>2004</v>
      </c>
      <c r="Z30" s="3">
        <f t="shared" si="3"/>
        <v>0.50701153007167343</v>
      </c>
      <c r="AA30" s="3">
        <f t="shared" si="4"/>
        <v>6.325958242443129E-2</v>
      </c>
      <c r="AB30" s="3">
        <f t="shared" si="5"/>
        <v>0.23091305702711126</v>
      </c>
      <c r="AC30" s="3">
        <f t="shared" si="6"/>
        <v>0.5615456528513556</v>
      </c>
    </row>
    <row r="31" spans="1:29">
      <c r="A31">
        <v>30</v>
      </c>
      <c r="B31">
        <v>2005</v>
      </c>
      <c r="C31" s="1">
        <v>1590000</v>
      </c>
      <c r="D31" s="1">
        <v>369000</v>
      </c>
      <c r="E31" s="1">
        <v>707000</v>
      </c>
      <c r="F31" s="1">
        <v>1525000</v>
      </c>
      <c r="G31" s="1">
        <v>4190000</v>
      </c>
      <c r="H31" s="1">
        <f t="shared" si="0"/>
        <v>2601000</v>
      </c>
      <c r="I31" s="3">
        <f t="shared" si="1"/>
        <v>0.62076372315035799</v>
      </c>
      <c r="J31" s="4">
        <v>20352863</v>
      </c>
      <c r="K31" s="5">
        <f t="shared" si="8"/>
        <v>183.78696557368119</v>
      </c>
      <c r="Y31">
        <f t="shared" si="2"/>
        <v>2005</v>
      </c>
      <c r="Z31" s="3">
        <f t="shared" si="3"/>
        <v>0.49548145839825491</v>
      </c>
      <c r="AA31" s="3">
        <f t="shared" si="4"/>
        <v>0.11498909317544406</v>
      </c>
      <c r="AB31" s="3">
        <f t="shared" si="5"/>
        <v>0.22031785602991585</v>
      </c>
      <c r="AC31" s="3">
        <f t="shared" si="6"/>
        <v>0.47522592708008726</v>
      </c>
    </row>
    <row r="32" spans="1:29">
      <c r="A32">
        <v>31</v>
      </c>
      <c r="B32">
        <v>2006</v>
      </c>
      <c r="C32" s="1">
        <v>1710000</v>
      </c>
      <c r="D32" s="1">
        <v>379000</v>
      </c>
      <c r="E32" s="1">
        <v>514000</v>
      </c>
      <c r="F32" s="1">
        <v>1695000</v>
      </c>
      <c r="G32" s="1">
        <v>4297000</v>
      </c>
      <c r="H32" s="1">
        <f t="shared" si="0"/>
        <v>2588000</v>
      </c>
      <c r="I32" s="3">
        <f t="shared" si="1"/>
        <v>0.60228066092622756</v>
      </c>
      <c r="J32" s="4">
        <v>20466112</v>
      </c>
      <c r="K32" s="5">
        <f t="shared" si="8"/>
        <v>187.43737820561452</v>
      </c>
      <c r="Y32">
        <f t="shared" si="2"/>
        <v>2006</v>
      </c>
      <c r="Z32" s="3">
        <f t="shared" si="3"/>
        <v>0.5328762854471798</v>
      </c>
      <c r="AA32" s="3">
        <f t="shared" si="4"/>
        <v>0.11810532876285447</v>
      </c>
      <c r="AB32" s="3">
        <f t="shared" si="5"/>
        <v>0.16017450919289497</v>
      </c>
      <c r="AC32" s="3">
        <f t="shared" si="6"/>
        <v>0.52820193206606414</v>
      </c>
    </row>
    <row r="33" spans="1:29">
      <c r="A33">
        <v>32</v>
      </c>
      <c r="B33">
        <v>2007</v>
      </c>
      <c r="C33" s="1">
        <v>1852000</v>
      </c>
      <c r="D33" s="1">
        <v>129000</v>
      </c>
      <c r="E33" s="1">
        <v>696000</v>
      </c>
      <c r="F33" s="1">
        <v>1648000</v>
      </c>
      <c r="G33" s="1">
        <v>4326000</v>
      </c>
      <c r="H33" s="1">
        <f t="shared" si="0"/>
        <v>2473000</v>
      </c>
      <c r="I33" s="3">
        <f t="shared" si="1"/>
        <v>0.57165973185390662</v>
      </c>
      <c r="J33" s="4">
        <v>20583108</v>
      </c>
      <c r="K33" s="5">
        <f t="shared" si="8"/>
        <v>187.62977422308211</v>
      </c>
      <c r="Y33">
        <f t="shared" si="2"/>
        <v>2007</v>
      </c>
      <c r="Z33" s="3">
        <f t="shared" si="3"/>
        <v>0.57712683078840765</v>
      </c>
      <c r="AA33" s="3">
        <f t="shared" si="4"/>
        <v>4.0199439077594268E-2</v>
      </c>
      <c r="AB33" s="3">
        <f t="shared" si="5"/>
        <v>0.21688999688376442</v>
      </c>
      <c r="AC33" s="3">
        <f t="shared" si="6"/>
        <v>0.51355562480523531</v>
      </c>
    </row>
    <row r="34" spans="1:29">
      <c r="A34">
        <v>33</v>
      </c>
      <c r="B34">
        <v>2008</v>
      </c>
      <c r="C34" s="1">
        <v>1842000</v>
      </c>
      <c r="D34" s="1">
        <v>147000</v>
      </c>
      <c r="E34" s="1">
        <v>896000</v>
      </c>
      <c r="F34" s="1">
        <v>1037000</v>
      </c>
      <c r="G34" s="1">
        <v>3922000</v>
      </c>
      <c r="H34" s="1">
        <f t="shared" si="0"/>
        <v>2080000</v>
      </c>
      <c r="I34" s="3">
        <f t="shared" si="1"/>
        <v>0.5303416624171341</v>
      </c>
      <c r="J34" s="4">
        <v>20713789</v>
      </c>
      <c r="K34" s="5">
        <f t="shared" si="8"/>
        <v>169.03406473267307</v>
      </c>
      <c r="Y34">
        <f t="shared" si="2"/>
        <v>2008</v>
      </c>
      <c r="Z34" s="3">
        <f t="shared" si="3"/>
        <v>0.57401059520099718</v>
      </c>
      <c r="AA34" s="3">
        <f t="shared" si="4"/>
        <v>4.5808663134933002E-2</v>
      </c>
      <c r="AB34" s="3">
        <f t="shared" si="5"/>
        <v>0.27921470863197256</v>
      </c>
      <c r="AC34" s="3">
        <f t="shared" si="6"/>
        <v>0.32315363041445933</v>
      </c>
    </row>
    <row r="35" spans="1:29">
      <c r="A35">
        <v>34</v>
      </c>
      <c r="B35">
        <v>2009</v>
      </c>
      <c r="C35" s="1">
        <v>1857000</v>
      </c>
      <c r="D35" s="1">
        <v>137000</v>
      </c>
      <c r="E35" s="1">
        <v>1044000</v>
      </c>
      <c r="F35" s="1">
        <v>908000</v>
      </c>
      <c r="G35" s="1">
        <v>3946000</v>
      </c>
      <c r="H35" s="1">
        <f t="shared" si="0"/>
        <v>2089000</v>
      </c>
      <c r="I35" s="3">
        <f t="shared" si="1"/>
        <v>0.52939685757729349</v>
      </c>
      <c r="J35" s="4">
        <v>20831679</v>
      </c>
      <c r="K35" s="5">
        <f t="shared" si="8"/>
        <v>169.10599332214238</v>
      </c>
      <c r="Y35">
        <f t="shared" si="2"/>
        <v>2009</v>
      </c>
      <c r="Z35" s="3">
        <f t="shared" si="3"/>
        <v>0.57868494858211283</v>
      </c>
      <c r="AA35" s="3">
        <f t="shared" si="4"/>
        <v>4.2692427547522595E-2</v>
      </c>
      <c r="AB35" s="3">
        <f t="shared" si="5"/>
        <v>0.32533499532564664</v>
      </c>
      <c r="AC35" s="3">
        <f t="shared" si="6"/>
        <v>0.28295419133686506</v>
      </c>
    </row>
    <row r="36" spans="1:29">
      <c r="A36">
        <v>35</v>
      </c>
      <c r="B36">
        <v>2010</v>
      </c>
      <c r="C36" s="1">
        <v>1729000</v>
      </c>
      <c r="D36" s="1">
        <v>251000</v>
      </c>
      <c r="E36" s="1">
        <v>837000</v>
      </c>
      <c r="F36" s="1">
        <v>1129000</v>
      </c>
      <c r="G36" s="1">
        <v>3946000</v>
      </c>
      <c r="H36" s="1">
        <f t="shared" si="0"/>
        <v>2217000</v>
      </c>
      <c r="I36" s="3">
        <f t="shared" si="1"/>
        <v>0.56183476938672072</v>
      </c>
      <c r="J36" s="4">
        <v>20957496</v>
      </c>
      <c r="K36" s="5">
        <f t="shared" si="8"/>
        <v>168.09077620069752</v>
      </c>
      <c r="Y36">
        <f t="shared" si="2"/>
        <v>2010</v>
      </c>
      <c r="Z36" s="3">
        <f t="shared" si="3"/>
        <v>0.5387971330632596</v>
      </c>
      <c r="AA36" s="3">
        <f t="shared" si="4"/>
        <v>7.8217513244001252E-2</v>
      </c>
      <c r="AB36" s="3">
        <f t="shared" si="5"/>
        <v>0.26082891866625119</v>
      </c>
      <c r="AC36" s="3">
        <f t="shared" si="6"/>
        <v>0.35182299781863507</v>
      </c>
    </row>
    <row r="37" spans="1:29">
      <c r="A37">
        <v>36</v>
      </c>
      <c r="B37">
        <v>2011</v>
      </c>
      <c r="C37" s="1">
        <v>1664000</v>
      </c>
      <c r="D37" s="1">
        <v>370000</v>
      </c>
      <c r="E37" s="1">
        <v>445000</v>
      </c>
      <c r="F37" s="1">
        <v>1379000</v>
      </c>
      <c r="G37" s="1">
        <v>3859000</v>
      </c>
      <c r="H37" s="1">
        <f t="shared" si="0"/>
        <v>2194000</v>
      </c>
      <c r="I37" s="3">
        <f t="shared" si="1"/>
        <v>0.56854107281679189</v>
      </c>
      <c r="J37" s="4">
        <v>21239306</v>
      </c>
      <c r="K37" s="5">
        <f t="shared" si="8"/>
        <v>162.2036602957962</v>
      </c>
      <c r="Y37">
        <f t="shared" si="2"/>
        <v>2011</v>
      </c>
      <c r="Z37" s="3">
        <f t="shared" si="3"/>
        <v>0.5185416017450919</v>
      </c>
      <c r="AA37" s="3">
        <f t="shared" si="4"/>
        <v>0.1153007167341851</v>
      </c>
      <c r="AB37" s="3">
        <f t="shared" si="5"/>
        <v>0.13867248363976317</v>
      </c>
      <c r="AC37" s="3">
        <f t="shared" si="6"/>
        <v>0.42972888750389532</v>
      </c>
    </row>
    <row r="38" spans="1:29">
      <c r="A38">
        <v>37</v>
      </c>
      <c r="B38">
        <v>2012</v>
      </c>
      <c r="C38" s="1">
        <v>1867000</v>
      </c>
      <c r="D38" s="1">
        <v>167000</v>
      </c>
      <c r="E38" s="1">
        <v>455000</v>
      </c>
      <c r="F38" s="1">
        <v>1252000</v>
      </c>
      <c r="G38" s="1">
        <v>3741000</v>
      </c>
      <c r="H38" s="1">
        <f t="shared" si="0"/>
        <v>1874000</v>
      </c>
      <c r="I38" s="3">
        <f t="shared" si="1"/>
        <v>0.50093557872226679</v>
      </c>
      <c r="J38" s="4">
        <v>21448014</v>
      </c>
      <c r="K38" s="5">
        <f t="shared" si="8"/>
        <v>155.71369751919977</v>
      </c>
      <c r="Y38">
        <f t="shared" si="2"/>
        <v>2012</v>
      </c>
      <c r="Z38" s="3">
        <f t="shared" si="3"/>
        <v>0.5818011841695232</v>
      </c>
      <c r="AA38" s="3">
        <f t="shared" si="4"/>
        <v>5.2041134309753816E-2</v>
      </c>
      <c r="AB38" s="3">
        <f t="shared" si="5"/>
        <v>0.14178871922717357</v>
      </c>
      <c r="AC38" s="3">
        <f t="shared" si="6"/>
        <v>0.39015269554378312</v>
      </c>
    </row>
    <row r="39" spans="1:29">
      <c r="A39">
        <v>38</v>
      </c>
      <c r="B39">
        <v>2013</v>
      </c>
      <c r="C39" s="1">
        <v>1866000</v>
      </c>
      <c r="D39" s="1">
        <v>65000</v>
      </c>
      <c r="E39" s="1">
        <v>984000</v>
      </c>
      <c r="F39" s="1">
        <v>974000</v>
      </c>
      <c r="G39" s="1">
        <v>3889000</v>
      </c>
      <c r="H39" s="1">
        <f t="shared" si="0"/>
        <v>2023000</v>
      </c>
      <c r="I39" s="3">
        <f t="shared" si="1"/>
        <v>0.52018513756749807</v>
      </c>
      <c r="J39" s="4">
        <v>21607090</v>
      </c>
      <c r="K39" s="5">
        <f t="shared" si="8"/>
        <v>160.68223205045513</v>
      </c>
      <c r="Y39">
        <f t="shared" si="2"/>
        <v>2013</v>
      </c>
      <c r="Z39" s="3">
        <f t="shared" si="3"/>
        <v>0.58148956061078216</v>
      </c>
      <c r="AA39" s="3">
        <f t="shared" si="4"/>
        <v>2.0255531318167652E-2</v>
      </c>
      <c r="AB39" s="3">
        <f t="shared" si="5"/>
        <v>0.30663758180118417</v>
      </c>
      <c r="AC39" s="3">
        <f t="shared" si="6"/>
        <v>0.30352134621377375</v>
      </c>
    </row>
    <row r="40" spans="1:29">
      <c r="A40">
        <v>39</v>
      </c>
      <c r="B40">
        <v>2014</v>
      </c>
      <c r="C40" s="1">
        <v>1885000</v>
      </c>
      <c r="D40" s="1">
        <v>62000</v>
      </c>
      <c r="E40" s="1">
        <v>1168000</v>
      </c>
      <c r="F40" s="1">
        <v>607000</v>
      </c>
      <c r="G40" s="1">
        <v>3723000</v>
      </c>
      <c r="H40" s="1">
        <f t="shared" si="0"/>
        <v>1837000</v>
      </c>
      <c r="I40" s="3">
        <f t="shared" si="1"/>
        <v>0.49341928552242814</v>
      </c>
      <c r="J40" s="4">
        <v>21776681</v>
      </c>
      <c r="K40" s="5">
        <f t="shared" si="8"/>
        <v>152.62565493795864</v>
      </c>
      <c r="Y40">
        <f t="shared" si="2"/>
        <v>2014</v>
      </c>
      <c r="Z40" s="3">
        <f t="shared" si="3"/>
        <v>0.58741040822686197</v>
      </c>
      <c r="AA40" s="3">
        <f t="shared" si="4"/>
        <v>1.9320660641944532E-2</v>
      </c>
      <c r="AB40" s="3">
        <f t="shared" si="5"/>
        <v>0.36397631660953567</v>
      </c>
      <c r="AC40" s="3">
        <f t="shared" si="6"/>
        <v>0.18915550015581178</v>
      </c>
    </row>
    <row r="41" spans="1:29">
      <c r="A41">
        <v>40</v>
      </c>
      <c r="B41">
        <v>2015</v>
      </c>
      <c r="C41" s="1">
        <v>1676000</v>
      </c>
      <c r="D41" s="1">
        <v>27000</v>
      </c>
      <c r="E41" s="1">
        <v>1180000</v>
      </c>
      <c r="F41" s="1">
        <v>550000</v>
      </c>
      <c r="G41" s="1">
        <v>3442000</v>
      </c>
      <c r="H41" s="1">
        <f t="shared" si="0"/>
        <v>1757000</v>
      </c>
      <c r="I41" s="3">
        <f t="shared" si="1"/>
        <v>0.51045903544450899</v>
      </c>
      <c r="J41" s="4">
        <v>21925691</v>
      </c>
      <c r="K41" s="5">
        <f t="shared" si="8"/>
        <v>140.14698862276623</v>
      </c>
      <c r="Y41">
        <f t="shared" si="2"/>
        <v>2015</v>
      </c>
      <c r="Z41" s="3">
        <f t="shared" si="3"/>
        <v>0.52228108444998445</v>
      </c>
      <c r="AA41" s="3">
        <f t="shared" si="4"/>
        <v>8.4138360860081026E-3</v>
      </c>
      <c r="AB41" s="3">
        <f t="shared" si="5"/>
        <v>0.36771579931442816</v>
      </c>
      <c r="AC41" s="3">
        <f t="shared" si="6"/>
        <v>0.17139295730757245</v>
      </c>
    </row>
    <row r="42" spans="1:29">
      <c r="J42" s="4"/>
    </row>
    <row r="43" spans="1:29">
      <c r="B43" t="s">
        <v>2</v>
      </c>
      <c r="C43" t="str">
        <f>+C1</f>
        <v>Local Supplies</v>
      </c>
      <c r="D43" t="str">
        <f t="shared" ref="D43:G43" si="9">+D1</f>
        <v>Los Angeles Aqueduct</v>
      </c>
      <c r="E43" t="str">
        <f t="shared" si="9"/>
        <v>Colorado River Aqueduct</v>
      </c>
      <c r="F43" t="str">
        <f t="shared" si="9"/>
        <v>State Water Project</v>
      </c>
      <c r="G43" t="str">
        <f t="shared" si="9"/>
        <v>Water supplies</v>
      </c>
      <c r="J43" s="4"/>
    </row>
    <row r="44" spans="1:29">
      <c r="B44" t="s">
        <v>10</v>
      </c>
      <c r="C44" s="1">
        <f>+AVERAGE(C2:C41)</f>
        <v>1608850</v>
      </c>
      <c r="D44" s="1">
        <f t="shared" ref="D44:G44" si="10">+AVERAGE(D2:D41)</f>
        <v>313025</v>
      </c>
      <c r="E44" s="1">
        <f t="shared" si="10"/>
        <v>963925</v>
      </c>
      <c r="F44" s="1">
        <f t="shared" si="10"/>
        <v>924150</v>
      </c>
      <c r="G44" s="1">
        <f t="shared" si="10"/>
        <v>3810250</v>
      </c>
      <c r="H44" s="1">
        <f>+MIN(H2:H41)</f>
        <v>1757000</v>
      </c>
      <c r="I44" s="3"/>
      <c r="J44" s="4"/>
      <c r="K44" s="3"/>
    </row>
    <row r="45" spans="1:29">
      <c r="C45" s="3">
        <f>+C44/G44</f>
        <v>0.42224263499770354</v>
      </c>
      <c r="D45" s="1"/>
      <c r="E45" s="1"/>
      <c r="F45" s="1"/>
      <c r="G45" s="1"/>
      <c r="H45" s="1"/>
      <c r="I45" s="3"/>
      <c r="J45" s="4"/>
      <c r="K45" s="3"/>
    </row>
    <row r="46" spans="1:29">
      <c r="C46" s="3">
        <f>1400000/C44</f>
        <v>0.87018677937657329</v>
      </c>
      <c r="H46" s="1"/>
      <c r="I46" s="3"/>
      <c r="J46" s="4"/>
      <c r="K46" s="3"/>
    </row>
    <row r="47" spans="1:29">
      <c r="D47" s="1"/>
      <c r="E47" s="1"/>
      <c r="F47" s="1"/>
      <c r="G47" s="1"/>
      <c r="H47" s="1"/>
    </row>
    <row r="50" spans="2:9">
      <c r="C50" t="s">
        <v>3</v>
      </c>
      <c r="D50" t="s">
        <v>7</v>
      </c>
      <c r="E50" t="s">
        <v>8</v>
      </c>
      <c r="F50" t="s">
        <v>9</v>
      </c>
      <c r="G50" t="s">
        <v>1</v>
      </c>
      <c r="H50" t="s">
        <v>11</v>
      </c>
    </row>
    <row r="51" spans="2:9">
      <c r="B51" t="s">
        <v>17</v>
      </c>
      <c r="C51" s="1">
        <f>+AVERAGE(C12:C31)</f>
        <v>1605800</v>
      </c>
      <c r="D51" s="1">
        <f t="shared" ref="D51:H51" si="11">+AVERAGE(D12:D31)</f>
        <v>306150</v>
      </c>
      <c r="E51" s="1">
        <f t="shared" si="11"/>
        <v>1075150</v>
      </c>
      <c r="F51" s="1">
        <f t="shared" si="11"/>
        <v>1003600</v>
      </c>
      <c r="G51" s="1">
        <f t="shared" si="11"/>
        <v>3990950</v>
      </c>
      <c r="H51" s="1">
        <f t="shared" si="11"/>
        <v>2384900</v>
      </c>
      <c r="I51" s="6">
        <f t="shared" ref="I51:I53" si="12">+H51/G51</f>
        <v>0.59757701800323226</v>
      </c>
    </row>
    <row r="52" spans="2:9">
      <c r="B52" t="s">
        <v>16</v>
      </c>
      <c r="C52" s="1">
        <f t="shared" ref="C52:H52" si="13">+AVERAGE(C12:C21)</f>
        <v>1497100</v>
      </c>
      <c r="D52" s="1">
        <f t="shared" si="13"/>
        <v>296100</v>
      </c>
      <c r="E52" s="1">
        <f t="shared" si="13"/>
        <v>1149200</v>
      </c>
      <c r="F52" s="1">
        <f t="shared" si="13"/>
        <v>847700</v>
      </c>
      <c r="G52" s="1">
        <f t="shared" si="13"/>
        <v>3790500</v>
      </c>
      <c r="H52" s="1">
        <f t="shared" si="13"/>
        <v>2293000</v>
      </c>
      <c r="I52" s="6">
        <f t="shared" si="12"/>
        <v>0.60493338609682101</v>
      </c>
    </row>
    <row r="53" spans="2:9">
      <c r="B53" t="s">
        <v>15</v>
      </c>
      <c r="C53" s="1">
        <f>+AVERAGE(C12:C31)</f>
        <v>1605800</v>
      </c>
      <c r="D53" s="1">
        <f>+AVERAGE(D22:D31)</f>
        <v>316200</v>
      </c>
      <c r="E53" s="1">
        <f>+AVERAGE(E22:E31)</f>
        <v>1001100</v>
      </c>
      <c r="F53" s="1">
        <f>+AVERAGE(F22:F31)</f>
        <v>1159500</v>
      </c>
      <c r="G53" s="1">
        <f>+AVERAGE(G22:G31)</f>
        <v>4191400</v>
      </c>
      <c r="H53" s="1">
        <f>+AVERAGE(H22:H31)</f>
        <v>2476800</v>
      </c>
      <c r="I53" s="6">
        <f t="shared" si="12"/>
        <v>0.59092427351243026</v>
      </c>
    </row>
    <row r="54" spans="2:9">
      <c r="B54" t="s">
        <v>14</v>
      </c>
      <c r="C54" s="1">
        <f t="shared" ref="C54:H54" si="14">+AVERAGE(C32:C41)</f>
        <v>1794800</v>
      </c>
      <c r="D54" s="1">
        <f t="shared" si="14"/>
        <v>173400</v>
      </c>
      <c r="E54" s="1">
        <f t="shared" si="14"/>
        <v>821900</v>
      </c>
      <c r="F54" s="1">
        <f t="shared" si="14"/>
        <v>1117900</v>
      </c>
      <c r="G54" s="1">
        <f t="shared" si="14"/>
        <v>3909100</v>
      </c>
      <c r="H54" s="1">
        <f t="shared" si="14"/>
        <v>2113200</v>
      </c>
      <c r="I54" s="6">
        <f>+H54/G54</f>
        <v>0.54058478933769927</v>
      </c>
    </row>
  </sheetData>
  <hyperlinks>
    <hyperlink ref="L1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22C0-82C1-1D42-ADC8-A8BA4CA83D00}">
  <dimension ref="A1:AT131"/>
  <sheetViews>
    <sheetView tabSelected="1" topLeftCell="A10" workbookViewId="0">
      <selection activeCell="U17" sqref="U17"/>
    </sheetView>
  </sheetViews>
  <sheetFormatPr baseColWidth="10" defaultRowHeight="15"/>
  <cols>
    <col min="4" max="4" width="13.6640625" bestFit="1" customWidth="1"/>
    <col min="5" max="5" width="13.6640625" customWidth="1"/>
    <col min="28" max="28" width="13.6640625" bestFit="1" customWidth="1"/>
  </cols>
  <sheetData>
    <row r="1" spans="1:46">
      <c r="A1" t="s">
        <v>2</v>
      </c>
      <c r="B1" t="s">
        <v>13</v>
      </c>
      <c r="C1" t="s">
        <v>12</v>
      </c>
      <c r="D1" t="s">
        <v>0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G1" t="s">
        <v>21</v>
      </c>
      <c r="AH1" t="s">
        <v>31</v>
      </c>
    </row>
    <row r="2" spans="1:46" ht="20">
      <c r="A2">
        <v>1976</v>
      </c>
      <c r="B2" s="1">
        <v>3209000</v>
      </c>
      <c r="C2" s="7">
        <v>0.57525708943596132</v>
      </c>
      <c r="D2" s="8">
        <v>12285700</v>
      </c>
      <c r="E2" s="8">
        <f>+B2</f>
        <v>3209000</v>
      </c>
      <c r="F2" s="9">
        <f>+B2* 325851 / (365*D2)</f>
        <v>233.18252705199865</v>
      </c>
      <c r="G2">
        <f>+A2</f>
        <v>1976</v>
      </c>
      <c r="H2" s="9">
        <f>+F2</f>
        <v>233.18252705199865</v>
      </c>
      <c r="I2" s="9">
        <f>(H2-55)/H2</f>
        <v>0.76413327063851899</v>
      </c>
      <c r="W2" t="s">
        <v>18</v>
      </c>
      <c r="X2" t="s">
        <v>19</v>
      </c>
      <c r="Z2">
        <v>1976</v>
      </c>
      <c r="AA2" s="1">
        <v>3209000</v>
      </c>
      <c r="AB2" s="8">
        <f>+D2</f>
        <v>12285700</v>
      </c>
      <c r="AC2">
        <v>13.21</v>
      </c>
      <c r="AD2">
        <v>0</v>
      </c>
      <c r="AE2">
        <v>1</v>
      </c>
      <c r="AF2">
        <v>0</v>
      </c>
      <c r="AG2">
        <v>3209000</v>
      </c>
      <c r="AH2">
        <v>3217518.14806889</v>
      </c>
      <c r="AI2">
        <f>(AG2-AH2)^2</f>
        <v>72558846.523534015</v>
      </c>
      <c r="AJ2" s="10">
        <v>1976</v>
      </c>
      <c r="AK2">
        <v>4.63</v>
      </c>
      <c r="AL2">
        <v>2.75</v>
      </c>
      <c r="AM2">
        <v>8.1999999999999993</v>
      </c>
      <c r="AN2">
        <v>5.29</v>
      </c>
      <c r="AO2" t="s">
        <v>26</v>
      </c>
      <c r="AP2">
        <v>0.78</v>
      </c>
      <c r="AQ2">
        <v>1.07</v>
      </c>
      <c r="AR2">
        <v>1.97</v>
      </c>
      <c r="AS2">
        <v>1.57</v>
      </c>
      <c r="AT2" t="s">
        <v>26</v>
      </c>
    </row>
    <row r="3" spans="1:46" ht="20">
      <c r="A3">
        <v>1977</v>
      </c>
      <c r="B3" s="1">
        <v>3131000</v>
      </c>
      <c r="C3" s="7">
        <v>0.56244011497923985</v>
      </c>
      <c r="D3" s="8">
        <v>12497200</v>
      </c>
      <c r="E3" s="8">
        <f t="shared" ref="E3:E41" si="0">+B3</f>
        <v>3131000</v>
      </c>
      <c r="F3" s="9">
        <f t="shared" ref="F3:F41" si="1">+B3* 325851 / (365*D3)</f>
        <v>223.6642336102465</v>
      </c>
      <c r="G3">
        <f t="shared" ref="G3:G41" si="2">+A3</f>
        <v>1977</v>
      </c>
      <c r="H3" s="9">
        <f t="shared" ref="H3:H41" si="3">+F3</f>
        <v>223.6642336102465</v>
      </c>
      <c r="I3" s="9">
        <f t="shared" ref="I3:I41" si="4">(H3-55)/H3</f>
        <v>0.75409568569715058</v>
      </c>
      <c r="W3">
        <v>1895</v>
      </c>
      <c r="X3">
        <v>18.72</v>
      </c>
      <c r="Z3">
        <v>1977</v>
      </c>
      <c r="AA3" s="1">
        <v>3131000</v>
      </c>
      <c r="AB3" s="8">
        <f t="shared" ref="AB3:AB41" si="5">+D3</f>
        <v>12497200</v>
      </c>
      <c r="AC3">
        <v>13.81</v>
      </c>
      <c r="AD3">
        <v>0</v>
      </c>
      <c r="AE3">
        <v>1</v>
      </c>
      <c r="AF3">
        <v>1</v>
      </c>
      <c r="AG3">
        <v>3131000</v>
      </c>
      <c r="AH3">
        <v>3228212.6590183</v>
      </c>
      <c r="AI3">
        <f t="shared" ref="AI3:AI48" si="6">(AG3-AH3)^2</f>
        <v>9450301073.4082661</v>
      </c>
      <c r="AJ3" s="10">
        <v>1977</v>
      </c>
      <c r="AK3">
        <v>2.4900000000000002</v>
      </c>
      <c r="AL3">
        <v>1.93</v>
      </c>
      <c r="AM3">
        <v>5.12</v>
      </c>
      <c r="AN3">
        <v>3.11</v>
      </c>
      <c r="AO3" t="s">
        <v>26</v>
      </c>
      <c r="AP3">
        <v>0.22</v>
      </c>
      <c r="AQ3">
        <v>0.8</v>
      </c>
      <c r="AR3">
        <v>1.05</v>
      </c>
      <c r="AS3">
        <v>0.84</v>
      </c>
      <c r="AT3" t="s">
        <v>26</v>
      </c>
    </row>
    <row r="4" spans="1:46" ht="20">
      <c r="A4">
        <v>1978</v>
      </c>
      <c r="B4" s="1">
        <v>3011000</v>
      </c>
      <c r="C4" s="7">
        <v>0.58385918299568251</v>
      </c>
      <c r="D4" s="8">
        <v>12744700</v>
      </c>
      <c r="E4" s="8">
        <f t="shared" si="0"/>
        <v>3011000</v>
      </c>
      <c r="F4" s="9">
        <f t="shared" si="1"/>
        <v>210.91493439496901</v>
      </c>
      <c r="G4">
        <f t="shared" si="2"/>
        <v>1978</v>
      </c>
      <c r="H4" s="9">
        <f t="shared" si="3"/>
        <v>210.91493439496901</v>
      </c>
      <c r="I4" s="9">
        <f t="shared" si="4"/>
        <v>0.73923136283462754</v>
      </c>
      <c r="W4">
        <v>1896</v>
      </c>
      <c r="X4">
        <v>16.100000000000001</v>
      </c>
      <c r="Z4">
        <v>1978</v>
      </c>
      <c r="AA4" s="1">
        <v>3011000</v>
      </c>
      <c r="AB4" s="8">
        <f t="shared" si="5"/>
        <v>12744700</v>
      </c>
      <c r="AC4">
        <v>37.450000000000003</v>
      </c>
      <c r="AD4">
        <v>0</v>
      </c>
      <c r="AE4">
        <f t="shared" ref="AE3:AE41" si="7">+IF(AO4="C",1,0)</f>
        <v>0</v>
      </c>
      <c r="AF4">
        <v>2</v>
      </c>
      <c r="AG4">
        <v>3011000</v>
      </c>
      <c r="AH4">
        <v>2994900.7572553698</v>
      </c>
      <c r="AI4">
        <f t="shared" si="6"/>
        <v>259185616.95052823</v>
      </c>
      <c r="AJ4" s="10">
        <v>1978</v>
      </c>
      <c r="AK4">
        <v>14.9</v>
      </c>
      <c r="AL4">
        <v>8.1199999999999992</v>
      </c>
      <c r="AM4">
        <v>23.92</v>
      </c>
      <c r="AN4">
        <v>8.65</v>
      </c>
      <c r="AO4" t="s">
        <v>27</v>
      </c>
      <c r="AP4">
        <v>2.57</v>
      </c>
      <c r="AQ4">
        <v>6.5</v>
      </c>
      <c r="AR4">
        <v>9.65</v>
      </c>
      <c r="AS4">
        <v>4.58</v>
      </c>
      <c r="AT4" t="s">
        <v>28</v>
      </c>
    </row>
    <row r="5" spans="1:46" ht="20">
      <c r="A5">
        <v>1979</v>
      </c>
      <c r="B5" s="1">
        <v>3227000</v>
      </c>
      <c r="C5" s="7">
        <v>0.56058258444375586</v>
      </c>
      <c r="D5" s="8">
        <v>13004900</v>
      </c>
      <c r="E5" s="8">
        <f t="shared" si="0"/>
        <v>3227000</v>
      </c>
      <c r="F5" s="9">
        <f t="shared" si="1"/>
        <v>221.52265199934649</v>
      </c>
      <c r="G5">
        <f t="shared" si="2"/>
        <v>1979</v>
      </c>
      <c r="H5" s="9">
        <f t="shared" si="3"/>
        <v>221.52265199934649</v>
      </c>
      <c r="I5" s="9">
        <f t="shared" si="4"/>
        <v>0.7517183931142073</v>
      </c>
      <c r="W5">
        <v>1897</v>
      </c>
      <c r="X5">
        <v>16.899999999999999</v>
      </c>
      <c r="Z5">
        <v>1979</v>
      </c>
      <c r="AA5" s="1">
        <v>3227000</v>
      </c>
      <c r="AB5" s="8">
        <f t="shared" si="5"/>
        <v>13004900</v>
      </c>
      <c r="AC5">
        <v>19.62</v>
      </c>
      <c r="AD5">
        <v>0</v>
      </c>
      <c r="AE5">
        <f t="shared" si="7"/>
        <v>0</v>
      </c>
      <c r="AF5">
        <v>3</v>
      </c>
      <c r="AG5">
        <v>3227000</v>
      </c>
      <c r="AH5">
        <v>3404630.6468632999</v>
      </c>
      <c r="AI5">
        <f t="shared" si="6"/>
        <v>31552646705.074348</v>
      </c>
      <c r="AJ5" s="10">
        <v>1979</v>
      </c>
      <c r="AK5">
        <v>6.06</v>
      </c>
      <c r="AL5">
        <v>5.64</v>
      </c>
      <c r="AM5">
        <v>12.41</v>
      </c>
      <c r="AN5">
        <v>6.67</v>
      </c>
      <c r="AO5" t="s">
        <v>29</v>
      </c>
      <c r="AP5">
        <v>1.87</v>
      </c>
      <c r="AQ5">
        <v>3.99</v>
      </c>
      <c r="AR5">
        <v>5.98</v>
      </c>
      <c r="AS5">
        <v>3.67</v>
      </c>
      <c r="AT5" t="s">
        <v>27</v>
      </c>
    </row>
    <row r="6" spans="1:46" ht="20">
      <c r="A6">
        <v>1980</v>
      </c>
      <c r="B6" s="1">
        <v>3317000</v>
      </c>
      <c r="C6" s="7">
        <v>0.56255652698221281</v>
      </c>
      <c r="D6" s="8">
        <v>13264200</v>
      </c>
      <c r="E6" s="8">
        <f t="shared" si="0"/>
        <v>3317000</v>
      </c>
      <c r="F6" s="9">
        <f t="shared" si="1"/>
        <v>223.24955586496807</v>
      </c>
      <c r="G6">
        <f t="shared" si="2"/>
        <v>1980</v>
      </c>
      <c r="H6" s="9">
        <f t="shared" si="3"/>
        <v>223.24955586496807</v>
      </c>
      <c r="I6" s="9">
        <f t="shared" si="4"/>
        <v>0.7536389275808163</v>
      </c>
      <c r="W6">
        <v>1898</v>
      </c>
      <c r="X6">
        <v>7.91</v>
      </c>
      <c r="Z6">
        <v>1980</v>
      </c>
      <c r="AA6" s="1">
        <v>3317000</v>
      </c>
      <c r="AB6" s="8">
        <f t="shared" si="5"/>
        <v>13264200</v>
      </c>
      <c r="AC6">
        <v>27.67</v>
      </c>
      <c r="AD6">
        <v>0</v>
      </c>
      <c r="AE6">
        <f t="shared" si="7"/>
        <v>0</v>
      </c>
      <c r="AF6">
        <v>4</v>
      </c>
      <c r="AG6">
        <v>3317000</v>
      </c>
      <c r="AH6">
        <v>3261523.5644447701</v>
      </c>
      <c r="AI6">
        <f t="shared" si="6"/>
        <v>3077634901.9135756</v>
      </c>
      <c r="AJ6" s="10">
        <v>1980</v>
      </c>
      <c r="AK6">
        <v>15.49</v>
      </c>
      <c r="AL6">
        <v>6</v>
      </c>
      <c r="AM6">
        <v>22.33</v>
      </c>
      <c r="AN6">
        <v>9.0399999999999991</v>
      </c>
      <c r="AO6" t="s">
        <v>27</v>
      </c>
      <c r="AP6">
        <v>3.74</v>
      </c>
      <c r="AQ6">
        <v>5.41</v>
      </c>
      <c r="AR6">
        <v>9.4700000000000006</v>
      </c>
      <c r="AS6">
        <v>4.7300000000000004</v>
      </c>
      <c r="AT6" t="s">
        <v>28</v>
      </c>
    </row>
    <row r="7" spans="1:46" ht="20">
      <c r="A7">
        <v>1981</v>
      </c>
      <c r="B7" s="1">
        <v>3583000</v>
      </c>
      <c r="C7" s="7">
        <v>0.58135640524699972</v>
      </c>
      <c r="D7" s="8">
        <v>13571800</v>
      </c>
      <c r="E7" s="8">
        <f t="shared" si="0"/>
        <v>3583000</v>
      </c>
      <c r="F7" s="9">
        <f t="shared" si="1"/>
        <v>235.68695786811776</v>
      </c>
      <c r="G7">
        <f t="shared" si="2"/>
        <v>1981</v>
      </c>
      <c r="H7" s="9">
        <f t="shared" si="3"/>
        <v>235.68695786811776</v>
      </c>
      <c r="I7" s="9">
        <f t="shared" si="4"/>
        <v>0.76663961172269834</v>
      </c>
      <c r="W7">
        <v>1899</v>
      </c>
      <c r="X7">
        <v>12.34</v>
      </c>
      <c r="Z7">
        <v>1981</v>
      </c>
      <c r="AA7" s="1">
        <v>3583000</v>
      </c>
      <c r="AB7" s="8">
        <f t="shared" si="5"/>
        <v>13571800</v>
      </c>
      <c r="AC7">
        <v>14.39</v>
      </c>
      <c r="AD7">
        <v>0</v>
      </c>
      <c r="AE7">
        <f t="shared" si="7"/>
        <v>0</v>
      </c>
      <c r="AF7">
        <v>5</v>
      </c>
      <c r="AG7">
        <v>3583000</v>
      </c>
      <c r="AH7">
        <v>3579344.69057432</v>
      </c>
      <c r="AI7">
        <f t="shared" si="6"/>
        <v>13361286.99746481</v>
      </c>
      <c r="AJ7" s="10">
        <v>1981</v>
      </c>
      <c r="AK7">
        <v>6.81</v>
      </c>
      <c r="AL7">
        <v>3.63</v>
      </c>
      <c r="AM7">
        <v>11.1</v>
      </c>
      <c r="AN7">
        <v>6.21</v>
      </c>
      <c r="AO7" t="s">
        <v>30</v>
      </c>
      <c r="AP7">
        <v>0.85</v>
      </c>
      <c r="AQ7">
        <v>2.29</v>
      </c>
      <c r="AR7">
        <v>3.22</v>
      </c>
      <c r="AS7">
        <v>2.44</v>
      </c>
      <c r="AT7" t="s">
        <v>30</v>
      </c>
    </row>
    <row r="8" spans="1:46" ht="20">
      <c r="A8">
        <v>1982</v>
      </c>
      <c r="B8" s="1">
        <v>3298000</v>
      </c>
      <c r="C8" s="7">
        <v>0.57792601576713154</v>
      </c>
      <c r="D8" s="8">
        <v>13868300</v>
      </c>
      <c r="E8" s="8">
        <f t="shared" si="0"/>
        <v>3298000</v>
      </c>
      <c r="F8" s="9">
        <f t="shared" si="1"/>
        <v>212.30177109341409</v>
      </c>
      <c r="G8">
        <f t="shared" si="2"/>
        <v>1982</v>
      </c>
      <c r="H8" s="9">
        <f t="shared" si="3"/>
        <v>212.30177109341409</v>
      </c>
      <c r="I8" s="9">
        <f t="shared" si="4"/>
        <v>0.74093480371485143</v>
      </c>
      <c r="W8">
        <v>1900</v>
      </c>
      <c r="X8">
        <v>13.33</v>
      </c>
      <c r="Z8">
        <v>1982</v>
      </c>
      <c r="AA8" s="1">
        <v>3298000</v>
      </c>
      <c r="AB8" s="8">
        <f t="shared" si="5"/>
        <v>13868300</v>
      </c>
      <c r="AC8">
        <v>23.65</v>
      </c>
      <c r="AD8">
        <v>0</v>
      </c>
      <c r="AE8">
        <f t="shared" si="7"/>
        <v>0</v>
      </c>
      <c r="AF8">
        <v>6</v>
      </c>
      <c r="AG8">
        <v>3298000</v>
      </c>
      <c r="AH8">
        <v>3414529.7451293701</v>
      </c>
      <c r="AI8">
        <f t="shared" si="6"/>
        <v>13579181499.915962</v>
      </c>
      <c r="AJ8" s="10">
        <v>1982</v>
      </c>
      <c r="AK8">
        <v>20.56</v>
      </c>
      <c r="AL8">
        <v>11.82</v>
      </c>
      <c r="AM8">
        <v>33.409999999999997</v>
      </c>
      <c r="AN8">
        <v>12.76</v>
      </c>
      <c r="AO8" t="s">
        <v>28</v>
      </c>
      <c r="AP8">
        <v>3.78</v>
      </c>
      <c r="AQ8">
        <v>7</v>
      </c>
      <c r="AR8">
        <v>11.41</v>
      </c>
      <c r="AS8">
        <v>5.45</v>
      </c>
      <c r="AT8" t="s">
        <v>28</v>
      </c>
    </row>
    <row r="9" spans="1:46" ht="20">
      <c r="A9">
        <v>1983</v>
      </c>
      <c r="B9" s="1">
        <v>3163000</v>
      </c>
      <c r="C9" s="7">
        <v>0.56244072083465069</v>
      </c>
      <c r="D9" s="8">
        <v>14179900</v>
      </c>
      <c r="E9" s="8">
        <f t="shared" si="0"/>
        <v>3163000</v>
      </c>
      <c r="F9" s="9">
        <f t="shared" si="1"/>
        <v>199.13711797530885</v>
      </c>
      <c r="G9">
        <f t="shared" si="2"/>
        <v>1983</v>
      </c>
      <c r="H9" s="9">
        <f t="shared" si="3"/>
        <v>199.13711797530885</v>
      </c>
      <c r="I9" s="9">
        <f t="shared" si="4"/>
        <v>0.72380839614832893</v>
      </c>
      <c r="W9">
        <v>1901</v>
      </c>
      <c r="X9">
        <v>15.24</v>
      </c>
      <c r="Z9">
        <v>1983</v>
      </c>
      <c r="AA9" s="1">
        <v>3163000</v>
      </c>
      <c r="AB9" s="8">
        <f t="shared" si="5"/>
        <v>14179900</v>
      </c>
      <c r="AC9">
        <v>36.28</v>
      </c>
      <c r="AD9">
        <v>0</v>
      </c>
      <c r="AE9">
        <f t="shared" si="7"/>
        <v>0</v>
      </c>
      <c r="AF9">
        <v>7</v>
      </c>
      <c r="AG9">
        <v>3163000</v>
      </c>
      <c r="AH9">
        <v>3179417.8244345998</v>
      </c>
      <c r="AI9">
        <f t="shared" si="6"/>
        <v>269544959.16534352</v>
      </c>
      <c r="AJ9" s="10">
        <v>1983</v>
      </c>
      <c r="AK9">
        <v>22.75</v>
      </c>
      <c r="AL9">
        <v>13.66</v>
      </c>
      <c r="AM9">
        <v>37.68</v>
      </c>
      <c r="AN9">
        <v>15.29</v>
      </c>
      <c r="AO9" t="s">
        <v>28</v>
      </c>
      <c r="AP9">
        <v>5.42</v>
      </c>
      <c r="AQ9">
        <v>8.73</v>
      </c>
      <c r="AR9">
        <v>15.01</v>
      </c>
      <c r="AS9">
        <v>7.22</v>
      </c>
      <c r="AT9" t="s">
        <v>28</v>
      </c>
    </row>
    <row r="10" spans="1:46" ht="20">
      <c r="A10">
        <v>1984</v>
      </c>
      <c r="B10" s="1">
        <v>3785000</v>
      </c>
      <c r="C10" s="7">
        <v>0.57173051519154561</v>
      </c>
      <c r="D10" s="8">
        <v>14483000</v>
      </c>
      <c r="E10" s="8">
        <f t="shared" si="0"/>
        <v>3785000</v>
      </c>
      <c r="F10" s="9">
        <f t="shared" si="1"/>
        <v>233.31010376832924</v>
      </c>
      <c r="G10">
        <f t="shared" si="2"/>
        <v>1984</v>
      </c>
      <c r="H10" s="9">
        <f t="shared" si="3"/>
        <v>233.31010376832924</v>
      </c>
      <c r="I10" s="9">
        <f t="shared" si="4"/>
        <v>0.7642622453478759</v>
      </c>
      <c r="W10">
        <v>1902</v>
      </c>
      <c r="X10">
        <v>16.18</v>
      </c>
      <c r="Z10">
        <v>1984</v>
      </c>
      <c r="AA10" s="1">
        <v>3785000</v>
      </c>
      <c r="AB10" s="8">
        <f t="shared" si="5"/>
        <v>14483000</v>
      </c>
      <c r="AC10">
        <v>10.98</v>
      </c>
      <c r="AD10">
        <v>0</v>
      </c>
      <c r="AE10">
        <f t="shared" si="7"/>
        <v>0</v>
      </c>
      <c r="AF10">
        <v>8</v>
      </c>
      <c r="AG10">
        <v>3785000</v>
      </c>
      <c r="AH10">
        <v>3753458.1512462101</v>
      </c>
      <c r="AI10">
        <f t="shared" si="6"/>
        <v>994888222.80695784</v>
      </c>
      <c r="AJ10" s="10">
        <v>1984</v>
      </c>
      <c r="AK10">
        <v>15.98</v>
      </c>
      <c r="AL10">
        <v>5.52</v>
      </c>
      <c r="AM10">
        <v>22.35</v>
      </c>
      <c r="AN10">
        <v>10</v>
      </c>
      <c r="AO10" t="s">
        <v>28</v>
      </c>
      <c r="AP10">
        <v>3.51</v>
      </c>
      <c r="AQ10">
        <v>3.48</v>
      </c>
      <c r="AR10">
        <v>7.13</v>
      </c>
      <c r="AS10">
        <v>3.69</v>
      </c>
      <c r="AT10" t="s">
        <v>27</v>
      </c>
    </row>
    <row r="11" spans="1:46" ht="20">
      <c r="A11">
        <v>1985</v>
      </c>
      <c r="B11" s="1">
        <v>3776000</v>
      </c>
      <c r="C11" s="7">
        <v>0.59375</v>
      </c>
      <c r="D11" s="8">
        <v>14795200</v>
      </c>
      <c r="E11" s="8">
        <f t="shared" si="0"/>
        <v>3776000</v>
      </c>
      <c r="F11" s="9">
        <f t="shared" si="1"/>
        <v>227.8438649484246</v>
      </c>
      <c r="G11">
        <f t="shared" si="2"/>
        <v>1985</v>
      </c>
      <c r="H11" s="9">
        <f t="shared" si="3"/>
        <v>227.8438649484246</v>
      </c>
      <c r="I11" s="9">
        <f t="shared" si="4"/>
        <v>0.75860662295010683</v>
      </c>
      <c r="W11">
        <v>1903</v>
      </c>
      <c r="X11">
        <v>14.37</v>
      </c>
      <c r="Z11">
        <v>1985</v>
      </c>
      <c r="AA11" s="1">
        <v>3776000</v>
      </c>
      <c r="AB11" s="8">
        <f t="shared" si="5"/>
        <v>14795200</v>
      </c>
      <c r="AC11">
        <v>11.13</v>
      </c>
      <c r="AD11">
        <v>0</v>
      </c>
      <c r="AE11">
        <f t="shared" si="7"/>
        <v>0</v>
      </c>
      <c r="AF11">
        <v>9</v>
      </c>
      <c r="AG11">
        <v>3776000</v>
      </c>
      <c r="AH11">
        <v>3784956.8537945002</v>
      </c>
      <c r="AI11">
        <f t="shared" si="6"/>
        <v>80225229.896053195</v>
      </c>
      <c r="AJ11" s="10">
        <v>1985</v>
      </c>
      <c r="AK11">
        <v>6.24</v>
      </c>
      <c r="AL11">
        <v>4</v>
      </c>
      <c r="AM11">
        <v>11.04</v>
      </c>
      <c r="AN11">
        <v>6.47</v>
      </c>
      <c r="AO11" t="s">
        <v>30</v>
      </c>
      <c r="AP11">
        <v>1.1100000000000001</v>
      </c>
      <c r="AQ11">
        <v>2.41</v>
      </c>
      <c r="AR11">
        <v>3.6</v>
      </c>
      <c r="AS11">
        <v>2.4</v>
      </c>
      <c r="AT11" t="s">
        <v>30</v>
      </c>
    </row>
    <row r="12" spans="1:46" ht="20">
      <c r="A12">
        <v>1986</v>
      </c>
      <c r="B12" s="1">
        <v>3789000</v>
      </c>
      <c r="C12" s="7">
        <v>0.60121404064396944</v>
      </c>
      <c r="D12" s="8">
        <v>15189600</v>
      </c>
      <c r="E12" s="8">
        <f t="shared" si="0"/>
        <v>3789000</v>
      </c>
      <c r="F12" s="9">
        <f t="shared" si="1"/>
        <v>222.69192096827607</v>
      </c>
      <c r="G12">
        <f t="shared" si="2"/>
        <v>1986</v>
      </c>
      <c r="H12" s="9">
        <f t="shared" si="3"/>
        <v>222.69192096827607</v>
      </c>
      <c r="I12" s="9">
        <f t="shared" si="4"/>
        <v>0.75302202360616799</v>
      </c>
      <c r="W12">
        <v>1904</v>
      </c>
      <c r="X12">
        <v>13.27</v>
      </c>
      <c r="Z12">
        <v>1986</v>
      </c>
      <c r="AA12" s="1">
        <v>3789000</v>
      </c>
      <c r="AB12" s="8">
        <f t="shared" si="5"/>
        <v>15189600</v>
      </c>
      <c r="AC12">
        <v>17.64</v>
      </c>
      <c r="AD12">
        <v>0</v>
      </c>
      <c r="AE12">
        <f t="shared" si="7"/>
        <v>0</v>
      </c>
      <c r="AF12">
        <v>10</v>
      </c>
      <c r="AG12">
        <v>3789000</v>
      </c>
      <c r="AH12">
        <v>3689757.5475952299</v>
      </c>
      <c r="AI12">
        <f t="shared" si="6"/>
        <v>9849064359.3130531</v>
      </c>
      <c r="AJ12" s="10">
        <v>1986</v>
      </c>
      <c r="AK12">
        <v>19.45</v>
      </c>
      <c r="AL12">
        <v>5.45</v>
      </c>
      <c r="AM12">
        <v>25.83</v>
      </c>
      <c r="AN12">
        <v>9.9600000000000009</v>
      </c>
      <c r="AO12" t="s">
        <v>28</v>
      </c>
      <c r="AP12">
        <v>4.3600000000000003</v>
      </c>
      <c r="AQ12">
        <v>4.92</v>
      </c>
      <c r="AR12">
        <v>9.5</v>
      </c>
      <c r="AS12">
        <v>4.3099999999999996</v>
      </c>
      <c r="AT12" t="s">
        <v>28</v>
      </c>
    </row>
    <row r="13" spans="1:46" ht="20">
      <c r="A13">
        <v>1987</v>
      </c>
      <c r="B13" s="1">
        <v>3831000</v>
      </c>
      <c r="C13" s="7">
        <v>0.61759331767162617</v>
      </c>
      <c r="D13" s="8">
        <v>15613100</v>
      </c>
      <c r="E13" s="8">
        <f t="shared" si="0"/>
        <v>3831000</v>
      </c>
      <c r="F13" s="9">
        <f t="shared" si="1"/>
        <v>219.05299948769749</v>
      </c>
      <c r="G13">
        <f t="shared" si="2"/>
        <v>1987</v>
      </c>
      <c r="H13" s="9">
        <f t="shared" si="3"/>
        <v>219.05299948769749</v>
      </c>
      <c r="I13" s="9">
        <f t="shared" si="4"/>
        <v>0.74891921074521084</v>
      </c>
      <c r="W13">
        <v>1905</v>
      </c>
      <c r="X13">
        <v>26.11</v>
      </c>
      <c r="Z13">
        <v>1987</v>
      </c>
      <c r="AA13" s="1">
        <v>3831000</v>
      </c>
      <c r="AB13" s="8">
        <f t="shared" si="5"/>
        <v>15613100</v>
      </c>
      <c r="AC13">
        <v>15.63</v>
      </c>
      <c r="AD13">
        <v>0</v>
      </c>
      <c r="AE13">
        <f t="shared" si="7"/>
        <v>0</v>
      </c>
      <c r="AF13">
        <v>11</v>
      </c>
      <c r="AG13">
        <v>3831000</v>
      </c>
      <c r="AH13">
        <v>3779760.32109877</v>
      </c>
      <c r="AI13">
        <f t="shared" si="6"/>
        <v>2625504693.9011531</v>
      </c>
      <c r="AJ13" s="10">
        <v>1987</v>
      </c>
      <c r="AK13">
        <v>5.85</v>
      </c>
      <c r="AL13">
        <v>2.8</v>
      </c>
      <c r="AM13">
        <v>9.27</v>
      </c>
      <c r="AN13">
        <v>5.86</v>
      </c>
      <c r="AO13" t="s">
        <v>30</v>
      </c>
      <c r="AP13">
        <v>0.55000000000000004</v>
      </c>
      <c r="AQ13">
        <v>1.48</v>
      </c>
      <c r="AR13">
        <v>2.08</v>
      </c>
      <c r="AS13">
        <v>1.86</v>
      </c>
      <c r="AT13" t="s">
        <v>26</v>
      </c>
    </row>
    <row r="14" spans="1:46" ht="20">
      <c r="A14">
        <v>1988</v>
      </c>
      <c r="B14" s="1">
        <v>4047000</v>
      </c>
      <c r="C14" s="7">
        <v>0.62391895231035333</v>
      </c>
      <c r="D14" s="8">
        <v>16027400</v>
      </c>
      <c r="E14" s="8">
        <f t="shared" si="0"/>
        <v>4047000</v>
      </c>
      <c r="F14" s="9">
        <f t="shared" si="1"/>
        <v>225.42201223555347</v>
      </c>
      <c r="G14">
        <f t="shared" si="2"/>
        <v>1988</v>
      </c>
      <c r="H14" s="9">
        <f t="shared" si="3"/>
        <v>225.42201223555347</v>
      </c>
      <c r="I14" s="9">
        <f t="shared" si="4"/>
        <v>0.75601317965998782</v>
      </c>
      <c r="W14">
        <v>1906</v>
      </c>
      <c r="X14">
        <v>27.63</v>
      </c>
      <c r="Z14">
        <v>1988</v>
      </c>
      <c r="AA14" s="1">
        <v>4047000</v>
      </c>
      <c r="AB14" s="8">
        <f t="shared" si="5"/>
        <v>16027400</v>
      </c>
      <c r="AC14">
        <v>14.39</v>
      </c>
      <c r="AD14">
        <v>0</v>
      </c>
      <c r="AE14">
        <v>0</v>
      </c>
      <c r="AF14">
        <v>12</v>
      </c>
      <c r="AG14">
        <v>4047000</v>
      </c>
      <c r="AH14">
        <v>3852295.0567393498</v>
      </c>
      <c r="AI14">
        <f t="shared" si="6"/>
        <v>37910014930.132996</v>
      </c>
      <c r="AJ14" s="10">
        <v>1988</v>
      </c>
      <c r="AK14">
        <v>5.78</v>
      </c>
      <c r="AL14">
        <v>2.9</v>
      </c>
      <c r="AM14">
        <v>9.23</v>
      </c>
      <c r="AN14">
        <v>4.6500000000000004</v>
      </c>
      <c r="AO14" t="s">
        <v>26</v>
      </c>
      <c r="AP14">
        <v>0.86</v>
      </c>
      <c r="AQ14">
        <v>1.55</v>
      </c>
      <c r="AR14">
        <v>2.48</v>
      </c>
      <c r="AS14">
        <v>1.48</v>
      </c>
      <c r="AT14" t="s">
        <v>26</v>
      </c>
    </row>
    <row r="15" spans="1:46" ht="20">
      <c r="A15">
        <v>1989</v>
      </c>
      <c r="B15" s="1">
        <v>4234000</v>
      </c>
      <c r="C15" s="7">
        <v>0.6358053849787435</v>
      </c>
      <c r="D15" s="8">
        <v>16460900</v>
      </c>
      <c r="E15" s="8">
        <f t="shared" si="0"/>
        <v>4234000</v>
      </c>
      <c r="F15" s="9">
        <f t="shared" si="1"/>
        <v>229.62727432886416</v>
      </c>
      <c r="G15">
        <f t="shared" si="2"/>
        <v>1989</v>
      </c>
      <c r="H15" s="9">
        <f t="shared" si="3"/>
        <v>229.62727432886416</v>
      </c>
      <c r="I15" s="9">
        <f t="shared" si="4"/>
        <v>0.76048141423639892</v>
      </c>
      <c r="W15">
        <v>1907</v>
      </c>
      <c r="X15">
        <v>22.55</v>
      </c>
      <c r="Z15">
        <v>1989</v>
      </c>
      <c r="AA15" s="1">
        <v>4234000</v>
      </c>
      <c r="AB15" s="8">
        <f t="shared" si="5"/>
        <v>16460900</v>
      </c>
      <c r="AC15">
        <v>6.07</v>
      </c>
      <c r="AD15">
        <v>0</v>
      </c>
      <c r="AE15">
        <f t="shared" si="7"/>
        <v>0</v>
      </c>
      <c r="AF15">
        <v>13</v>
      </c>
      <c r="AG15">
        <v>4234000</v>
      </c>
      <c r="AH15">
        <v>4078176.3761221999</v>
      </c>
      <c r="AI15">
        <f t="shared" si="6"/>
        <v>24281001758.410103</v>
      </c>
      <c r="AJ15" s="10">
        <v>1989</v>
      </c>
      <c r="AK15">
        <v>9.0299999999999994</v>
      </c>
      <c r="AL15">
        <v>5.07</v>
      </c>
      <c r="AM15">
        <v>14.82</v>
      </c>
      <c r="AN15">
        <v>6.13</v>
      </c>
      <c r="AO15" t="s">
        <v>30</v>
      </c>
      <c r="AP15">
        <v>1.07</v>
      </c>
      <c r="AQ15">
        <v>2.42</v>
      </c>
      <c r="AR15">
        <v>3.56</v>
      </c>
      <c r="AS15">
        <v>1.96</v>
      </c>
      <c r="AT15" t="s">
        <v>26</v>
      </c>
    </row>
    <row r="16" spans="1:46" ht="20">
      <c r="A16">
        <v>1990</v>
      </c>
      <c r="B16" s="1">
        <v>4217000</v>
      </c>
      <c r="C16" s="7">
        <v>0.65141095565567941</v>
      </c>
      <c r="D16" s="8">
        <v>16918800</v>
      </c>
      <c r="E16" s="8">
        <f t="shared" si="0"/>
        <v>4217000</v>
      </c>
      <c r="F16" s="9">
        <f t="shared" si="1"/>
        <v>222.51548443637799</v>
      </c>
      <c r="G16">
        <f t="shared" si="2"/>
        <v>1990</v>
      </c>
      <c r="H16" s="9">
        <f t="shared" si="3"/>
        <v>222.51548443637799</v>
      </c>
      <c r="I16" s="9">
        <f t="shared" si="4"/>
        <v>0.75282619032418086</v>
      </c>
      <c r="W16">
        <v>1908</v>
      </c>
      <c r="X16">
        <v>16.329999999999998</v>
      </c>
      <c r="Z16">
        <v>1990</v>
      </c>
      <c r="AA16" s="1">
        <v>4217000</v>
      </c>
      <c r="AB16" s="8">
        <f t="shared" si="5"/>
        <v>16918800</v>
      </c>
      <c r="AC16">
        <v>9.2200000000000006</v>
      </c>
      <c r="AD16">
        <v>0</v>
      </c>
      <c r="AE16">
        <f t="shared" si="7"/>
        <v>1</v>
      </c>
      <c r="AF16">
        <v>14</v>
      </c>
      <c r="AG16">
        <v>4217000</v>
      </c>
      <c r="AH16">
        <v>3817724.0547720199</v>
      </c>
      <c r="AI16">
        <f t="shared" si="6"/>
        <v>159421280437.69699</v>
      </c>
      <c r="AJ16" s="10">
        <v>1990</v>
      </c>
      <c r="AK16">
        <v>4.9400000000000004</v>
      </c>
      <c r="AL16">
        <v>3.72</v>
      </c>
      <c r="AM16">
        <v>9.26</v>
      </c>
      <c r="AN16">
        <v>4.8099999999999996</v>
      </c>
      <c r="AO16" t="s">
        <v>26</v>
      </c>
      <c r="AP16">
        <v>0.83</v>
      </c>
      <c r="AQ16">
        <v>1.59</v>
      </c>
      <c r="AR16">
        <v>2.46</v>
      </c>
      <c r="AS16">
        <v>1.51</v>
      </c>
      <c r="AT16" t="s">
        <v>26</v>
      </c>
    </row>
    <row r="17" spans="1:46" ht="20">
      <c r="A17">
        <v>1991</v>
      </c>
      <c r="B17" s="1">
        <v>3490000</v>
      </c>
      <c r="C17" s="7">
        <v>0.5911174785100286</v>
      </c>
      <c r="D17" s="8">
        <v>17231944</v>
      </c>
      <c r="E17" s="8">
        <f t="shared" si="0"/>
        <v>3490000</v>
      </c>
      <c r="F17" s="9">
        <f t="shared" si="1"/>
        <v>180.80787666669832</v>
      </c>
      <c r="G17">
        <f t="shared" si="2"/>
        <v>1991</v>
      </c>
      <c r="H17" s="9">
        <f t="shared" si="3"/>
        <v>180.80787666669832</v>
      </c>
      <c r="I17" s="9">
        <f t="shared" si="4"/>
        <v>0.6958097124198459</v>
      </c>
      <c r="W17">
        <v>1909</v>
      </c>
      <c r="X17">
        <v>30.61</v>
      </c>
      <c r="Z17">
        <v>1991</v>
      </c>
      <c r="AA17" s="1">
        <v>3490000</v>
      </c>
      <c r="AB17" s="8">
        <f t="shared" si="5"/>
        <v>17231944</v>
      </c>
      <c r="AC17">
        <v>20.97</v>
      </c>
      <c r="AD17">
        <v>0</v>
      </c>
      <c r="AE17">
        <f t="shared" si="7"/>
        <v>1</v>
      </c>
      <c r="AF17">
        <v>15</v>
      </c>
      <c r="AG17">
        <v>3490000</v>
      </c>
      <c r="AH17">
        <v>3601578.5205768002</v>
      </c>
      <c r="AI17">
        <f t="shared" si="6"/>
        <v>12449766254.10743</v>
      </c>
      <c r="AJ17" s="10">
        <v>1991</v>
      </c>
      <c r="AK17">
        <v>3.9</v>
      </c>
      <c r="AL17">
        <v>4.01</v>
      </c>
      <c r="AM17">
        <v>8.44</v>
      </c>
      <c r="AN17">
        <v>4.21</v>
      </c>
      <c r="AO17" t="s">
        <v>26</v>
      </c>
      <c r="AP17">
        <v>0.56000000000000005</v>
      </c>
      <c r="AQ17">
        <v>2.57</v>
      </c>
      <c r="AR17">
        <v>3.2</v>
      </c>
      <c r="AS17">
        <v>1.96</v>
      </c>
      <c r="AT17" t="s">
        <v>26</v>
      </c>
    </row>
    <row r="18" spans="1:46" ht="20">
      <c r="A18">
        <v>1992</v>
      </c>
      <c r="B18" s="1">
        <v>3586000</v>
      </c>
      <c r="C18" s="7">
        <v>0.57836029001673173</v>
      </c>
      <c r="D18" s="8">
        <v>17539270</v>
      </c>
      <c r="E18" s="8">
        <f t="shared" si="0"/>
        <v>3586000</v>
      </c>
      <c r="F18" s="9">
        <f t="shared" si="1"/>
        <v>182.5260961369419</v>
      </c>
      <c r="G18">
        <f t="shared" si="2"/>
        <v>1992</v>
      </c>
      <c r="H18" s="9">
        <f t="shared" si="3"/>
        <v>182.5260961369419</v>
      </c>
      <c r="I18" s="9">
        <f t="shared" si="4"/>
        <v>0.69867322446465008</v>
      </c>
      <c r="W18">
        <v>1910</v>
      </c>
      <c r="X18">
        <v>9.26</v>
      </c>
      <c r="Z18">
        <v>1992</v>
      </c>
      <c r="AA18" s="1">
        <v>3586000</v>
      </c>
      <c r="AB18" s="8">
        <f t="shared" si="5"/>
        <v>17539270</v>
      </c>
      <c r="AC18">
        <v>24.51</v>
      </c>
      <c r="AD18">
        <v>0</v>
      </c>
      <c r="AE18">
        <f t="shared" si="7"/>
        <v>1</v>
      </c>
      <c r="AF18">
        <v>16</v>
      </c>
      <c r="AG18">
        <v>3586000</v>
      </c>
      <c r="AH18">
        <v>3560132.89923312</v>
      </c>
      <c r="AI18">
        <f t="shared" si="6"/>
        <v>669106902.08392239</v>
      </c>
      <c r="AJ18" s="10">
        <v>1992</v>
      </c>
      <c r="AK18">
        <v>5.41</v>
      </c>
      <c r="AL18">
        <v>2.93</v>
      </c>
      <c r="AM18">
        <v>8.8699999999999992</v>
      </c>
      <c r="AN18">
        <v>4.0599999999999996</v>
      </c>
      <c r="AO18" t="s">
        <v>26</v>
      </c>
      <c r="AP18">
        <v>0.86</v>
      </c>
      <c r="AQ18">
        <v>1.66</v>
      </c>
      <c r="AR18">
        <v>2.58</v>
      </c>
      <c r="AS18">
        <v>1.56</v>
      </c>
      <c r="AT18" t="s">
        <v>26</v>
      </c>
    </row>
    <row r="19" spans="1:46" ht="20">
      <c r="A19">
        <v>1993</v>
      </c>
      <c r="B19" s="1">
        <v>3505000</v>
      </c>
      <c r="C19" s="7">
        <v>0.59800285306704704</v>
      </c>
      <c r="D19" s="8">
        <v>17746256</v>
      </c>
      <c r="E19" s="8">
        <f t="shared" si="0"/>
        <v>3505000</v>
      </c>
      <c r="F19" s="9">
        <f t="shared" si="1"/>
        <v>176.32239400050091</v>
      </c>
      <c r="G19">
        <f t="shared" si="2"/>
        <v>1993</v>
      </c>
      <c r="H19" s="9">
        <f t="shared" si="3"/>
        <v>176.32239400050091</v>
      </c>
      <c r="I19" s="9">
        <f t="shared" si="4"/>
        <v>0.68807138587374361</v>
      </c>
      <c r="W19">
        <v>1911</v>
      </c>
      <c r="X19">
        <v>22.36</v>
      </c>
      <c r="Z19">
        <v>1993</v>
      </c>
      <c r="AA19" s="1">
        <v>3505000</v>
      </c>
      <c r="AB19" s="8">
        <f t="shared" si="5"/>
        <v>17746256</v>
      </c>
      <c r="AC19">
        <v>29.28</v>
      </c>
      <c r="AD19">
        <v>0</v>
      </c>
      <c r="AE19">
        <f t="shared" si="7"/>
        <v>0</v>
      </c>
      <c r="AF19">
        <v>17</v>
      </c>
      <c r="AG19">
        <v>3505000</v>
      </c>
      <c r="AH19">
        <v>3725337.2434093799</v>
      </c>
      <c r="AI19">
        <f t="shared" si="6"/>
        <v>48548500833.244301</v>
      </c>
      <c r="AJ19" s="10">
        <v>1993</v>
      </c>
      <c r="AK19">
        <v>12.44</v>
      </c>
      <c r="AL19">
        <v>8.98</v>
      </c>
      <c r="AM19">
        <v>22.21</v>
      </c>
      <c r="AN19">
        <v>8.5399999999999991</v>
      </c>
      <c r="AO19" t="s">
        <v>27</v>
      </c>
      <c r="AP19">
        <v>2.4900000000000002</v>
      </c>
      <c r="AQ19">
        <v>5.65</v>
      </c>
      <c r="AR19">
        <v>8.3800000000000008</v>
      </c>
      <c r="AS19">
        <v>4.2</v>
      </c>
      <c r="AT19" t="s">
        <v>28</v>
      </c>
    </row>
    <row r="20" spans="1:46" ht="20">
      <c r="A20">
        <v>1994</v>
      </c>
      <c r="B20" s="1">
        <v>3768000</v>
      </c>
      <c r="C20" s="7">
        <v>0.59474522292993626</v>
      </c>
      <c r="D20" s="8">
        <v>17862237</v>
      </c>
      <c r="E20" s="8">
        <f t="shared" si="0"/>
        <v>3768000</v>
      </c>
      <c r="F20" s="9">
        <f t="shared" si="1"/>
        <v>188.32207919752179</v>
      </c>
      <c r="G20">
        <f t="shared" si="2"/>
        <v>1994</v>
      </c>
      <c r="H20" s="9">
        <f t="shared" si="3"/>
        <v>188.32207919752179</v>
      </c>
      <c r="I20" s="9">
        <f t="shared" si="4"/>
        <v>0.70794714972155126</v>
      </c>
      <c r="W20">
        <v>1912</v>
      </c>
      <c r="X20">
        <v>14.86</v>
      </c>
      <c r="Z20">
        <v>1994</v>
      </c>
      <c r="AA20" s="1">
        <v>3768000</v>
      </c>
      <c r="AB20" s="8">
        <f t="shared" si="5"/>
        <v>17862237</v>
      </c>
      <c r="AC20">
        <v>14.44</v>
      </c>
      <c r="AD20">
        <v>0</v>
      </c>
      <c r="AE20">
        <v>0</v>
      </c>
      <c r="AF20">
        <v>18</v>
      </c>
      <c r="AG20">
        <v>3768000</v>
      </c>
      <c r="AH20">
        <v>4055177.0954359798</v>
      </c>
      <c r="AI20">
        <f t="shared" si="6"/>
        <v>82470684143.045837</v>
      </c>
      <c r="AJ20" s="10">
        <v>1994</v>
      </c>
      <c r="AK20">
        <v>4.55</v>
      </c>
      <c r="AL20">
        <v>2.73</v>
      </c>
      <c r="AM20">
        <v>7.81</v>
      </c>
      <c r="AN20">
        <v>5.0199999999999996</v>
      </c>
      <c r="AO20" t="s">
        <v>26</v>
      </c>
      <c r="AP20">
        <v>0.66</v>
      </c>
      <c r="AQ20">
        <v>1.8</v>
      </c>
      <c r="AR20">
        <v>2.54</v>
      </c>
      <c r="AS20">
        <v>2.0499999999999998</v>
      </c>
      <c r="AT20" t="s">
        <v>26</v>
      </c>
    </row>
    <row r="21" spans="1:46" ht="20">
      <c r="A21">
        <v>1995</v>
      </c>
      <c r="B21" s="1">
        <v>3438000</v>
      </c>
      <c r="C21" s="7">
        <v>0.53752181500872598</v>
      </c>
      <c r="D21" s="8">
        <v>17949643</v>
      </c>
      <c r="E21" s="8">
        <f t="shared" si="0"/>
        <v>3438000</v>
      </c>
      <c r="F21" s="9">
        <f t="shared" si="1"/>
        <v>170.99218058321682</v>
      </c>
      <c r="G21">
        <f t="shared" si="2"/>
        <v>1995</v>
      </c>
      <c r="H21" s="9">
        <f t="shared" si="3"/>
        <v>170.99218058321682</v>
      </c>
      <c r="I21" s="9">
        <f t="shared" si="4"/>
        <v>0.67834786472453268</v>
      </c>
      <c r="W21">
        <v>1913</v>
      </c>
      <c r="X21">
        <v>17.21</v>
      </c>
      <c r="Z21">
        <v>1995</v>
      </c>
      <c r="AA21" s="1">
        <v>3438000</v>
      </c>
      <c r="AB21" s="8">
        <f t="shared" si="5"/>
        <v>17949643</v>
      </c>
      <c r="AC21">
        <v>30.66</v>
      </c>
      <c r="AD21">
        <v>0</v>
      </c>
      <c r="AE21">
        <f t="shared" si="7"/>
        <v>0</v>
      </c>
      <c r="AF21">
        <v>19</v>
      </c>
      <c r="AG21">
        <v>3438000</v>
      </c>
      <c r="AH21">
        <v>3718470.9642935498</v>
      </c>
      <c r="AI21">
        <f t="shared" si="6"/>
        <v>78663961811.753662</v>
      </c>
      <c r="AJ21" s="10">
        <v>1995</v>
      </c>
      <c r="AK21">
        <v>19.829999999999998</v>
      </c>
      <c r="AL21">
        <v>13.6</v>
      </c>
      <c r="AM21">
        <v>34.549999999999997</v>
      </c>
      <c r="AN21">
        <v>12.89</v>
      </c>
      <c r="AO21" t="s">
        <v>28</v>
      </c>
      <c r="AP21">
        <v>3.67</v>
      </c>
      <c r="AQ21">
        <v>8.01</v>
      </c>
      <c r="AR21">
        <v>12.32</v>
      </c>
      <c r="AS21">
        <v>5.95</v>
      </c>
      <c r="AT21" t="s">
        <v>28</v>
      </c>
    </row>
    <row r="22" spans="1:46" ht="20">
      <c r="A22">
        <v>1996</v>
      </c>
      <c r="B22" s="1">
        <v>3892000</v>
      </c>
      <c r="C22" s="7">
        <v>0.55935251798561147</v>
      </c>
      <c r="D22" s="8">
        <v>18041927</v>
      </c>
      <c r="E22" s="8">
        <f t="shared" si="0"/>
        <v>3892000</v>
      </c>
      <c r="F22" s="9">
        <f t="shared" si="1"/>
        <v>192.58218241944604</v>
      </c>
      <c r="G22">
        <f t="shared" si="2"/>
        <v>1996</v>
      </c>
      <c r="H22" s="9">
        <f t="shared" si="3"/>
        <v>192.58218241944604</v>
      </c>
      <c r="I22" s="9">
        <f t="shared" si="4"/>
        <v>0.71440763985003863</v>
      </c>
      <c r="W22">
        <v>1914</v>
      </c>
      <c r="X22">
        <v>27.21</v>
      </c>
      <c r="Z22">
        <v>1996</v>
      </c>
      <c r="AA22" s="1">
        <v>3892000</v>
      </c>
      <c r="AB22" s="8">
        <f t="shared" si="5"/>
        <v>18041927</v>
      </c>
      <c r="AC22">
        <v>20.7</v>
      </c>
      <c r="AD22">
        <v>0</v>
      </c>
      <c r="AE22">
        <f t="shared" si="7"/>
        <v>0</v>
      </c>
      <c r="AF22">
        <v>20</v>
      </c>
      <c r="AG22">
        <v>3892000</v>
      </c>
      <c r="AH22">
        <v>3941451.2827939899</v>
      </c>
      <c r="AI22">
        <f t="shared" si="6"/>
        <v>2445429369.9711585</v>
      </c>
      <c r="AJ22" s="10">
        <v>1996</v>
      </c>
      <c r="AK22">
        <v>13.05</v>
      </c>
      <c r="AL22">
        <v>8.3699999999999992</v>
      </c>
      <c r="AM22">
        <v>22.29</v>
      </c>
      <c r="AN22">
        <v>10.26</v>
      </c>
      <c r="AO22" t="s">
        <v>28</v>
      </c>
      <c r="AP22">
        <v>2.57</v>
      </c>
      <c r="AQ22">
        <v>4.51</v>
      </c>
      <c r="AR22">
        <v>7.22</v>
      </c>
      <c r="AS22">
        <v>4.12</v>
      </c>
      <c r="AT22" t="s">
        <v>28</v>
      </c>
    </row>
    <row r="23" spans="1:46" ht="20">
      <c r="A23">
        <v>1997</v>
      </c>
      <c r="B23" s="1">
        <v>4044000</v>
      </c>
      <c r="C23" s="7">
        <v>0.56503461918892184</v>
      </c>
      <c r="D23" s="8">
        <v>18223888</v>
      </c>
      <c r="E23" s="8">
        <f t="shared" si="0"/>
        <v>4044000</v>
      </c>
      <c r="F23" s="9">
        <f t="shared" si="1"/>
        <v>198.10539504560438</v>
      </c>
      <c r="G23">
        <f t="shared" si="2"/>
        <v>1997</v>
      </c>
      <c r="H23" s="9">
        <f t="shared" si="3"/>
        <v>198.10539504560438</v>
      </c>
      <c r="I23" s="9">
        <f t="shared" si="4"/>
        <v>0.72237000417207797</v>
      </c>
      <c r="W23">
        <v>1915</v>
      </c>
      <c r="X23">
        <v>24.78</v>
      </c>
      <c r="Z23">
        <v>1997</v>
      </c>
      <c r="AA23" s="1">
        <v>4044000</v>
      </c>
      <c r="AB23" s="8">
        <f t="shared" si="5"/>
        <v>18223888</v>
      </c>
      <c r="AC23">
        <v>15.24</v>
      </c>
      <c r="AD23">
        <v>0</v>
      </c>
      <c r="AE23">
        <f t="shared" si="7"/>
        <v>0</v>
      </c>
      <c r="AF23">
        <v>21</v>
      </c>
      <c r="AG23">
        <v>4044000</v>
      </c>
      <c r="AH23">
        <v>4078289.9902065401</v>
      </c>
      <c r="AI23">
        <f t="shared" si="6"/>
        <v>1175803428.3646157</v>
      </c>
      <c r="AJ23" s="10">
        <v>1997</v>
      </c>
      <c r="AK23">
        <v>20.22</v>
      </c>
      <c r="AL23">
        <v>4.3899999999999997</v>
      </c>
      <c r="AM23">
        <v>25.42</v>
      </c>
      <c r="AN23">
        <v>10.82</v>
      </c>
      <c r="AO23" t="s">
        <v>28</v>
      </c>
      <c r="AP23">
        <v>5.75</v>
      </c>
      <c r="AQ23">
        <v>3.59</v>
      </c>
      <c r="AR23">
        <v>9.51</v>
      </c>
      <c r="AS23">
        <v>4.13</v>
      </c>
      <c r="AT23" t="s">
        <v>28</v>
      </c>
    </row>
    <row r="24" spans="1:46" ht="20">
      <c r="A24">
        <v>1998</v>
      </c>
      <c r="B24" s="1">
        <v>3655000</v>
      </c>
      <c r="C24" s="7">
        <v>0.52777017783857727</v>
      </c>
      <c r="D24" s="8">
        <v>18468327</v>
      </c>
      <c r="E24" s="8">
        <f t="shared" si="0"/>
        <v>3655000</v>
      </c>
      <c r="F24" s="9">
        <f t="shared" si="1"/>
        <v>176.67944217842617</v>
      </c>
      <c r="G24">
        <f t="shared" si="2"/>
        <v>1998</v>
      </c>
      <c r="H24" s="9">
        <f t="shared" si="3"/>
        <v>176.67944217842617</v>
      </c>
      <c r="I24" s="9">
        <f t="shared" si="4"/>
        <v>0.68870175657190358</v>
      </c>
      <c r="W24">
        <v>1916</v>
      </c>
      <c r="X24">
        <v>26.88</v>
      </c>
      <c r="Z24">
        <v>1998</v>
      </c>
      <c r="AA24" s="1">
        <v>3655000</v>
      </c>
      <c r="AB24" s="8">
        <f t="shared" si="5"/>
        <v>18468327</v>
      </c>
      <c r="AC24">
        <v>32.03</v>
      </c>
      <c r="AD24">
        <v>0</v>
      </c>
      <c r="AE24">
        <f t="shared" si="7"/>
        <v>0</v>
      </c>
      <c r="AF24">
        <v>22</v>
      </c>
      <c r="AG24">
        <v>3655000</v>
      </c>
      <c r="AH24">
        <v>3746864.8623062</v>
      </c>
      <c r="AI24">
        <f t="shared" si="6"/>
        <v>8439152926.5370798</v>
      </c>
      <c r="AJ24" s="10">
        <v>1998</v>
      </c>
      <c r="AK24">
        <v>17.649999999999999</v>
      </c>
      <c r="AL24">
        <v>12.54</v>
      </c>
      <c r="AM24">
        <v>31.4</v>
      </c>
      <c r="AN24">
        <v>13.31</v>
      </c>
      <c r="AO24" t="s">
        <v>28</v>
      </c>
      <c r="AP24">
        <v>2.82</v>
      </c>
      <c r="AQ24">
        <v>7.11</v>
      </c>
      <c r="AR24">
        <v>10.43</v>
      </c>
      <c r="AS24">
        <v>5.65</v>
      </c>
      <c r="AT24" t="s">
        <v>28</v>
      </c>
    </row>
    <row r="25" spans="1:46" ht="20">
      <c r="A25">
        <v>1999</v>
      </c>
      <c r="B25" s="1">
        <v>4060000</v>
      </c>
      <c r="C25" s="7">
        <v>0.53522167487684724</v>
      </c>
      <c r="D25" s="8">
        <v>18750968</v>
      </c>
      <c r="E25" s="8">
        <f t="shared" si="0"/>
        <v>4060000</v>
      </c>
      <c r="F25" s="9">
        <f t="shared" si="1"/>
        <v>193.29852255941688</v>
      </c>
      <c r="G25">
        <f t="shared" si="2"/>
        <v>1999</v>
      </c>
      <c r="H25" s="9">
        <f t="shared" si="3"/>
        <v>193.29852255941688</v>
      </c>
      <c r="I25" s="9">
        <f t="shared" si="4"/>
        <v>0.7154660094047337</v>
      </c>
      <c r="W25">
        <v>1917</v>
      </c>
      <c r="X25">
        <v>10.67</v>
      </c>
      <c r="Z25">
        <v>1999</v>
      </c>
      <c r="AA25" s="1">
        <v>4060000</v>
      </c>
      <c r="AB25" s="8">
        <f t="shared" si="5"/>
        <v>18750968</v>
      </c>
      <c r="AC25">
        <v>9.41</v>
      </c>
      <c r="AD25">
        <v>0</v>
      </c>
      <c r="AE25">
        <f t="shared" si="7"/>
        <v>0</v>
      </c>
      <c r="AF25">
        <v>23</v>
      </c>
      <c r="AG25">
        <v>4060000</v>
      </c>
      <c r="AH25">
        <v>4261392.4838995701</v>
      </c>
      <c r="AI25">
        <f t="shared" si="6"/>
        <v>40558932571.238586</v>
      </c>
      <c r="AJ25" s="10">
        <v>1999</v>
      </c>
      <c r="AK25">
        <v>12.97</v>
      </c>
      <c r="AL25">
        <v>7.26</v>
      </c>
      <c r="AM25">
        <v>21.19</v>
      </c>
      <c r="AN25">
        <v>9.8000000000000007</v>
      </c>
      <c r="AO25" t="s">
        <v>28</v>
      </c>
      <c r="AP25">
        <v>1.9</v>
      </c>
      <c r="AQ25">
        <v>3.85</v>
      </c>
      <c r="AR25">
        <v>5.91</v>
      </c>
      <c r="AS25">
        <v>3.59</v>
      </c>
      <c r="AT25" t="s">
        <v>27</v>
      </c>
    </row>
    <row r="26" spans="1:46" ht="20">
      <c r="A26">
        <v>2000</v>
      </c>
      <c r="B26" s="1">
        <v>4714000</v>
      </c>
      <c r="C26" s="7">
        <v>0.62473483241408567</v>
      </c>
      <c r="D26" s="8">
        <v>19097025</v>
      </c>
      <c r="E26" s="8">
        <f t="shared" si="0"/>
        <v>4714000</v>
      </c>
      <c r="F26" s="9">
        <f t="shared" si="1"/>
        <v>220.368773856747</v>
      </c>
      <c r="G26">
        <f t="shared" si="2"/>
        <v>2000</v>
      </c>
      <c r="H26" s="9">
        <f t="shared" si="3"/>
        <v>220.368773856747</v>
      </c>
      <c r="I26" s="9">
        <f t="shared" si="4"/>
        <v>0.75041835992719497</v>
      </c>
      <c r="W26">
        <v>1918</v>
      </c>
      <c r="X26">
        <v>23.54</v>
      </c>
      <c r="Z26">
        <v>2000</v>
      </c>
      <c r="AA26" s="1">
        <v>4714000</v>
      </c>
      <c r="AB26" s="8">
        <f t="shared" si="5"/>
        <v>19097025</v>
      </c>
      <c r="AC26">
        <v>14.87</v>
      </c>
      <c r="AD26">
        <v>1</v>
      </c>
      <c r="AE26">
        <f t="shared" si="7"/>
        <v>0</v>
      </c>
      <c r="AF26">
        <v>24</v>
      </c>
      <c r="AG26">
        <v>4714000</v>
      </c>
      <c r="AH26">
        <v>4183245.2190842498</v>
      </c>
      <c r="AI26">
        <f t="shared" si="6"/>
        <v>281700637464.92596</v>
      </c>
      <c r="AJ26" s="10">
        <v>2000</v>
      </c>
      <c r="AK26">
        <v>12.06</v>
      </c>
      <c r="AL26">
        <v>5.96</v>
      </c>
      <c r="AM26">
        <v>18.899999999999999</v>
      </c>
      <c r="AN26">
        <v>8.94</v>
      </c>
      <c r="AO26" t="s">
        <v>27</v>
      </c>
      <c r="AP26">
        <v>1.98</v>
      </c>
      <c r="AQ26">
        <v>3.78</v>
      </c>
      <c r="AR26">
        <v>5.9</v>
      </c>
      <c r="AS26">
        <v>3.38</v>
      </c>
      <c r="AT26" t="s">
        <v>27</v>
      </c>
    </row>
    <row r="27" spans="1:46" ht="20">
      <c r="A27">
        <v>2001</v>
      </c>
      <c r="B27" s="1">
        <v>4340000</v>
      </c>
      <c r="C27" s="7">
        <v>0.60622119815668207</v>
      </c>
      <c r="D27" s="8">
        <v>19405312</v>
      </c>
      <c r="E27" s="8">
        <f t="shared" si="0"/>
        <v>4340000</v>
      </c>
      <c r="F27" s="9">
        <f t="shared" si="1"/>
        <v>199.66194315091985</v>
      </c>
      <c r="G27">
        <f t="shared" si="2"/>
        <v>2001</v>
      </c>
      <c r="H27" s="9">
        <f t="shared" si="3"/>
        <v>199.66194315091985</v>
      </c>
      <c r="I27" s="9">
        <f t="shared" si="4"/>
        <v>0.72453438481049559</v>
      </c>
      <c r="W27">
        <v>1919</v>
      </c>
      <c r="X27">
        <v>13.41</v>
      </c>
      <c r="Z27">
        <v>2001</v>
      </c>
      <c r="AA27" s="1">
        <v>4340000</v>
      </c>
      <c r="AB27" s="8">
        <f t="shared" si="5"/>
        <v>19405312</v>
      </c>
      <c r="AC27">
        <v>20.010000000000002</v>
      </c>
      <c r="AD27">
        <v>1</v>
      </c>
      <c r="AE27">
        <f t="shared" si="7"/>
        <v>0</v>
      </c>
      <c r="AF27">
        <v>25</v>
      </c>
      <c r="AG27">
        <v>4340000</v>
      </c>
      <c r="AH27">
        <v>4107734.11816373</v>
      </c>
      <c r="AI27">
        <f t="shared" si="6"/>
        <v>53947439865.18013</v>
      </c>
      <c r="AJ27" s="10">
        <v>2001</v>
      </c>
      <c r="AK27">
        <v>5.64</v>
      </c>
      <c r="AL27">
        <v>3.46</v>
      </c>
      <c r="AM27">
        <v>9.81</v>
      </c>
      <c r="AN27">
        <v>5.76</v>
      </c>
      <c r="AO27" t="s">
        <v>30</v>
      </c>
      <c r="AP27">
        <v>0.92</v>
      </c>
      <c r="AQ27">
        <v>2.23</v>
      </c>
      <c r="AR27">
        <v>3.18</v>
      </c>
      <c r="AS27">
        <v>2.2000000000000002</v>
      </c>
      <c r="AT27" t="s">
        <v>30</v>
      </c>
    </row>
    <row r="28" spans="1:46" ht="20">
      <c r="A28">
        <v>2002</v>
      </c>
      <c r="B28" s="1">
        <v>4498000</v>
      </c>
      <c r="C28" s="7">
        <v>0.62072032014228551</v>
      </c>
      <c r="D28" s="8">
        <v>19683672</v>
      </c>
      <c r="E28" s="8">
        <f t="shared" si="0"/>
        <v>4498000</v>
      </c>
      <c r="F28" s="9">
        <f t="shared" si="1"/>
        <v>204.00439567164622</v>
      </c>
      <c r="G28">
        <f t="shared" si="2"/>
        <v>2002</v>
      </c>
      <c r="H28" s="9">
        <f t="shared" si="3"/>
        <v>204.00439567164622</v>
      </c>
      <c r="I28" s="9">
        <f t="shared" si="4"/>
        <v>0.73039796608831487</v>
      </c>
      <c r="W28">
        <v>1920</v>
      </c>
      <c r="X28">
        <v>15.92</v>
      </c>
      <c r="Z28">
        <v>2002</v>
      </c>
      <c r="AA28" s="1">
        <v>4498000</v>
      </c>
      <c r="AB28" s="8">
        <f t="shared" si="5"/>
        <v>19683672</v>
      </c>
      <c r="AC28">
        <v>8.7899999999999991</v>
      </c>
      <c r="AD28">
        <v>1</v>
      </c>
      <c r="AE28">
        <f t="shared" si="7"/>
        <v>0</v>
      </c>
      <c r="AF28">
        <v>26</v>
      </c>
      <c r="AG28">
        <v>4498000</v>
      </c>
      <c r="AH28">
        <v>4378308.2594297901</v>
      </c>
      <c r="AI28">
        <f t="shared" si="6"/>
        <v>14326112760.726435</v>
      </c>
      <c r="AJ28" s="10">
        <v>2002</v>
      </c>
      <c r="AK28">
        <v>9.32</v>
      </c>
      <c r="AL28">
        <v>4.57</v>
      </c>
      <c r="AM28">
        <v>14.6</v>
      </c>
      <c r="AN28">
        <v>6.35</v>
      </c>
      <c r="AO28" t="s">
        <v>30</v>
      </c>
      <c r="AP28">
        <v>1.27</v>
      </c>
      <c r="AQ28">
        <v>2.75</v>
      </c>
      <c r="AR28">
        <v>4.0599999999999996</v>
      </c>
      <c r="AS28">
        <v>2.34</v>
      </c>
      <c r="AT28" t="s">
        <v>30</v>
      </c>
    </row>
    <row r="29" spans="1:46" ht="20">
      <c r="A29">
        <v>2003</v>
      </c>
      <c r="B29" s="1">
        <v>4148000</v>
      </c>
      <c r="C29" s="7">
        <v>0.60004821600771452</v>
      </c>
      <c r="D29" s="8">
        <v>19951478</v>
      </c>
      <c r="E29" s="8">
        <f t="shared" si="0"/>
        <v>4148000</v>
      </c>
      <c r="F29" s="9">
        <f t="shared" si="1"/>
        <v>185.60508389128893</v>
      </c>
      <c r="G29">
        <f t="shared" si="2"/>
        <v>2003</v>
      </c>
      <c r="H29" s="9">
        <f t="shared" si="3"/>
        <v>185.60508389128893</v>
      </c>
      <c r="I29" s="9">
        <f t="shared" si="4"/>
        <v>0.70367191002044893</v>
      </c>
      <c r="W29">
        <v>1921</v>
      </c>
      <c r="X29">
        <v>23.13</v>
      </c>
      <c r="Z29">
        <v>2003</v>
      </c>
      <c r="AA29" s="1">
        <v>4148000</v>
      </c>
      <c r="AB29" s="8">
        <f t="shared" si="5"/>
        <v>19951478</v>
      </c>
      <c r="AC29">
        <v>15.53</v>
      </c>
      <c r="AD29">
        <v>1</v>
      </c>
      <c r="AE29">
        <f>+IF(AO29="C",1,0)</f>
        <v>0</v>
      </c>
      <c r="AF29">
        <v>27</v>
      </c>
      <c r="AG29">
        <v>4148000</v>
      </c>
      <c r="AH29">
        <v>4264125.2246749904</v>
      </c>
      <c r="AI29">
        <f t="shared" si="6"/>
        <v>13485067805.816999</v>
      </c>
      <c r="AJ29" s="10">
        <v>2003</v>
      </c>
      <c r="AK29">
        <v>10.71</v>
      </c>
      <c r="AL29">
        <v>7.74</v>
      </c>
      <c r="AM29">
        <v>19.309999999999999</v>
      </c>
      <c r="AN29">
        <v>8.2100000000000009</v>
      </c>
      <c r="AO29" t="s">
        <v>27</v>
      </c>
      <c r="AP29">
        <v>1.25</v>
      </c>
      <c r="AQ29">
        <v>3.49</v>
      </c>
      <c r="AR29">
        <v>4.87</v>
      </c>
      <c r="AS29">
        <v>2.81</v>
      </c>
      <c r="AT29" t="s">
        <v>29</v>
      </c>
    </row>
    <row r="30" spans="1:46" ht="20">
      <c r="A30">
        <v>2004</v>
      </c>
      <c r="B30" s="1">
        <v>4373000</v>
      </c>
      <c r="C30" s="7">
        <v>0.62794420306425791</v>
      </c>
      <c r="D30" s="8">
        <v>20190543</v>
      </c>
      <c r="E30" s="8">
        <f t="shared" si="0"/>
        <v>4373000</v>
      </c>
      <c r="F30" s="9">
        <f t="shared" si="1"/>
        <v>193.35600844116604</v>
      </c>
      <c r="G30">
        <f t="shared" si="2"/>
        <v>2004</v>
      </c>
      <c r="H30" s="9">
        <f t="shared" si="3"/>
        <v>193.35600844116604</v>
      </c>
      <c r="I30" s="9">
        <f t="shared" si="4"/>
        <v>0.71555060303835716</v>
      </c>
      <c r="W30">
        <v>1922</v>
      </c>
      <c r="X30">
        <v>20.92</v>
      </c>
      <c r="Z30">
        <v>2004</v>
      </c>
      <c r="AA30" s="1">
        <v>4373000</v>
      </c>
      <c r="AB30" s="8">
        <f t="shared" si="5"/>
        <v>20190543</v>
      </c>
      <c r="AC30">
        <v>18.47</v>
      </c>
      <c r="AD30">
        <v>1</v>
      </c>
      <c r="AE30">
        <f t="shared" si="7"/>
        <v>0</v>
      </c>
      <c r="AF30">
        <v>28</v>
      </c>
      <c r="AG30">
        <v>4373000</v>
      </c>
      <c r="AH30">
        <v>4227906.71540647</v>
      </c>
      <c r="AI30">
        <f t="shared" si="6"/>
        <v>21052061234.139091</v>
      </c>
      <c r="AJ30" s="10">
        <v>2004</v>
      </c>
      <c r="AK30">
        <v>10.95</v>
      </c>
      <c r="AL30">
        <v>4.4000000000000004</v>
      </c>
      <c r="AM30">
        <v>16.04</v>
      </c>
      <c r="AN30">
        <v>7.51</v>
      </c>
      <c r="AO30" t="s">
        <v>29</v>
      </c>
      <c r="AP30">
        <v>1.51</v>
      </c>
      <c r="AQ30">
        <v>2.25</v>
      </c>
      <c r="AR30">
        <v>3.81</v>
      </c>
      <c r="AS30">
        <v>2.21</v>
      </c>
      <c r="AT30" t="s">
        <v>30</v>
      </c>
    </row>
    <row r="31" spans="1:46" ht="20">
      <c r="A31">
        <v>2005</v>
      </c>
      <c r="B31" s="1">
        <v>4190000</v>
      </c>
      <c r="C31" s="7">
        <v>0.62076372315035799</v>
      </c>
      <c r="D31" s="8">
        <v>20352863</v>
      </c>
      <c r="E31" s="8">
        <f t="shared" si="0"/>
        <v>4190000</v>
      </c>
      <c r="F31" s="9">
        <f t="shared" si="1"/>
        <v>183.78696557368119</v>
      </c>
      <c r="G31">
        <f t="shared" si="2"/>
        <v>2005</v>
      </c>
      <c r="H31" s="9">
        <f t="shared" si="3"/>
        <v>183.78696557368119</v>
      </c>
      <c r="I31" s="9">
        <f t="shared" si="4"/>
        <v>0.70074047510213555</v>
      </c>
      <c r="W31">
        <v>1923</v>
      </c>
      <c r="X31">
        <v>10.81</v>
      </c>
      <c r="Z31">
        <v>2005</v>
      </c>
      <c r="AA31" s="1">
        <v>4190000</v>
      </c>
      <c r="AB31" s="8">
        <f t="shared" si="5"/>
        <v>20352863</v>
      </c>
      <c r="AC31">
        <v>26.1</v>
      </c>
      <c r="AD31">
        <v>1</v>
      </c>
      <c r="AE31">
        <f t="shared" si="7"/>
        <v>0</v>
      </c>
      <c r="AF31">
        <v>29</v>
      </c>
      <c r="AG31">
        <v>4190000</v>
      </c>
      <c r="AH31">
        <v>4082990.1226600702</v>
      </c>
      <c r="AI31">
        <f t="shared" si="6"/>
        <v>11451113848.306824</v>
      </c>
      <c r="AJ31" s="10">
        <v>2005</v>
      </c>
      <c r="AK31">
        <v>8.4</v>
      </c>
      <c r="AL31">
        <v>9.2799999999999994</v>
      </c>
      <c r="AM31">
        <v>18.55</v>
      </c>
      <c r="AN31">
        <v>8.49</v>
      </c>
      <c r="AO31" t="s">
        <v>27</v>
      </c>
      <c r="AP31">
        <v>2.73</v>
      </c>
      <c r="AQ31">
        <v>6.28</v>
      </c>
      <c r="AR31">
        <v>9.2100000000000009</v>
      </c>
      <c r="AS31">
        <v>4.75</v>
      </c>
      <c r="AT31" t="s">
        <v>28</v>
      </c>
    </row>
    <row r="32" spans="1:46" ht="20">
      <c r="A32">
        <v>2006</v>
      </c>
      <c r="B32" s="1">
        <v>4297000</v>
      </c>
      <c r="C32" s="7">
        <v>0.60228066092622756</v>
      </c>
      <c r="D32" s="8">
        <v>20466112</v>
      </c>
      <c r="E32" s="8">
        <f t="shared" si="0"/>
        <v>4297000</v>
      </c>
      <c r="F32" s="9">
        <f t="shared" si="1"/>
        <v>187.43737820561452</v>
      </c>
      <c r="G32">
        <f t="shared" si="2"/>
        <v>2006</v>
      </c>
      <c r="H32" s="9">
        <f t="shared" si="3"/>
        <v>187.43737820561452</v>
      </c>
      <c r="I32" s="9">
        <f t="shared" si="4"/>
        <v>0.70656866561766429</v>
      </c>
      <c r="W32">
        <v>1924</v>
      </c>
      <c r="X32">
        <v>11.15</v>
      </c>
      <c r="Z32">
        <v>2006</v>
      </c>
      <c r="AA32" s="1">
        <v>4297000</v>
      </c>
      <c r="AB32" s="8">
        <f t="shared" si="5"/>
        <v>20466112</v>
      </c>
      <c r="AC32">
        <v>14.82</v>
      </c>
      <c r="AD32">
        <v>1</v>
      </c>
      <c r="AE32">
        <f t="shared" si="7"/>
        <v>0</v>
      </c>
      <c r="AF32">
        <v>30</v>
      </c>
      <c r="AG32">
        <v>4297000</v>
      </c>
      <c r="AH32">
        <v>4336492.9364411104</v>
      </c>
      <c r="AI32">
        <f t="shared" si="6"/>
        <v>1559692028.7415895</v>
      </c>
      <c r="AJ32" s="10">
        <v>2006</v>
      </c>
      <c r="AK32">
        <v>18.059999999999999</v>
      </c>
      <c r="AL32">
        <v>13.09</v>
      </c>
      <c r="AM32">
        <v>32.090000000000003</v>
      </c>
      <c r="AN32">
        <v>13.2</v>
      </c>
      <c r="AO32" t="s">
        <v>28</v>
      </c>
      <c r="AP32">
        <v>2.86</v>
      </c>
      <c r="AQ32">
        <v>7.37</v>
      </c>
      <c r="AR32">
        <v>10.44</v>
      </c>
      <c r="AS32">
        <v>5.9</v>
      </c>
      <c r="AT32" t="s">
        <v>28</v>
      </c>
    </row>
    <row r="33" spans="1:46" ht="20">
      <c r="A33">
        <v>2007</v>
      </c>
      <c r="B33" s="1">
        <v>4326000</v>
      </c>
      <c r="C33" s="7">
        <v>0.57165973185390662</v>
      </c>
      <c r="D33" s="8">
        <v>20583108</v>
      </c>
      <c r="E33" s="8">
        <f t="shared" si="0"/>
        <v>4326000</v>
      </c>
      <c r="F33" s="9">
        <f t="shared" si="1"/>
        <v>187.62977422308211</v>
      </c>
      <c r="G33">
        <f t="shared" si="2"/>
        <v>2007</v>
      </c>
      <c r="H33" s="9">
        <f t="shared" si="3"/>
        <v>187.62977422308211</v>
      </c>
      <c r="I33" s="9">
        <f t="shared" si="4"/>
        <v>0.7068695508069639</v>
      </c>
      <c r="W33">
        <v>1925</v>
      </c>
      <c r="X33">
        <v>12.96</v>
      </c>
      <c r="Z33">
        <v>2007</v>
      </c>
      <c r="AA33" s="1">
        <v>4326000</v>
      </c>
      <c r="AB33" s="8">
        <f t="shared" si="5"/>
        <v>20583108</v>
      </c>
      <c r="AC33">
        <v>7.94</v>
      </c>
      <c r="AD33">
        <v>1</v>
      </c>
      <c r="AE33">
        <f t="shared" si="7"/>
        <v>0</v>
      </c>
      <c r="AF33">
        <v>31</v>
      </c>
      <c r="AG33">
        <v>4326000</v>
      </c>
      <c r="AH33">
        <v>4496438.4234618498</v>
      </c>
      <c r="AI33">
        <f t="shared" si="6"/>
        <v>29049256192.160831</v>
      </c>
      <c r="AJ33" s="10">
        <v>2007</v>
      </c>
      <c r="AK33">
        <v>6.59</v>
      </c>
      <c r="AL33">
        <v>3.04</v>
      </c>
      <c r="AM33">
        <v>10.28</v>
      </c>
      <c r="AN33">
        <v>6.19</v>
      </c>
      <c r="AO33" t="s">
        <v>30</v>
      </c>
      <c r="AP33">
        <v>0.99</v>
      </c>
      <c r="AQ33">
        <v>1.46</v>
      </c>
      <c r="AR33">
        <v>2.5099999999999998</v>
      </c>
      <c r="AS33">
        <v>1.97</v>
      </c>
      <c r="AT33" t="s">
        <v>26</v>
      </c>
    </row>
    <row r="34" spans="1:46" ht="20">
      <c r="A34">
        <v>2008</v>
      </c>
      <c r="B34" s="1">
        <v>3922000</v>
      </c>
      <c r="C34" s="7">
        <v>0.5303416624171341</v>
      </c>
      <c r="D34" s="8">
        <v>20713789</v>
      </c>
      <c r="E34" s="8">
        <f t="shared" si="0"/>
        <v>3922000</v>
      </c>
      <c r="F34" s="9">
        <f t="shared" si="1"/>
        <v>169.03406473267307</v>
      </c>
      <c r="G34">
        <f t="shared" si="2"/>
        <v>2008</v>
      </c>
      <c r="H34" s="9">
        <f t="shared" si="3"/>
        <v>169.03406473267307</v>
      </c>
      <c r="I34" s="9">
        <f t="shared" si="4"/>
        <v>0.67462179835181535</v>
      </c>
      <c r="W34">
        <v>1926</v>
      </c>
      <c r="X34">
        <v>19.97</v>
      </c>
      <c r="Z34">
        <v>2008</v>
      </c>
      <c r="AA34" s="1">
        <v>3922000</v>
      </c>
      <c r="AB34" s="8">
        <f t="shared" si="5"/>
        <v>20713789</v>
      </c>
      <c r="AC34">
        <v>17.54</v>
      </c>
      <c r="AD34">
        <v>1</v>
      </c>
      <c r="AE34">
        <f t="shared" si="7"/>
        <v>1</v>
      </c>
      <c r="AF34">
        <v>32</v>
      </c>
      <c r="AG34">
        <v>3922000</v>
      </c>
      <c r="AH34">
        <v>4061857.24136524</v>
      </c>
      <c r="AI34">
        <f t="shared" si="6"/>
        <v>19560047962.294987</v>
      </c>
      <c r="AJ34" s="10">
        <v>2008</v>
      </c>
      <c r="AK34">
        <v>5.9</v>
      </c>
      <c r="AL34">
        <v>3.82</v>
      </c>
      <c r="AM34">
        <v>10.28</v>
      </c>
      <c r="AN34">
        <v>5.16</v>
      </c>
      <c r="AO34" t="s">
        <v>26</v>
      </c>
      <c r="AP34">
        <v>0.99</v>
      </c>
      <c r="AQ34">
        <v>2.4500000000000002</v>
      </c>
      <c r="AR34">
        <v>3.49</v>
      </c>
      <c r="AS34">
        <v>2.06</v>
      </c>
      <c r="AT34" t="s">
        <v>26</v>
      </c>
    </row>
    <row r="35" spans="1:46" ht="20">
      <c r="A35">
        <v>2009</v>
      </c>
      <c r="B35" s="1">
        <v>3946000</v>
      </c>
      <c r="C35" s="7">
        <v>0.52939685757729349</v>
      </c>
      <c r="D35" s="8">
        <v>20831679</v>
      </c>
      <c r="E35" s="8">
        <f t="shared" si="0"/>
        <v>3946000</v>
      </c>
      <c r="F35" s="9">
        <f t="shared" si="1"/>
        <v>169.10599332214238</v>
      </c>
      <c r="G35">
        <f t="shared" si="2"/>
        <v>2009</v>
      </c>
      <c r="H35" s="9">
        <f t="shared" si="3"/>
        <v>169.10599332214238</v>
      </c>
      <c r="I35" s="9">
        <f t="shared" si="4"/>
        <v>0.67476019672924026</v>
      </c>
      <c r="W35">
        <v>1927</v>
      </c>
      <c r="X35">
        <v>23.71</v>
      </c>
      <c r="Z35">
        <v>2009</v>
      </c>
      <c r="AA35" s="1">
        <v>3946000</v>
      </c>
      <c r="AB35" s="8">
        <f t="shared" si="5"/>
        <v>20831679</v>
      </c>
      <c r="AC35">
        <v>11.47</v>
      </c>
      <c r="AD35">
        <v>1</v>
      </c>
      <c r="AE35">
        <v>1</v>
      </c>
      <c r="AF35">
        <v>33</v>
      </c>
      <c r="AG35">
        <v>3946000</v>
      </c>
      <c r="AH35">
        <v>3628707.5281776302</v>
      </c>
      <c r="AI35">
        <f t="shared" si="6"/>
        <v>100674512675.14937</v>
      </c>
      <c r="AJ35" s="10">
        <v>2009</v>
      </c>
      <c r="AK35">
        <v>7.05</v>
      </c>
      <c r="AL35">
        <v>5.3</v>
      </c>
      <c r="AM35">
        <v>13.02</v>
      </c>
      <c r="AN35">
        <v>5.78</v>
      </c>
      <c r="AO35" t="s">
        <v>30</v>
      </c>
      <c r="AP35">
        <v>1.51</v>
      </c>
      <c r="AQ35">
        <v>3.35</v>
      </c>
      <c r="AR35">
        <v>4.9400000000000004</v>
      </c>
      <c r="AS35">
        <v>2.72</v>
      </c>
      <c r="AT35" t="s">
        <v>29</v>
      </c>
    </row>
    <row r="36" spans="1:46" ht="20">
      <c r="A36">
        <v>2010</v>
      </c>
      <c r="B36" s="1">
        <v>3946000</v>
      </c>
      <c r="C36" s="7">
        <v>0.56183476938672072</v>
      </c>
      <c r="D36" s="8">
        <v>20957496</v>
      </c>
      <c r="E36" s="8">
        <f t="shared" si="0"/>
        <v>3946000</v>
      </c>
      <c r="F36" s="9">
        <f t="shared" si="1"/>
        <v>168.09077620069752</v>
      </c>
      <c r="G36">
        <f t="shared" si="2"/>
        <v>2010</v>
      </c>
      <c r="H36" s="9">
        <f t="shared" si="3"/>
        <v>168.09077620069752</v>
      </c>
      <c r="I36" s="9">
        <f t="shared" si="4"/>
        <v>0.67279584732043274</v>
      </c>
      <c r="W36">
        <v>1928</v>
      </c>
      <c r="X36">
        <v>11.61</v>
      </c>
      <c r="Z36">
        <v>2010</v>
      </c>
      <c r="AA36" s="1">
        <v>3946000</v>
      </c>
      <c r="AB36" s="8">
        <f t="shared" si="5"/>
        <v>20957496</v>
      </c>
      <c r="AC36">
        <v>29.32</v>
      </c>
      <c r="AD36">
        <v>1</v>
      </c>
      <c r="AE36">
        <f t="shared" si="7"/>
        <v>0</v>
      </c>
      <c r="AF36">
        <v>34</v>
      </c>
      <c r="AG36">
        <v>3946000</v>
      </c>
      <c r="AH36">
        <v>3505531.0506224399</v>
      </c>
      <c r="AI36">
        <f t="shared" si="6"/>
        <v>194012895365.77158</v>
      </c>
      <c r="AJ36" s="10">
        <v>2010</v>
      </c>
      <c r="AK36">
        <v>7.45</v>
      </c>
      <c r="AL36">
        <v>7.78</v>
      </c>
      <c r="AM36">
        <v>16.010000000000002</v>
      </c>
      <c r="AN36">
        <v>7.08</v>
      </c>
      <c r="AO36" t="s">
        <v>29</v>
      </c>
      <c r="AP36">
        <v>1.43</v>
      </c>
      <c r="AQ36">
        <v>4.53</v>
      </c>
      <c r="AR36">
        <v>6.08</v>
      </c>
      <c r="AS36">
        <v>3.55</v>
      </c>
      <c r="AT36" t="s">
        <v>27</v>
      </c>
    </row>
    <row r="37" spans="1:46" ht="20">
      <c r="A37">
        <v>2011</v>
      </c>
      <c r="B37" s="1">
        <v>3859000</v>
      </c>
      <c r="C37" s="7">
        <v>0.56854107281679189</v>
      </c>
      <c r="D37" s="8">
        <v>21239306</v>
      </c>
      <c r="E37" s="8">
        <f t="shared" si="0"/>
        <v>3859000</v>
      </c>
      <c r="F37" s="9">
        <f t="shared" si="1"/>
        <v>162.2036602957962</v>
      </c>
      <c r="G37">
        <f t="shared" si="2"/>
        <v>2011</v>
      </c>
      <c r="H37" s="9">
        <f t="shared" si="3"/>
        <v>162.2036602957962</v>
      </c>
      <c r="I37" s="9">
        <f t="shared" si="4"/>
        <v>0.66092010562707737</v>
      </c>
      <c r="W37">
        <v>1929</v>
      </c>
      <c r="X37">
        <v>8.8000000000000007</v>
      </c>
      <c r="Z37">
        <v>2011</v>
      </c>
      <c r="AA37" s="1">
        <v>3859000</v>
      </c>
      <c r="AB37" s="8">
        <f t="shared" si="5"/>
        <v>21239306</v>
      </c>
      <c r="AC37">
        <v>14.83</v>
      </c>
      <c r="AD37">
        <v>1</v>
      </c>
      <c r="AE37">
        <f t="shared" si="7"/>
        <v>0</v>
      </c>
      <c r="AF37">
        <v>35</v>
      </c>
      <c r="AG37">
        <v>3859000</v>
      </c>
      <c r="AH37">
        <v>3846328.3097238098</v>
      </c>
      <c r="AI37">
        <f t="shared" si="6"/>
        <v>160571734.45569259</v>
      </c>
      <c r="AJ37" s="10">
        <v>2011</v>
      </c>
      <c r="AK37">
        <v>12.68</v>
      </c>
      <c r="AL37">
        <v>11.53</v>
      </c>
      <c r="AM37">
        <v>25.21</v>
      </c>
      <c r="AN37">
        <v>10.54</v>
      </c>
      <c r="AO37" t="s">
        <v>28</v>
      </c>
      <c r="AP37">
        <v>3.68</v>
      </c>
      <c r="AQ37">
        <v>6.9</v>
      </c>
      <c r="AR37">
        <v>10.99</v>
      </c>
      <c r="AS37">
        <v>5.58</v>
      </c>
      <c r="AT37" t="s">
        <v>28</v>
      </c>
    </row>
    <row r="38" spans="1:46" ht="20">
      <c r="A38">
        <v>2012</v>
      </c>
      <c r="B38" s="1">
        <v>3741000</v>
      </c>
      <c r="C38" s="7">
        <v>0.50093557872226679</v>
      </c>
      <c r="D38" s="8">
        <v>21448014</v>
      </c>
      <c r="E38" s="8">
        <f t="shared" si="0"/>
        <v>3741000</v>
      </c>
      <c r="F38" s="9">
        <f t="shared" si="1"/>
        <v>155.71369751919977</v>
      </c>
      <c r="G38">
        <f t="shared" si="2"/>
        <v>2012</v>
      </c>
      <c r="H38" s="9">
        <f t="shared" si="3"/>
        <v>155.71369751919977</v>
      </c>
      <c r="I38" s="9">
        <f t="shared" si="4"/>
        <v>0.64678765660151116</v>
      </c>
      <c r="W38">
        <v>1930</v>
      </c>
      <c r="X38">
        <v>16.77</v>
      </c>
      <c r="Z38">
        <v>2012</v>
      </c>
      <c r="AA38" s="1">
        <v>3741000</v>
      </c>
      <c r="AB38" s="8">
        <f t="shared" si="5"/>
        <v>21448014</v>
      </c>
      <c r="AC38">
        <v>11.52</v>
      </c>
      <c r="AD38">
        <v>1</v>
      </c>
      <c r="AE38">
        <f t="shared" si="7"/>
        <v>0</v>
      </c>
      <c r="AF38">
        <v>36</v>
      </c>
      <c r="AG38">
        <v>3741000</v>
      </c>
      <c r="AH38">
        <v>3940221.03322864</v>
      </c>
      <c r="AI38">
        <f t="shared" si="6"/>
        <v>39689020080.686874</v>
      </c>
      <c r="AJ38" s="10">
        <v>2012</v>
      </c>
      <c r="AK38">
        <v>5.69</v>
      </c>
      <c r="AL38">
        <v>5.46</v>
      </c>
      <c r="AM38">
        <v>11.84</v>
      </c>
      <c r="AN38">
        <v>6.89</v>
      </c>
      <c r="AO38" t="s">
        <v>29</v>
      </c>
      <c r="AP38">
        <v>0.83</v>
      </c>
      <c r="AQ38">
        <v>1.86</v>
      </c>
      <c r="AR38">
        <v>2.76</v>
      </c>
      <c r="AS38">
        <v>2.1800000000000002</v>
      </c>
      <c r="AT38" t="s">
        <v>30</v>
      </c>
    </row>
    <row r="39" spans="1:46" ht="20">
      <c r="A39">
        <v>2013</v>
      </c>
      <c r="B39" s="1">
        <v>3889000</v>
      </c>
      <c r="C39" s="7">
        <v>0.52018513756749807</v>
      </c>
      <c r="D39" s="8">
        <v>21607090</v>
      </c>
      <c r="E39" s="8">
        <f t="shared" si="0"/>
        <v>3889000</v>
      </c>
      <c r="F39" s="9">
        <f t="shared" si="1"/>
        <v>160.68223205045513</v>
      </c>
      <c r="G39">
        <f t="shared" si="2"/>
        <v>2013</v>
      </c>
      <c r="H39" s="9">
        <f t="shared" si="3"/>
        <v>160.68223205045513</v>
      </c>
      <c r="I39" s="9">
        <f t="shared" si="4"/>
        <v>0.65770950964429165</v>
      </c>
      <c r="W39">
        <v>1931</v>
      </c>
      <c r="X39">
        <v>23.08</v>
      </c>
      <c r="Z39">
        <v>2013</v>
      </c>
      <c r="AA39" s="1">
        <v>3889000</v>
      </c>
      <c r="AB39" s="8">
        <f t="shared" si="5"/>
        <v>21607090</v>
      </c>
      <c r="AC39">
        <v>6.04</v>
      </c>
      <c r="AD39">
        <v>1</v>
      </c>
      <c r="AE39">
        <f t="shared" si="7"/>
        <v>0</v>
      </c>
      <c r="AF39">
        <v>37</v>
      </c>
      <c r="AG39">
        <v>3889000</v>
      </c>
      <c r="AH39">
        <v>4074943.1294594798</v>
      </c>
      <c r="AI39">
        <f t="shared" si="6"/>
        <v>34574847393.184875</v>
      </c>
      <c r="AJ39" s="10">
        <v>2013</v>
      </c>
      <c r="AK39">
        <v>8.52</v>
      </c>
      <c r="AL39">
        <v>3.01</v>
      </c>
      <c r="AM39">
        <v>12.19</v>
      </c>
      <c r="AN39">
        <v>5.83</v>
      </c>
      <c r="AO39" t="s">
        <v>30</v>
      </c>
      <c r="AP39">
        <v>1.33</v>
      </c>
      <c r="AQ39">
        <v>1.67</v>
      </c>
      <c r="AR39">
        <v>3.05</v>
      </c>
      <c r="AS39">
        <v>1.71</v>
      </c>
      <c r="AT39" t="s">
        <v>26</v>
      </c>
    </row>
    <row r="40" spans="1:46" ht="20">
      <c r="A40">
        <v>2014</v>
      </c>
      <c r="B40" s="1">
        <v>3723000</v>
      </c>
      <c r="C40" s="7">
        <v>0.49341928552242814</v>
      </c>
      <c r="D40" s="8">
        <v>21776681</v>
      </c>
      <c r="E40" s="8">
        <f t="shared" si="0"/>
        <v>3723000</v>
      </c>
      <c r="F40" s="9">
        <f t="shared" si="1"/>
        <v>152.62565493795864</v>
      </c>
      <c r="G40">
        <f t="shared" si="2"/>
        <v>2014</v>
      </c>
      <c r="H40" s="9">
        <f t="shared" si="3"/>
        <v>152.62565493795864</v>
      </c>
      <c r="I40" s="9">
        <f t="shared" si="4"/>
        <v>0.63964118599617381</v>
      </c>
      <c r="W40">
        <v>1932</v>
      </c>
      <c r="X40">
        <v>15.52</v>
      </c>
      <c r="Z40">
        <v>2014</v>
      </c>
      <c r="AA40" s="1">
        <v>3723000</v>
      </c>
      <c r="AB40" s="8">
        <f t="shared" si="5"/>
        <v>21776681</v>
      </c>
      <c r="AC40">
        <v>11.97</v>
      </c>
      <c r="AD40">
        <v>1</v>
      </c>
      <c r="AE40">
        <f t="shared" si="7"/>
        <v>1</v>
      </c>
      <c r="AF40">
        <v>38</v>
      </c>
      <c r="AG40">
        <v>3723000</v>
      </c>
      <c r="AH40">
        <v>3723069.66945861</v>
      </c>
      <c r="AI40">
        <f t="shared" si="6"/>
        <v>4853.833463011294</v>
      </c>
      <c r="AJ40" s="10">
        <v>2014</v>
      </c>
      <c r="AK40">
        <v>4.29</v>
      </c>
      <c r="AL40">
        <v>2.59</v>
      </c>
      <c r="AM40">
        <v>7.46</v>
      </c>
      <c r="AN40">
        <v>4.07</v>
      </c>
      <c r="AO40" t="s">
        <v>26</v>
      </c>
      <c r="AP40">
        <v>0.46</v>
      </c>
      <c r="AQ40">
        <v>1.21</v>
      </c>
      <c r="AR40">
        <v>1.72</v>
      </c>
      <c r="AS40">
        <v>1.1599999999999999</v>
      </c>
      <c r="AT40" t="s">
        <v>26</v>
      </c>
    </row>
    <row r="41" spans="1:46" ht="20">
      <c r="A41">
        <v>2015</v>
      </c>
      <c r="B41" s="1">
        <v>3442000</v>
      </c>
      <c r="C41" s="7">
        <v>0.51045903544450899</v>
      </c>
      <c r="D41" s="8">
        <v>21925691</v>
      </c>
      <c r="E41" s="8">
        <f t="shared" si="0"/>
        <v>3442000</v>
      </c>
      <c r="F41" s="9">
        <f t="shared" si="1"/>
        <v>140.14698862276623</v>
      </c>
      <c r="G41">
        <f t="shared" si="2"/>
        <v>2015</v>
      </c>
      <c r="H41" s="9">
        <f t="shared" si="3"/>
        <v>140.14698862276623</v>
      </c>
      <c r="I41" s="9">
        <f t="shared" si="4"/>
        <v>0.60755489261318663</v>
      </c>
      <c r="W41">
        <v>1933</v>
      </c>
      <c r="X41">
        <v>15.59</v>
      </c>
      <c r="Z41">
        <v>2015</v>
      </c>
      <c r="AA41" s="1">
        <v>3442000</v>
      </c>
      <c r="AB41" s="8">
        <f t="shared" si="5"/>
        <v>21925691</v>
      </c>
      <c r="AC41">
        <v>7.87</v>
      </c>
      <c r="AD41">
        <v>1</v>
      </c>
      <c r="AE41">
        <f t="shared" si="7"/>
        <v>1</v>
      </c>
      <c r="AF41">
        <v>39</v>
      </c>
      <c r="AG41">
        <v>3442000</v>
      </c>
      <c r="AH41">
        <v>3827199.2793293502</v>
      </c>
      <c r="AI41">
        <f t="shared" si="6"/>
        <v>148378484795.85077</v>
      </c>
      <c r="AJ41" s="10">
        <v>2015</v>
      </c>
      <c r="AK41">
        <v>6.91</v>
      </c>
      <c r="AL41">
        <v>1.77</v>
      </c>
      <c r="AM41">
        <v>9.23</v>
      </c>
      <c r="AN41">
        <v>4</v>
      </c>
      <c r="AO41" t="s">
        <v>26</v>
      </c>
      <c r="AP41">
        <v>0.67</v>
      </c>
      <c r="AQ41">
        <v>0.74</v>
      </c>
      <c r="AR41">
        <v>1.44</v>
      </c>
      <c r="AS41">
        <v>0.81</v>
      </c>
      <c r="AT41" t="s">
        <v>26</v>
      </c>
    </row>
    <row r="42" spans="1:46" ht="20">
      <c r="W42">
        <v>1934</v>
      </c>
      <c r="X42">
        <v>14.79</v>
      </c>
      <c r="AI42">
        <f t="shared" si="6"/>
        <v>0</v>
      </c>
      <c r="AJ42" s="10">
        <v>2016</v>
      </c>
      <c r="AK42">
        <v>12.24</v>
      </c>
      <c r="AL42">
        <v>4.5999999999999996</v>
      </c>
      <c r="AM42">
        <v>17.48</v>
      </c>
      <c r="AN42">
        <v>6.71</v>
      </c>
      <c r="AO42" t="s">
        <v>29</v>
      </c>
      <c r="AP42">
        <v>2.0299999999999998</v>
      </c>
      <c r="AQ42">
        <v>2.98</v>
      </c>
      <c r="AR42">
        <v>5.0599999999999996</v>
      </c>
      <c r="AS42">
        <v>2.35</v>
      </c>
      <c r="AT42" t="s">
        <v>30</v>
      </c>
    </row>
    <row r="43" spans="1:46" ht="20">
      <c r="W43">
        <v>1935</v>
      </c>
      <c r="X43">
        <v>16.18</v>
      </c>
      <c r="AI43">
        <f t="shared" si="6"/>
        <v>0</v>
      </c>
      <c r="AJ43" s="10">
        <v>2017</v>
      </c>
      <c r="AK43">
        <v>26.17</v>
      </c>
      <c r="AL43">
        <v>10.69</v>
      </c>
      <c r="AM43">
        <v>37.82</v>
      </c>
      <c r="AN43">
        <v>14.14</v>
      </c>
      <c r="AO43" t="s">
        <v>28</v>
      </c>
      <c r="AP43">
        <v>6.65</v>
      </c>
      <c r="AQ43">
        <v>7.77</v>
      </c>
      <c r="AR43">
        <v>14.84</v>
      </c>
      <c r="AS43">
        <v>6.46</v>
      </c>
      <c r="AT43" t="s">
        <v>28</v>
      </c>
    </row>
    <row r="44" spans="1:46" ht="20">
      <c r="W44">
        <v>1936</v>
      </c>
      <c r="X44">
        <v>23.35</v>
      </c>
      <c r="AI44">
        <f t="shared" si="6"/>
        <v>0</v>
      </c>
      <c r="AJ44" s="10">
        <v>2018</v>
      </c>
      <c r="AK44">
        <v>7.09</v>
      </c>
      <c r="AL44">
        <v>5.05</v>
      </c>
      <c r="AM44">
        <v>12.86</v>
      </c>
      <c r="AN44">
        <v>7.14</v>
      </c>
      <c r="AO44" t="s">
        <v>29</v>
      </c>
      <c r="AP44">
        <v>1.64</v>
      </c>
      <c r="AQ44">
        <v>3.01</v>
      </c>
      <c r="AR44">
        <v>4.76</v>
      </c>
      <c r="AS44">
        <v>3.03</v>
      </c>
      <c r="AT44" t="s">
        <v>29</v>
      </c>
    </row>
    <row r="45" spans="1:46" ht="20">
      <c r="W45">
        <v>1937</v>
      </c>
      <c r="X45">
        <v>20.73</v>
      </c>
      <c r="AI45">
        <f t="shared" si="6"/>
        <v>0</v>
      </c>
      <c r="AJ45" s="10">
        <v>2019</v>
      </c>
      <c r="AK45">
        <v>13.11</v>
      </c>
      <c r="AL45">
        <v>10.66</v>
      </c>
      <c r="AM45">
        <v>24.77</v>
      </c>
      <c r="AN45">
        <v>10.34</v>
      </c>
      <c r="AO45" t="s">
        <v>28</v>
      </c>
      <c r="AP45">
        <v>2.64</v>
      </c>
      <c r="AQ45">
        <v>6.34</v>
      </c>
      <c r="AR45">
        <v>9.2799999999999994</v>
      </c>
      <c r="AS45">
        <v>4.9400000000000004</v>
      </c>
      <c r="AT45" t="s">
        <v>28</v>
      </c>
    </row>
    <row r="46" spans="1:46" ht="20">
      <c r="W46">
        <v>1938</v>
      </c>
      <c r="X46">
        <v>28.64</v>
      </c>
      <c r="AI46">
        <f t="shared" si="6"/>
        <v>0</v>
      </c>
      <c r="AJ46" s="10">
        <v>2020</v>
      </c>
      <c r="AK46">
        <v>4.91</v>
      </c>
      <c r="AL46">
        <v>4.13</v>
      </c>
      <c r="AM46">
        <v>9.7100000000000009</v>
      </c>
      <c r="AN46">
        <v>6.12</v>
      </c>
      <c r="AO46" t="s">
        <v>30</v>
      </c>
      <c r="AP46">
        <v>0.8</v>
      </c>
      <c r="AQ46">
        <v>2.15</v>
      </c>
      <c r="AR46">
        <v>3.02</v>
      </c>
      <c r="AS46">
        <v>2.35</v>
      </c>
      <c r="AT46" t="s">
        <v>30</v>
      </c>
    </row>
    <row r="47" spans="1:46" ht="20">
      <c r="W47">
        <v>1939</v>
      </c>
      <c r="X47">
        <v>12.21</v>
      </c>
      <c r="AI47">
        <f t="shared" si="6"/>
        <v>0</v>
      </c>
      <c r="AJ47" s="10">
        <v>2021</v>
      </c>
      <c r="AK47">
        <v>3.52</v>
      </c>
      <c r="AL47">
        <v>2.2599999999999998</v>
      </c>
      <c r="AM47">
        <v>6.37</v>
      </c>
      <c r="AN47">
        <v>3.8</v>
      </c>
      <c r="AO47" t="s">
        <v>26</v>
      </c>
      <c r="AP47">
        <v>0.51</v>
      </c>
      <c r="AQ47">
        <v>1.24</v>
      </c>
      <c r="AR47">
        <v>1.8</v>
      </c>
      <c r="AS47">
        <v>1.32</v>
      </c>
      <c r="AT47" t="s">
        <v>26</v>
      </c>
    </row>
    <row r="48" spans="1:46" ht="20">
      <c r="W48">
        <v>1940</v>
      </c>
      <c r="X48">
        <v>23.22</v>
      </c>
      <c r="AI48">
        <f t="shared" si="6"/>
        <v>0</v>
      </c>
      <c r="AJ48" s="10">
        <v>2022</v>
      </c>
      <c r="AK48">
        <v>6.71</v>
      </c>
      <c r="AL48">
        <v>3.49</v>
      </c>
      <c r="AM48">
        <v>10.79</v>
      </c>
      <c r="AN48">
        <v>4.55</v>
      </c>
      <c r="AO48" t="s">
        <v>26</v>
      </c>
      <c r="AP48">
        <v>1.58</v>
      </c>
      <c r="AQ48">
        <v>1.63</v>
      </c>
      <c r="AR48">
        <v>3.32</v>
      </c>
      <c r="AS48">
        <v>1.56</v>
      </c>
      <c r="AT48" t="s">
        <v>26</v>
      </c>
    </row>
    <row r="49" spans="23:24">
      <c r="W49">
        <v>1941</v>
      </c>
      <c r="X49">
        <v>36.83</v>
      </c>
    </row>
    <row r="50" spans="23:24">
      <c r="W50">
        <v>1942</v>
      </c>
      <c r="X50">
        <v>9.9600000000000009</v>
      </c>
    </row>
    <row r="51" spans="23:24">
      <c r="W51">
        <v>1943</v>
      </c>
      <c r="X51">
        <v>27.8</v>
      </c>
    </row>
    <row r="52" spans="23:24">
      <c r="W52">
        <v>1944</v>
      </c>
      <c r="X52">
        <v>19.809999999999999</v>
      </c>
    </row>
    <row r="53" spans="23:24">
      <c r="W53">
        <v>1945</v>
      </c>
      <c r="X53">
        <v>17.7</v>
      </c>
    </row>
    <row r="54" spans="23:24">
      <c r="W54">
        <v>1946</v>
      </c>
      <c r="X54">
        <v>17.95</v>
      </c>
    </row>
    <row r="55" spans="23:24">
      <c r="W55">
        <v>1947</v>
      </c>
      <c r="X55">
        <v>6.19</v>
      </c>
    </row>
    <row r="56" spans="23:24">
      <c r="W56">
        <v>1948</v>
      </c>
      <c r="X56">
        <v>10.9</v>
      </c>
    </row>
    <row r="57" spans="23:24">
      <c r="W57">
        <v>1949</v>
      </c>
      <c r="X57">
        <v>13.23</v>
      </c>
    </row>
    <row r="58" spans="23:24">
      <c r="W58">
        <v>1950</v>
      </c>
      <c r="X58">
        <v>10.29</v>
      </c>
    </row>
    <row r="59" spans="23:24">
      <c r="W59">
        <v>1951</v>
      </c>
      <c r="X59">
        <v>16.55</v>
      </c>
    </row>
    <row r="60" spans="23:24">
      <c r="W60">
        <v>1952</v>
      </c>
      <c r="X60">
        <v>28.56</v>
      </c>
    </row>
    <row r="61" spans="23:24">
      <c r="W61">
        <v>1953</v>
      </c>
      <c r="X61">
        <v>6.69</v>
      </c>
    </row>
    <row r="62" spans="23:24">
      <c r="W62">
        <v>1954</v>
      </c>
      <c r="X62">
        <v>17.53</v>
      </c>
    </row>
    <row r="63" spans="23:24">
      <c r="W63">
        <v>1955</v>
      </c>
      <c r="X63">
        <v>14.98</v>
      </c>
    </row>
    <row r="64" spans="23:24">
      <c r="W64">
        <v>1956</v>
      </c>
      <c r="X64">
        <v>11.38</v>
      </c>
    </row>
    <row r="65" spans="23:24">
      <c r="W65">
        <v>1957</v>
      </c>
      <c r="X65">
        <v>19.62</v>
      </c>
    </row>
    <row r="66" spans="23:24">
      <c r="W66">
        <v>1958</v>
      </c>
      <c r="X66">
        <v>23.1</v>
      </c>
    </row>
    <row r="67" spans="23:24">
      <c r="W67">
        <v>1959</v>
      </c>
      <c r="X67">
        <v>10.77</v>
      </c>
    </row>
    <row r="68" spans="23:24">
      <c r="W68">
        <v>1960</v>
      </c>
      <c r="X68">
        <v>14</v>
      </c>
    </row>
    <row r="69" spans="23:24">
      <c r="W69">
        <v>1961</v>
      </c>
      <c r="X69">
        <v>7.84</v>
      </c>
    </row>
    <row r="70" spans="23:24">
      <c r="W70">
        <v>1962</v>
      </c>
      <c r="X70">
        <v>17.149999999999999</v>
      </c>
    </row>
    <row r="71" spans="23:24">
      <c r="W71">
        <v>1963</v>
      </c>
      <c r="X71">
        <v>15.99</v>
      </c>
    </row>
    <row r="72" spans="23:24">
      <c r="W72">
        <v>1964</v>
      </c>
      <c r="X72">
        <v>12.73</v>
      </c>
    </row>
    <row r="73" spans="23:24">
      <c r="W73">
        <v>1965</v>
      </c>
      <c r="X73">
        <v>22.57</v>
      </c>
    </row>
    <row r="74" spans="23:24">
      <c r="W74">
        <v>1966</v>
      </c>
      <c r="X74">
        <v>14.29</v>
      </c>
    </row>
    <row r="75" spans="23:24">
      <c r="W75">
        <v>1967</v>
      </c>
      <c r="X75">
        <v>20.14</v>
      </c>
    </row>
    <row r="76" spans="23:24">
      <c r="W76">
        <v>1968</v>
      </c>
      <c r="X76">
        <v>9.52</v>
      </c>
    </row>
    <row r="77" spans="23:24">
      <c r="W77">
        <v>1969</v>
      </c>
      <c r="X77">
        <v>29.94</v>
      </c>
    </row>
    <row r="78" spans="23:24">
      <c r="W78">
        <v>1970</v>
      </c>
      <c r="X78">
        <v>18.55</v>
      </c>
    </row>
    <row r="79" spans="23:24">
      <c r="W79">
        <v>1971</v>
      </c>
      <c r="X79">
        <v>12.58</v>
      </c>
    </row>
    <row r="80" spans="23:24">
      <c r="W80">
        <v>1972</v>
      </c>
      <c r="X80">
        <v>7.82</v>
      </c>
    </row>
    <row r="81" spans="23:24">
      <c r="W81">
        <v>1973</v>
      </c>
      <c r="X81">
        <v>19.670000000000002</v>
      </c>
    </row>
    <row r="82" spans="23:24">
      <c r="W82">
        <v>1974</v>
      </c>
      <c r="X82">
        <v>17.88</v>
      </c>
    </row>
    <row r="83" spans="23:24">
      <c r="W83">
        <v>1975</v>
      </c>
      <c r="X83">
        <v>12.35</v>
      </c>
    </row>
    <row r="84" spans="23:24">
      <c r="W84">
        <v>1976</v>
      </c>
      <c r="X84">
        <v>13.21</v>
      </c>
    </row>
    <row r="85" spans="23:24">
      <c r="W85">
        <v>1977</v>
      </c>
      <c r="X85">
        <v>13.81</v>
      </c>
    </row>
    <row r="86" spans="23:24">
      <c r="W86">
        <v>1978</v>
      </c>
      <c r="X86">
        <v>37.450000000000003</v>
      </c>
    </row>
    <row r="87" spans="23:24">
      <c r="W87">
        <v>1979</v>
      </c>
      <c r="X87">
        <v>19.62</v>
      </c>
    </row>
    <row r="88" spans="23:24">
      <c r="W88">
        <v>1980</v>
      </c>
      <c r="X88">
        <v>27.67</v>
      </c>
    </row>
    <row r="89" spans="23:24">
      <c r="W89">
        <v>1981</v>
      </c>
      <c r="X89">
        <v>14.39</v>
      </c>
    </row>
    <row r="90" spans="23:24">
      <c r="W90">
        <v>1982</v>
      </c>
      <c r="X90">
        <v>23.65</v>
      </c>
    </row>
    <row r="91" spans="23:24">
      <c r="W91">
        <v>1983</v>
      </c>
      <c r="X91">
        <v>36.28</v>
      </c>
    </row>
    <row r="92" spans="23:24">
      <c r="W92">
        <v>1984</v>
      </c>
      <c r="X92">
        <v>10.98</v>
      </c>
    </row>
    <row r="93" spans="23:24">
      <c r="W93">
        <v>1985</v>
      </c>
      <c r="X93">
        <v>11.13</v>
      </c>
    </row>
    <row r="94" spans="23:24">
      <c r="W94">
        <v>1986</v>
      </c>
      <c r="X94">
        <v>17.64</v>
      </c>
    </row>
    <row r="95" spans="23:24">
      <c r="W95">
        <v>1987</v>
      </c>
      <c r="X95">
        <v>15.63</v>
      </c>
    </row>
    <row r="96" spans="23:24">
      <c r="W96">
        <v>1988</v>
      </c>
      <c r="X96">
        <v>14.39</v>
      </c>
    </row>
    <row r="97" spans="23:24">
      <c r="W97">
        <v>1989</v>
      </c>
      <c r="X97">
        <v>6.07</v>
      </c>
    </row>
    <row r="98" spans="23:24">
      <c r="W98">
        <v>1990</v>
      </c>
      <c r="X98">
        <v>9.2200000000000006</v>
      </c>
    </row>
    <row r="99" spans="23:24">
      <c r="W99">
        <v>1991</v>
      </c>
      <c r="X99">
        <v>20.97</v>
      </c>
    </row>
    <row r="100" spans="23:24">
      <c r="W100">
        <v>1992</v>
      </c>
      <c r="X100">
        <v>24.51</v>
      </c>
    </row>
    <row r="101" spans="23:24">
      <c r="W101">
        <v>1993</v>
      </c>
      <c r="X101">
        <v>29.28</v>
      </c>
    </row>
    <row r="102" spans="23:24">
      <c r="W102">
        <v>1994</v>
      </c>
      <c r="X102">
        <v>14.44</v>
      </c>
    </row>
    <row r="103" spans="23:24">
      <c r="W103">
        <v>1995</v>
      </c>
      <c r="X103">
        <v>30.66</v>
      </c>
    </row>
    <row r="104" spans="23:24">
      <c r="W104">
        <v>1996</v>
      </c>
      <c r="X104">
        <v>20.7</v>
      </c>
    </row>
    <row r="105" spans="23:24">
      <c r="W105">
        <v>1997</v>
      </c>
      <c r="X105">
        <v>15.24</v>
      </c>
    </row>
    <row r="106" spans="23:24">
      <c r="W106">
        <v>1998</v>
      </c>
      <c r="X106">
        <v>32.03</v>
      </c>
    </row>
    <row r="107" spans="23:24">
      <c r="W107">
        <v>1999</v>
      </c>
      <c r="X107">
        <v>9.41</v>
      </c>
    </row>
    <row r="108" spans="23:24">
      <c r="W108">
        <v>2000</v>
      </c>
      <c r="X108">
        <v>14.87</v>
      </c>
    </row>
    <row r="109" spans="23:24">
      <c r="W109">
        <v>2001</v>
      </c>
      <c r="X109">
        <v>20.010000000000002</v>
      </c>
    </row>
    <row r="110" spans="23:24">
      <c r="W110">
        <v>2002</v>
      </c>
      <c r="X110">
        <v>8.7899999999999991</v>
      </c>
    </row>
    <row r="111" spans="23:24">
      <c r="W111">
        <v>2003</v>
      </c>
      <c r="X111">
        <v>15.53</v>
      </c>
    </row>
    <row r="112" spans="23:24">
      <c r="W112">
        <v>2004</v>
      </c>
      <c r="X112">
        <v>18.47</v>
      </c>
    </row>
    <row r="113" spans="23:24">
      <c r="W113">
        <v>2005</v>
      </c>
      <c r="X113">
        <v>26.1</v>
      </c>
    </row>
    <row r="114" spans="23:24">
      <c r="W114">
        <v>2006</v>
      </c>
      <c r="X114">
        <v>14.82</v>
      </c>
    </row>
    <row r="115" spans="23:24">
      <c r="W115">
        <v>2007</v>
      </c>
      <c r="X115">
        <v>7.94</v>
      </c>
    </row>
    <row r="116" spans="23:24">
      <c r="W116">
        <v>2008</v>
      </c>
      <c r="X116">
        <v>17.54</v>
      </c>
    </row>
    <row r="117" spans="23:24">
      <c r="W117">
        <v>2009</v>
      </c>
      <c r="X117">
        <v>11.47</v>
      </c>
    </row>
    <row r="118" spans="23:24">
      <c r="W118">
        <v>2010</v>
      </c>
      <c r="X118">
        <v>29.32</v>
      </c>
    </row>
    <row r="119" spans="23:24">
      <c r="W119">
        <v>2011</v>
      </c>
      <c r="X119">
        <v>14.83</v>
      </c>
    </row>
    <row r="120" spans="23:24">
      <c r="W120">
        <v>2012</v>
      </c>
      <c r="X120">
        <v>11.52</v>
      </c>
    </row>
    <row r="121" spans="23:24">
      <c r="W121">
        <v>2013</v>
      </c>
      <c r="X121">
        <v>6.04</v>
      </c>
    </row>
    <row r="122" spans="23:24">
      <c r="W122">
        <v>2014</v>
      </c>
      <c r="X122">
        <v>11.97</v>
      </c>
    </row>
    <row r="123" spans="23:24">
      <c r="W123">
        <v>2015</v>
      </c>
      <c r="X123">
        <v>7.87</v>
      </c>
    </row>
    <row r="124" spans="23:24">
      <c r="W124">
        <v>2016</v>
      </c>
      <c r="X124">
        <v>15.39</v>
      </c>
    </row>
    <row r="125" spans="23:24">
      <c r="W125">
        <v>2017</v>
      </c>
      <c r="X125">
        <v>17.190000000000001</v>
      </c>
    </row>
    <row r="126" spans="23:24">
      <c r="W126">
        <v>2018</v>
      </c>
      <c r="X126">
        <v>12.5</v>
      </c>
    </row>
    <row r="127" spans="23:24">
      <c r="W127">
        <v>2019</v>
      </c>
      <c r="X127">
        <v>26.82</v>
      </c>
    </row>
    <row r="128" spans="23:24">
      <c r="W128">
        <v>2020</v>
      </c>
      <c r="X128">
        <v>12.6</v>
      </c>
    </row>
    <row r="129" spans="23:24">
      <c r="W129">
        <v>2021</v>
      </c>
      <c r="X129">
        <v>14.43</v>
      </c>
    </row>
    <row r="130" spans="23:24">
      <c r="W130">
        <v>2022</v>
      </c>
      <c r="X130">
        <v>9.5</v>
      </c>
    </row>
    <row r="131" spans="23:24">
      <c r="W131">
        <v>2023</v>
      </c>
      <c r="X131">
        <v>28.63</v>
      </c>
    </row>
  </sheetData>
  <conditionalFormatting sqref="AI2:AI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MWDHistoricSupply</vt:lpstr>
      <vt:lpstr>Sheet1</vt:lpstr>
      <vt:lpstr>SupplyHistoric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 Escriva-Bou</dc:creator>
  <cp:lastModifiedBy>Alvar Escriva-Bou</cp:lastModifiedBy>
  <dcterms:created xsi:type="dcterms:W3CDTF">2019-11-13T07:58:58Z</dcterms:created>
  <dcterms:modified xsi:type="dcterms:W3CDTF">2024-04-03T06:33:17Z</dcterms:modified>
</cp:coreProperties>
</file>