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rmen\Desktop\Drought Indicators - SoCal\Data Validation\"/>
    </mc:Choice>
  </mc:AlternateContent>
  <xr:revisionPtr revIDLastSave="0" documentId="13_ncr:1_{26BD2754-F41A-49B5-8F2C-4EA189D752E3}" xr6:coauthVersionLast="47" xr6:coauthVersionMax="47" xr10:uidLastSave="{00000000-0000-0000-0000-000000000000}"/>
  <bookViews>
    <workbookView xWindow="28680" yWindow="-120" windowWidth="29040" windowHeight="15720" firstSheet="1" activeTab="5" xr2:uid="{00000000-000D-0000-FFFF-FFFF00000000}"/>
  </bookViews>
  <sheets>
    <sheet name="Info" sheetId="32" r:id="rId1"/>
    <sheet name="B132 - CY" sheetId="1" r:id="rId2"/>
    <sheet name="MWD dataset" sheetId="2" r:id="rId3"/>
    <sheet name="DWR Portfolio" sheetId="3" r:id="rId4"/>
    <sheet name="Comparison" sheetId="4" r:id="rId5"/>
    <sheet name="Cmprsn B132 Monthly-annual MWD " sheetId="33" r:id="rId6"/>
    <sheet name="Cmprsn B132 Monthly-annual all " sheetId="34" r:id="rId7"/>
    <sheet name="ind-annual" sheetId="6" r:id="rId8"/>
    <sheet name="ESTIMATED B132 - WY" sheetId="3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0" i="34" l="1"/>
  <c r="T33" i="34"/>
  <c r="T38" i="34"/>
  <c r="T37" i="34"/>
  <c r="T43" i="34"/>
  <c r="T42" i="34"/>
  <c r="T41" i="34"/>
  <c r="T40" i="34"/>
  <c r="T39" i="34"/>
  <c r="T36" i="34"/>
  <c r="T35" i="34"/>
  <c r="V60" i="4"/>
  <c r="V51" i="4"/>
  <c r="V50" i="4"/>
  <c r="V42" i="4" l="1"/>
  <c r="V43" i="4"/>
  <c r="V44" i="4"/>
  <c r="V45" i="4"/>
  <c r="V46" i="4"/>
  <c r="V47" i="4"/>
  <c r="V48" i="4"/>
  <c r="V49" i="4"/>
  <c r="V52" i="4"/>
  <c r="V53" i="4"/>
  <c r="V54" i="4"/>
  <c r="V55" i="4"/>
  <c r="V56" i="4"/>
  <c r="V58" i="4"/>
  <c r="V59" i="4"/>
  <c r="I4" i="31"/>
  <c r="I63" i="31"/>
  <c r="H63" i="31"/>
  <c r="G63" i="31"/>
  <c r="F63" i="31"/>
  <c r="E63" i="31"/>
  <c r="D63" i="31"/>
  <c r="C63" i="31"/>
  <c r="B63" i="31"/>
  <c r="I62" i="31"/>
  <c r="H62" i="31"/>
  <c r="G62" i="31"/>
  <c r="F62" i="31"/>
  <c r="E62" i="31"/>
  <c r="D62" i="31"/>
  <c r="C62" i="31"/>
  <c r="B62" i="31"/>
  <c r="I61" i="31"/>
  <c r="H61" i="31"/>
  <c r="G61" i="31"/>
  <c r="F61" i="31"/>
  <c r="E61" i="31"/>
  <c r="D61" i="31"/>
  <c r="C61" i="31"/>
  <c r="B61" i="31"/>
  <c r="I60" i="31"/>
  <c r="H60" i="31"/>
  <c r="G60" i="31"/>
  <c r="F60" i="31"/>
  <c r="E60" i="31"/>
  <c r="D60" i="31"/>
  <c r="C60" i="31"/>
  <c r="B60" i="31"/>
  <c r="I59" i="31"/>
  <c r="H59" i="31"/>
  <c r="G59" i="31"/>
  <c r="F59" i="31"/>
  <c r="E59" i="31"/>
  <c r="D59" i="31"/>
  <c r="C59" i="31"/>
  <c r="B59" i="31"/>
  <c r="I58" i="31"/>
  <c r="H58" i="31"/>
  <c r="G58" i="31"/>
  <c r="F58" i="31"/>
  <c r="E58" i="31"/>
  <c r="D58" i="31"/>
  <c r="C58" i="31"/>
  <c r="B58" i="31"/>
  <c r="I57" i="31"/>
  <c r="H57" i="31"/>
  <c r="G57" i="31"/>
  <c r="F57" i="31"/>
  <c r="E57" i="31"/>
  <c r="D57" i="31"/>
  <c r="C57" i="31"/>
  <c r="B57" i="31"/>
  <c r="I56" i="31"/>
  <c r="H56" i="31"/>
  <c r="G56" i="31"/>
  <c r="F56" i="31"/>
  <c r="E56" i="31"/>
  <c r="D56" i="31"/>
  <c r="C56" i="31"/>
  <c r="B56" i="31"/>
  <c r="I55" i="31"/>
  <c r="H55" i="31"/>
  <c r="G55" i="31"/>
  <c r="F55" i="31"/>
  <c r="E55" i="31"/>
  <c r="D55" i="31"/>
  <c r="C55" i="31"/>
  <c r="B55" i="31"/>
  <c r="I54" i="31"/>
  <c r="H54" i="31"/>
  <c r="G54" i="31"/>
  <c r="F54" i="31"/>
  <c r="E54" i="31"/>
  <c r="D54" i="31"/>
  <c r="C54" i="31"/>
  <c r="B54" i="31"/>
  <c r="I53" i="31"/>
  <c r="H53" i="31"/>
  <c r="G53" i="31"/>
  <c r="F53" i="31"/>
  <c r="E53" i="31"/>
  <c r="D53" i="31"/>
  <c r="C53" i="31"/>
  <c r="B53" i="31"/>
  <c r="I52" i="31"/>
  <c r="H52" i="31"/>
  <c r="G52" i="31"/>
  <c r="F52" i="31"/>
  <c r="E52" i="31"/>
  <c r="D52" i="31"/>
  <c r="C52" i="31"/>
  <c r="B52" i="31"/>
  <c r="I51" i="31"/>
  <c r="H51" i="31"/>
  <c r="G51" i="31"/>
  <c r="F51" i="31"/>
  <c r="E51" i="31"/>
  <c r="D51" i="31"/>
  <c r="C51" i="31"/>
  <c r="B51" i="31"/>
  <c r="I50" i="31"/>
  <c r="H50" i="31"/>
  <c r="G50" i="31"/>
  <c r="F50" i="31"/>
  <c r="E50" i="31"/>
  <c r="D50" i="31"/>
  <c r="C50" i="31"/>
  <c r="B50" i="31"/>
  <c r="I49" i="31"/>
  <c r="H49" i="31"/>
  <c r="G49" i="31"/>
  <c r="F49" i="31"/>
  <c r="E49" i="31"/>
  <c r="D49" i="31"/>
  <c r="C49" i="31"/>
  <c r="B49" i="31"/>
  <c r="I48" i="31"/>
  <c r="H48" i="31"/>
  <c r="G48" i="31"/>
  <c r="F48" i="31"/>
  <c r="E48" i="31"/>
  <c r="D48" i="31"/>
  <c r="C48" i="31"/>
  <c r="B48" i="31"/>
  <c r="I47" i="31"/>
  <c r="H47" i="31"/>
  <c r="G47" i="31"/>
  <c r="F47" i="31"/>
  <c r="E47" i="31"/>
  <c r="D47" i="31"/>
  <c r="C47" i="31"/>
  <c r="B47" i="31"/>
  <c r="I46" i="31"/>
  <c r="H46" i="31"/>
  <c r="G46" i="31"/>
  <c r="F46" i="31"/>
  <c r="E46" i="31"/>
  <c r="D46" i="31"/>
  <c r="C46" i="31"/>
  <c r="B46" i="31"/>
  <c r="I45" i="31"/>
  <c r="H45" i="31"/>
  <c r="G45" i="31"/>
  <c r="F45" i="31"/>
  <c r="E45" i="31"/>
  <c r="D45" i="31"/>
  <c r="C45" i="31"/>
  <c r="B45" i="31"/>
  <c r="I44" i="31"/>
  <c r="H44" i="31"/>
  <c r="G44" i="31"/>
  <c r="F44" i="31"/>
  <c r="E44" i="31"/>
  <c r="D44" i="31"/>
  <c r="C44" i="31"/>
  <c r="B44" i="31"/>
  <c r="I43" i="31"/>
  <c r="H43" i="31"/>
  <c r="G43" i="31"/>
  <c r="F43" i="31"/>
  <c r="E43" i="31"/>
  <c r="D43" i="31"/>
  <c r="C43" i="31"/>
  <c r="B43" i="31"/>
  <c r="I42" i="31"/>
  <c r="H42" i="31"/>
  <c r="G42" i="31"/>
  <c r="F42" i="31"/>
  <c r="E42" i="31"/>
  <c r="D42" i="31"/>
  <c r="C42" i="31"/>
  <c r="B42" i="31"/>
  <c r="I41" i="31"/>
  <c r="H41" i="31"/>
  <c r="G41" i="31"/>
  <c r="F41" i="31"/>
  <c r="E41" i="31"/>
  <c r="D41" i="31"/>
  <c r="C41" i="31"/>
  <c r="B41" i="31"/>
  <c r="I40" i="31"/>
  <c r="H40" i="31"/>
  <c r="G40" i="31"/>
  <c r="F40" i="31"/>
  <c r="E40" i="31"/>
  <c r="D40" i="31"/>
  <c r="C40" i="31"/>
  <c r="B40" i="31"/>
  <c r="I39" i="31"/>
  <c r="H39" i="31"/>
  <c r="G39" i="31"/>
  <c r="F39" i="31"/>
  <c r="E39" i="31"/>
  <c r="D39" i="31"/>
  <c r="C39" i="31"/>
  <c r="B39" i="31"/>
  <c r="I38" i="31"/>
  <c r="H38" i="31"/>
  <c r="G38" i="31"/>
  <c r="F38" i="31"/>
  <c r="E38" i="31"/>
  <c r="D38" i="31"/>
  <c r="C38" i="31"/>
  <c r="B38" i="31"/>
  <c r="I37" i="31"/>
  <c r="H37" i="31"/>
  <c r="G37" i="31"/>
  <c r="F37" i="31"/>
  <c r="E37" i="31"/>
  <c r="D37" i="31"/>
  <c r="C37" i="31"/>
  <c r="B37" i="31"/>
  <c r="I36" i="31"/>
  <c r="H36" i="31"/>
  <c r="G36" i="31"/>
  <c r="F36" i="31"/>
  <c r="E36" i="31"/>
  <c r="D36" i="31"/>
  <c r="C36" i="31"/>
  <c r="B36" i="31"/>
  <c r="I35" i="31"/>
  <c r="H35" i="31"/>
  <c r="G35" i="31"/>
  <c r="F35" i="31"/>
  <c r="E35" i="31"/>
  <c r="D35" i="31"/>
  <c r="C35" i="31"/>
  <c r="B35" i="31"/>
  <c r="I34" i="31"/>
  <c r="H34" i="31"/>
  <c r="G34" i="31"/>
  <c r="F34" i="31"/>
  <c r="E34" i="31"/>
  <c r="D34" i="31"/>
  <c r="C34" i="31"/>
  <c r="B34" i="31"/>
  <c r="I33" i="31"/>
  <c r="H33" i="31"/>
  <c r="G33" i="31"/>
  <c r="F33" i="31"/>
  <c r="E33" i="31"/>
  <c r="D33" i="31"/>
  <c r="C33" i="31"/>
  <c r="B33" i="31"/>
  <c r="I32" i="31"/>
  <c r="H32" i="31"/>
  <c r="G32" i="31"/>
  <c r="F32" i="31"/>
  <c r="E32" i="31"/>
  <c r="D32" i="31"/>
  <c r="C32" i="31"/>
  <c r="B32" i="31"/>
  <c r="I31" i="31"/>
  <c r="H31" i="31"/>
  <c r="G31" i="31"/>
  <c r="F31" i="31"/>
  <c r="E31" i="31"/>
  <c r="D31" i="31"/>
  <c r="C31" i="31"/>
  <c r="B31" i="31"/>
  <c r="I30" i="31"/>
  <c r="H30" i="31"/>
  <c r="G30" i="31"/>
  <c r="F30" i="31"/>
  <c r="E30" i="31"/>
  <c r="D30" i="31"/>
  <c r="C30" i="31"/>
  <c r="B30" i="31"/>
  <c r="I29" i="31"/>
  <c r="H29" i="31"/>
  <c r="G29" i="31"/>
  <c r="F29" i="31"/>
  <c r="E29" i="31"/>
  <c r="D29" i="31"/>
  <c r="C29" i="31"/>
  <c r="B29" i="31"/>
  <c r="I28" i="31"/>
  <c r="H28" i="31"/>
  <c r="G28" i="31"/>
  <c r="F28" i="31"/>
  <c r="E28" i="31"/>
  <c r="D28" i="31"/>
  <c r="C28" i="31"/>
  <c r="B28" i="31"/>
  <c r="I27" i="31"/>
  <c r="H27" i="31"/>
  <c r="G27" i="31"/>
  <c r="F27" i="31"/>
  <c r="E27" i="31"/>
  <c r="D27" i="31"/>
  <c r="C27" i="31"/>
  <c r="B27" i="31"/>
  <c r="I26" i="31"/>
  <c r="H26" i="31"/>
  <c r="G26" i="31"/>
  <c r="F26" i="31"/>
  <c r="E26" i="31"/>
  <c r="D26" i="31"/>
  <c r="C26" i="31"/>
  <c r="B26" i="31"/>
  <c r="I25" i="31"/>
  <c r="H25" i="31"/>
  <c r="G25" i="31"/>
  <c r="F25" i="31"/>
  <c r="E25" i="31"/>
  <c r="D25" i="31"/>
  <c r="C25" i="31"/>
  <c r="B25" i="31"/>
  <c r="I24" i="31"/>
  <c r="H24" i="31"/>
  <c r="G24" i="31"/>
  <c r="F24" i="31"/>
  <c r="E24" i="31"/>
  <c r="D24" i="31"/>
  <c r="C24" i="31"/>
  <c r="B24" i="31"/>
  <c r="I23" i="31"/>
  <c r="H23" i="31"/>
  <c r="G23" i="31"/>
  <c r="F23" i="31"/>
  <c r="E23" i="31"/>
  <c r="D23" i="31"/>
  <c r="C23" i="31"/>
  <c r="B23" i="31"/>
  <c r="I22" i="31"/>
  <c r="H22" i="31"/>
  <c r="G22" i="31"/>
  <c r="F22" i="31"/>
  <c r="E22" i="31"/>
  <c r="D22" i="31"/>
  <c r="C22" i="31"/>
  <c r="B22" i="31"/>
  <c r="I21" i="31"/>
  <c r="H21" i="31"/>
  <c r="G21" i="31"/>
  <c r="F21" i="31"/>
  <c r="E21" i="31"/>
  <c r="D21" i="31"/>
  <c r="C21" i="31"/>
  <c r="B21" i="31"/>
  <c r="I20" i="31"/>
  <c r="H20" i="31"/>
  <c r="G20" i="31"/>
  <c r="F20" i="31"/>
  <c r="E20" i="31"/>
  <c r="D20" i="31"/>
  <c r="C20" i="31"/>
  <c r="B20" i="31"/>
  <c r="I19" i="31"/>
  <c r="H19" i="31"/>
  <c r="G19" i="31"/>
  <c r="F19" i="31"/>
  <c r="E19" i="31"/>
  <c r="D19" i="31"/>
  <c r="C19" i="31"/>
  <c r="B19" i="31"/>
  <c r="I18" i="31"/>
  <c r="H18" i="31"/>
  <c r="G18" i="31"/>
  <c r="F18" i="31"/>
  <c r="E18" i="31"/>
  <c r="D18" i="31"/>
  <c r="C18" i="31"/>
  <c r="B18" i="31"/>
  <c r="I17" i="31"/>
  <c r="H17" i="31"/>
  <c r="G17" i="31"/>
  <c r="F17" i="31"/>
  <c r="E17" i="31"/>
  <c r="D17" i="31"/>
  <c r="C17" i="31"/>
  <c r="B17" i="31"/>
  <c r="I16" i="31"/>
  <c r="H16" i="31"/>
  <c r="G16" i="31"/>
  <c r="F16" i="31"/>
  <c r="E16" i="31"/>
  <c r="D16" i="31"/>
  <c r="C16" i="31"/>
  <c r="B16" i="31"/>
  <c r="I15" i="31"/>
  <c r="H15" i="31"/>
  <c r="G15" i="31"/>
  <c r="F15" i="31"/>
  <c r="E15" i="31"/>
  <c r="D15" i="31"/>
  <c r="C15" i="31"/>
  <c r="B15" i="31"/>
  <c r="I14" i="31"/>
  <c r="H14" i="31"/>
  <c r="G14" i="31"/>
  <c r="F14" i="31"/>
  <c r="E14" i="31"/>
  <c r="D14" i="31"/>
  <c r="C14" i="31"/>
  <c r="B14" i="31"/>
  <c r="I13" i="31"/>
  <c r="H13" i="31"/>
  <c r="G13" i="31"/>
  <c r="F13" i="31"/>
  <c r="E13" i="31"/>
  <c r="D13" i="31"/>
  <c r="C13" i="31"/>
  <c r="B13" i="31"/>
  <c r="I12" i="31"/>
  <c r="H12" i="31"/>
  <c r="G12" i="31"/>
  <c r="F12" i="31"/>
  <c r="E12" i="31"/>
  <c r="D12" i="31"/>
  <c r="C12" i="31"/>
  <c r="B12" i="31"/>
  <c r="I11" i="31"/>
  <c r="H11" i="31"/>
  <c r="G11" i="31"/>
  <c r="F11" i="31"/>
  <c r="E11" i="31"/>
  <c r="D11" i="31"/>
  <c r="C11" i="31"/>
  <c r="B11" i="31"/>
  <c r="I10" i="31"/>
  <c r="H10" i="31"/>
  <c r="G10" i="31"/>
  <c r="F10" i="31"/>
  <c r="E10" i="31"/>
  <c r="D10" i="31"/>
  <c r="C10" i="31"/>
  <c r="B10" i="31"/>
  <c r="I9" i="31"/>
  <c r="H9" i="31"/>
  <c r="G9" i="31"/>
  <c r="F9" i="31"/>
  <c r="E9" i="31"/>
  <c r="D9" i="31"/>
  <c r="C9" i="31"/>
  <c r="B9" i="31"/>
  <c r="I8" i="31"/>
  <c r="H8" i="31"/>
  <c r="G8" i="31"/>
  <c r="F8" i="31"/>
  <c r="E8" i="31"/>
  <c r="D8" i="31"/>
  <c r="C8" i="31"/>
  <c r="B8" i="31"/>
  <c r="I7" i="31"/>
  <c r="H7" i="31"/>
  <c r="G7" i="31"/>
  <c r="F7" i="31"/>
  <c r="E7" i="31"/>
  <c r="D7" i="31"/>
  <c r="C7" i="31"/>
  <c r="B7" i="31"/>
  <c r="I6" i="31"/>
  <c r="H6" i="31"/>
  <c r="G6" i="31"/>
  <c r="F6" i="31"/>
  <c r="E6" i="31"/>
  <c r="D6" i="31"/>
  <c r="C6" i="31"/>
  <c r="B6" i="31"/>
  <c r="I5" i="31"/>
  <c r="H5" i="31"/>
  <c r="G5" i="31"/>
  <c r="F5" i="31"/>
  <c r="E5" i="31"/>
  <c r="D5" i="31"/>
  <c r="C5" i="31"/>
  <c r="B5" i="31"/>
  <c r="H4" i="31"/>
  <c r="G4" i="31"/>
  <c r="F4" i="31"/>
  <c r="E4" i="31"/>
  <c r="D4" i="31"/>
  <c r="C4" i="31"/>
  <c r="B4" i="31"/>
  <c r="E60" i="2" l="1"/>
  <c r="E59" i="2"/>
  <c r="E58" i="2"/>
  <c r="E57" i="2"/>
  <c r="E50" i="2"/>
  <c r="E49" i="2"/>
  <c r="D60" i="2"/>
  <c r="D59" i="2"/>
  <c r="D58" i="2"/>
  <c r="D57" i="2"/>
  <c r="D50" i="2"/>
  <c r="D49" i="2"/>
  <c r="T13" i="4" l="1"/>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12" i="4"/>
  <c r="C60" i="2"/>
  <c r="C59" i="2"/>
  <c r="C58" i="2"/>
  <c r="C57" i="2"/>
  <c r="C50" i="2"/>
  <c r="C49" i="2"/>
  <c r="J63" i="1"/>
  <c r="J62" i="1"/>
  <c r="J61" i="1"/>
  <c r="J60" i="1"/>
  <c r="J59" i="1"/>
  <c r="J58" i="1"/>
  <c r="J57" i="1"/>
  <c r="J56" i="1"/>
  <c r="J55" i="1"/>
  <c r="J54" i="1"/>
  <c r="J54" i="31" s="1"/>
  <c r="J53" i="1"/>
  <c r="J52" i="1"/>
  <c r="J51" i="1"/>
  <c r="J51" i="31" s="1"/>
  <c r="J50" i="1"/>
  <c r="J49" i="1"/>
  <c r="J48" i="1"/>
  <c r="J47" i="1"/>
  <c r="J46" i="1"/>
  <c r="J45" i="1"/>
  <c r="J44" i="1"/>
  <c r="J43" i="1"/>
  <c r="J42" i="1"/>
  <c r="J41" i="1"/>
  <c r="J40" i="1"/>
  <c r="J39" i="1"/>
  <c r="J38" i="1"/>
  <c r="J37" i="1"/>
  <c r="J36" i="1"/>
  <c r="J35" i="1"/>
  <c r="J34" i="1"/>
  <c r="J33" i="1"/>
  <c r="J32" i="1"/>
  <c r="J31" i="1"/>
  <c r="J31" i="31" s="1"/>
  <c r="J30" i="1"/>
  <c r="J29" i="1"/>
  <c r="J28" i="1"/>
  <c r="J27" i="1"/>
  <c r="J26" i="1"/>
  <c r="J25" i="1"/>
  <c r="J24" i="1"/>
  <c r="J23" i="1"/>
  <c r="J22" i="1"/>
  <c r="J21" i="1"/>
  <c r="J20" i="1"/>
  <c r="J19" i="1"/>
  <c r="J18" i="1"/>
  <c r="J17" i="1"/>
  <c r="J16" i="1"/>
  <c r="J15" i="1"/>
  <c r="J14" i="1"/>
  <c r="J13" i="1"/>
  <c r="J12" i="1"/>
  <c r="J11" i="1"/>
  <c r="J11" i="31" s="1"/>
  <c r="J10" i="1"/>
  <c r="J9" i="1"/>
  <c r="J8" i="1"/>
  <c r="J7" i="1"/>
  <c r="J6" i="1"/>
  <c r="J5" i="1"/>
  <c r="J4" i="1"/>
  <c r="J3" i="1"/>
  <c r="J38" i="31" l="1"/>
  <c r="J63" i="31"/>
  <c r="J34" i="31"/>
  <c r="J36" i="31"/>
  <c r="J58" i="31"/>
  <c r="J22" i="31"/>
  <c r="J24" i="31"/>
  <c r="J12" i="31"/>
  <c r="J13" i="31"/>
  <c r="J14" i="31"/>
  <c r="J35" i="31"/>
  <c r="J16" i="31"/>
  <c r="J17" i="31"/>
  <c r="J57" i="31"/>
  <c r="J39" i="31"/>
  <c r="J52" i="31"/>
  <c r="J53" i="31"/>
  <c r="J15" i="31"/>
  <c r="J59" i="31"/>
  <c r="J20" i="31"/>
  <c r="J40" i="31"/>
  <c r="J21" i="31"/>
  <c r="J41" i="31"/>
  <c r="J5" i="31"/>
  <c r="J6" i="31"/>
  <c r="J26" i="31"/>
  <c r="J8" i="31"/>
  <c r="J48" i="31"/>
  <c r="J55" i="31"/>
  <c r="J19" i="31"/>
  <c r="J60" i="31"/>
  <c r="J61" i="31"/>
  <c r="J62" i="31"/>
  <c r="J23" i="31"/>
  <c r="J25" i="31"/>
  <c r="J46" i="31"/>
  <c r="J27" i="31"/>
  <c r="J28" i="31"/>
  <c r="J29" i="31"/>
  <c r="J49" i="31"/>
  <c r="J32" i="31"/>
  <c r="J33" i="31"/>
  <c r="J56" i="31"/>
  <c r="J37" i="31"/>
  <c r="J18" i="31"/>
  <c r="J42" i="31"/>
  <c r="J43" i="31"/>
  <c r="J4" i="31"/>
  <c r="J44" i="31"/>
  <c r="J45" i="31"/>
  <c r="J7" i="31"/>
  <c r="J47" i="31"/>
  <c r="J9" i="31"/>
  <c r="J10" i="31"/>
  <c r="J30" i="31"/>
  <c r="J50" i="31"/>
</calcChain>
</file>

<file path=xl/sharedStrings.xml><?xml version="1.0" encoding="utf-8"?>
<sst xmlns="http://schemas.openxmlformats.org/spreadsheetml/2006/main" count="142" uniqueCount="105">
  <si>
    <t>South Coast</t>
  </si>
  <si>
    <t>Colorado River</t>
  </si>
  <si>
    <t>South Lahontan</t>
  </si>
  <si>
    <t>Tulare Lake</t>
  </si>
  <si>
    <t>Central Coast</t>
  </si>
  <si>
    <t>San Joaquin River</t>
  </si>
  <si>
    <t>Sacramento River</t>
  </si>
  <si>
    <t>San Francisco Bay</t>
  </si>
  <si>
    <t>Total</t>
  </si>
  <si>
    <t>Calendar Year</t>
  </si>
  <si>
    <t>Average</t>
  </si>
  <si>
    <t>1986-2005</t>
  </si>
  <si>
    <t>1986-1995</t>
  </si>
  <si>
    <t>1996-2005</t>
  </si>
  <si>
    <t>2006-2015</t>
  </si>
  <si>
    <t>State Water Project</t>
  </si>
  <si>
    <t>SWP</t>
  </si>
  <si>
    <t>Year</t>
  </si>
  <si>
    <t>MWD</t>
  </si>
  <si>
    <t>DWR</t>
  </si>
  <si>
    <t>B135</t>
  </si>
  <si>
    <t>converting to WY (X*9+(X-1)*3)</t>
  </si>
  <si>
    <t>SWDI-delta</t>
  </si>
  <si>
    <t>WY</t>
  </si>
  <si>
    <t>CY</t>
  </si>
  <si>
    <t>year</t>
  </si>
  <si>
    <t>SWDI-SC</t>
  </si>
  <si>
    <t>SWDI-SL</t>
  </si>
  <si>
    <t>pctl_gwelev</t>
  </si>
  <si>
    <t>pctl_gwchange</t>
  </si>
  <si>
    <t>pctl_cumgwchange</t>
  </si>
  <si>
    <t>pctl_gwchange_corr</t>
  </si>
  <si>
    <t>pctl_cumgwchange_corr</t>
  </si>
  <si>
    <t>water year</t>
  </si>
  <si>
    <t>SWD-SC</t>
  </si>
  <si>
    <t>INDICATORS</t>
  </si>
  <si>
    <t>1991 - present</t>
  </si>
  <si>
    <t>2000 - present</t>
  </si>
  <si>
    <t>2000 - 2015</t>
  </si>
  <si>
    <t xml:space="preserve">SWDI-SC new </t>
  </si>
  <si>
    <t>Los Angeles Aqueduct</t>
  </si>
  <si>
    <t>Colorado River Aqueduct</t>
  </si>
  <si>
    <t>Colorado</t>
  </si>
  <si>
    <t>Groundwater</t>
  </si>
  <si>
    <t>Imports</t>
  </si>
  <si>
    <t>LocalSupplies</t>
  </si>
  <si>
    <t>Water Year</t>
  </si>
  <si>
    <t>B135 South Coast</t>
  </si>
  <si>
    <t>B135 MWD</t>
  </si>
  <si>
    <t>2008 - present</t>
  </si>
  <si>
    <t>SWDI-SC original</t>
  </si>
  <si>
    <t>1991-1999</t>
  </si>
  <si>
    <t>2000-2007</t>
  </si>
  <si>
    <t xml:space="preserve"> State Water Project Supplies include Table A, Art. 21, Art. 14(b), Art. 12(d), Art. 12(e), Art. 55, draws from storage &amp; carryover, DWCV &amp; other exchanges, transfers, Drought Water Bank and Dry Year Pool Purchases, Pools A&amp;B, Flood Water, wheeling, Port Hueneme lease, and SBVMWD Purchases. </t>
  </si>
  <si>
    <t>MWD dataset</t>
  </si>
  <si>
    <t>Table B-5B presents a summary of actual and projected annual allocated water quantities for each SWP water contractor. The quantities also include amounts of non-project water and surplus water delivered prior to May 1, 1973, and actual deliveries of Article 21 water in 1994 and thereafter.</t>
  </si>
  <si>
    <t>Table B-5A shows amounts of actual and projected allocated water quantities delivered from each aqueduct reach to each SWP contractor. Projected deliveries for years 2023 through 2035 are based on SWP water contractors’ requests for future water deliveries. The quantities included in Table B-5A also include non-project water delivered to SWP water contractors, surplus water deliveries prior to May 1, 1973, and actual Article 21 water deliveries in 1994 and thereafter.</t>
  </si>
  <si>
    <t>Table B-5A-Adj presents a summary of</t>
  </si>
  <si>
    <t>accounting adjustments that result from</t>
  </si>
  <si>
    <t>water deliveries not originating from the</t>
  </si>
  <si>
    <t>Sacramento-San Joaquin Delta (Delta). The</t>
  </si>
  <si>
    <t>methodologies used to calculate various</t>
  </si>
  <si>
    <t>components are based on cumulative</t>
  </si>
  <si>
    <t>charges from the Delta through facilities</t>
  </si>
  <si>
    <t>conveying water to a specific repayment</t>
  </si>
  <si>
    <t>reach. When water is introduced to the</t>
  </si>
  <si>
    <t>SWP downstream of the Delta, SWP water</t>
  </si>
  <si>
    <t>contractors require an adjustment, or</t>
  </si>
  <si>
    <t>credit, for those facilities not used to convey</t>
  </si>
  <si>
    <t>the water.</t>
  </si>
  <si>
    <t>Table B-6 also summarizes the following two</t>
  </si>
  <si>
    <t>amounts under the heading Conservation</t>
  </si>
  <si>
    <t>Water (Column 25).</t>
  </si>
  <si>
    <t>(1) Net annual water amounts stored</t>
  </si>
  <si>
    <t>and projected to be stored in San</t>
  </si>
  <si>
    <t>Luis Reservoir.</t>
  </si>
  <si>
    <t>(2) Water lost and projected to be lost</t>
  </si>
  <si>
    <t>through evaporation and seepage</t>
  </si>
  <si>
    <t>from San Luis Reservoir and from</t>
  </si>
  <si>
    <t>the water conservation portion of the</t>
  </si>
  <si>
    <t>California Aqueduct.</t>
  </si>
  <si>
    <t>“Conservation Water” includes initial fill</t>
  </si>
  <si>
    <t>water, operational losses, and net annual</t>
  </si>
  <si>
    <t>storage changes associated with San Luis</t>
  </si>
  <si>
    <t>Reservoir and the portion of the California</t>
  </si>
  <si>
    <t>Aqueduct that is allocated to conservation.</t>
  </si>
  <si>
    <t>The same allocation procedure outlined</t>
  </si>
  <si>
    <t>previously for Transportation Facilities also</t>
  </si>
  <si>
    <t>applies to water delivered from storage</t>
  </si>
  <si>
    <t>in Conservation Facilities, except that the</t>
  </si>
  <si>
    <t>hypothetical cost increases are added to</t>
  </si>
  <si>
    <t>the variable OMP&amp;R cost to be reimbursed</t>
  </si>
  <si>
    <t>through the Transportation Charge and</t>
  </si>
  <si>
    <t>deducted from the minimum OMP&amp;R</t>
  </si>
  <si>
    <t>costs to be reimbursed through the Delta</t>
  </si>
  <si>
    <t>Water Charge.</t>
  </si>
  <si>
    <t>B132 SC CY</t>
  </si>
  <si>
    <t>B132 WY</t>
  </si>
  <si>
    <t>Local Supplies</t>
  </si>
  <si>
    <t>LA Aqueduct</t>
  </si>
  <si>
    <t>Colorado river Aqueduct</t>
  </si>
  <si>
    <t>Annual b-5b</t>
  </si>
  <si>
    <t xml:space="preserve">Monthly </t>
  </si>
  <si>
    <t>non-SWP Water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</si>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</sst>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8">
    <xf numFmtId="0" fontId="0" fillId="0" borderId="0" xfId="0"/>
    <xf numFmtId="3" fontId="0" fillId="0" borderId="0" xfId="0" applyNumberFormat="1"/>
    <xf numFmtId="0" fontId="2" fillId="0" borderId="0" xfId="1"/>
    <xf numFmtId="14" fontId="2" fillId="0" borderId="0" xfId="1" applyNumberFormat="1"/>
    <xf numFmtId="0" fontId="1" fillId="0" borderId="0" xfId="0" applyFont="1"/>
    <xf numFmtId="0" fontId="3" fillId="0" borderId="0" xfId="0" applyFont="1"/>
    <xf numFmtId="0" fontId="4" fillId="0" borderId="0" xfId="1" applyFont="1"/>
    <xf numFmtId="1" fontId="0" fillId="0" borderId="0" xfId="0" applyNumberFormat="1"/>
  </cellXfs>
  <cellStyles count="2">
    <cellStyle name="Normal" xfId="0" builtinId="0"/>
    <cellStyle name="Normal 2" xfId="1" xr:uid="{65D10201-14AD-4447-887E-1C1C9B7C7BA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'DWR Portfolio'!$C$1</c:f>
              <c:strCache>
                <c:ptCount val="1"/>
                <c:pt idx="0">
                  <c:v>SWP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'DWR Portfolio'!$B$2:$B$19</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2018</c:v>
                </c:pt>
                <c:pt idx="16">
                  <c:v>2019</c:v>
                </c:pt>
                <c:pt idx="17">
                  <c:v>2020</c:v>
                </c:pt>
              </c:numCache>
            </c:numRef>
          </c:xVal>
          <c:yVal>
            <c:numRef>
              <c:f>'DWR Portfolio'!$C$2:$C$19</c:f>
              <c:numCache>
                <c:formatCode>General</c:formatCode>
                <c:ptCount val="18"/>
                <c:pt idx="0">
                  <c:v>1533.5</c:v>
                </c:pt>
                <c:pt idx="1">
                  <c:v>1712.8999999999901</c:v>
                </c:pt>
                <c:pt idx="2">
                  <c:v>1836.19999999999</c:v>
                </c:pt>
                <c:pt idx="3">
                  <c:v>1528.5</c:v>
                </c:pt>
                <c:pt idx="4">
                  <c:v>1469.7</c:v>
                </c:pt>
                <c:pt idx="5">
                  <c:v>1596.4</c:v>
                </c:pt>
                <c:pt idx="6">
                  <c:v>1269.2</c:v>
                </c:pt>
                <c:pt idx="7">
                  <c:v>985.7</c:v>
                </c:pt>
                <c:pt idx="8">
                  <c:v>826.9</c:v>
                </c:pt>
                <c:pt idx="9">
                  <c:v>900.69999999999902</c:v>
                </c:pt>
                <c:pt idx="10">
                  <c:v>1170.3999999999901</c:v>
                </c:pt>
                <c:pt idx="11">
                  <c:v>1060.8</c:v>
                </c:pt>
                <c:pt idx="12">
                  <c:v>642.9</c:v>
                </c:pt>
                <c:pt idx="13">
                  <c:v>456.4</c:v>
                </c:pt>
                <c:pt idx="14">
                  <c:v>917.3</c:v>
                </c:pt>
                <c:pt idx="15">
                  <c:v>1042.9000000000001</c:v>
                </c:pt>
                <c:pt idx="16">
                  <c:v>921.5</c:v>
                </c:pt>
                <c:pt idx="17">
                  <c:v>1039.5999999999999</c:v>
                </c:pt>
              </c:numCache>
            </c:numRef>
          </c:yVal>
          <c:smooth val="1"/>
          <c:extLst>
            <c:ext xmlns:c16="http://schemas.microsoft.com/office/drawing/2014/chart" uri="{C3380CC4-5D6E-409C-BE32-E72D297353CC}">
              <c16:uniqueId val="{00000000-A636-4DED-9799-E4F861FDC223}"/>
            </c:ext>
          </c:extLst>
        </c:ser>
        <c:ser>
          <c:idx val="1"/>
          <c:order val="1"/>
          <c:tx>
            <c:strRef>
              <c:f>'DWR Portfolio'!$D$1</c:f>
              <c:strCache>
                <c:ptCount val="1"/>
                <c:pt idx="0">
                  <c:v>Colorado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'DWR Portfolio'!$B$2:$B$19</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2018</c:v>
                </c:pt>
                <c:pt idx="16">
                  <c:v>2019</c:v>
                </c:pt>
                <c:pt idx="17">
                  <c:v>2020</c:v>
                </c:pt>
              </c:numCache>
            </c:numRef>
          </c:xVal>
          <c:yVal>
            <c:numRef>
              <c:f>'DWR Portfolio'!$D$2:$D$19</c:f>
              <c:numCache>
                <c:formatCode>General</c:formatCode>
                <c:ptCount val="18"/>
                <c:pt idx="0">
                  <c:v>1309.3</c:v>
                </c:pt>
                <c:pt idx="1">
                  <c:v>756.6</c:v>
                </c:pt>
                <c:pt idx="2">
                  <c:v>1098.5</c:v>
                </c:pt>
                <c:pt idx="3">
                  <c:v>771.69999999999902</c:v>
                </c:pt>
                <c:pt idx="4">
                  <c:v>806.7</c:v>
                </c:pt>
                <c:pt idx="5">
                  <c:v>1079.4000000000001</c:v>
                </c:pt>
                <c:pt idx="6">
                  <c:v>1254.4000000000001</c:v>
                </c:pt>
                <c:pt idx="7">
                  <c:v>1216.4000000000001</c:v>
                </c:pt>
                <c:pt idx="8">
                  <c:v>987.8</c:v>
                </c:pt>
                <c:pt idx="9">
                  <c:v>955.8</c:v>
                </c:pt>
                <c:pt idx="10">
                  <c:v>902.19999999999902</c:v>
                </c:pt>
                <c:pt idx="11">
                  <c:v>1304.0999999999999</c:v>
                </c:pt>
                <c:pt idx="12">
                  <c:v>1730.3</c:v>
                </c:pt>
                <c:pt idx="13">
                  <c:v>1573.2</c:v>
                </c:pt>
                <c:pt idx="14">
                  <c:v>1186.5999999999999</c:v>
                </c:pt>
                <c:pt idx="15">
                  <c:v>917.1</c:v>
                </c:pt>
                <c:pt idx="16">
                  <c:v>775.4</c:v>
                </c:pt>
                <c:pt idx="17">
                  <c:v>834.7</c:v>
                </c:pt>
              </c:numCache>
            </c:numRef>
          </c:yVal>
          <c:smooth val="1"/>
          <c:extLst>
            <c:ext xmlns:c16="http://schemas.microsoft.com/office/drawing/2014/chart" uri="{C3380CC4-5D6E-409C-BE32-E72D297353CC}">
              <c16:uniqueId val="{00000001-A636-4DED-9799-E4F861FDC223}"/>
            </c:ext>
          </c:extLst>
        </c:ser>
        <c:ser>
          <c:idx val="2"/>
          <c:order val="2"/>
          <c:tx>
            <c:strRef>
              <c:f>'DWR Portfolio'!$E$1</c:f>
              <c:strCache>
                <c:ptCount val="1"/>
                <c:pt idx="0">
                  <c:v>Groundwater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'DWR Portfolio'!$B$2:$B$19</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2018</c:v>
                </c:pt>
                <c:pt idx="16">
                  <c:v>2019</c:v>
                </c:pt>
                <c:pt idx="17">
                  <c:v>2020</c:v>
                </c:pt>
              </c:numCache>
            </c:numRef>
          </c:xVal>
          <c:yVal>
            <c:numRef>
              <c:f>'DWR Portfolio'!$E$2:$E$19</c:f>
              <c:numCache>
                <c:formatCode>General</c:formatCode>
                <c:ptCount val="18"/>
                <c:pt idx="0">
                  <c:v>1897.6</c:v>
                </c:pt>
                <c:pt idx="1">
                  <c:v>1542.69999999999</c:v>
                </c:pt>
                <c:pt idx="2">
                  <c:v>1476.3</c:v>
                </c:pt>
                <c:pt idx="3">
                  <c:v>1237.5999999999999</c:v>
                </c:pt>
                <c:pt idx="4">
                  <c:v>1739.9</c:v>
                </c:pt>
                <c:pt idx="5">
                  <c:v>1802.4</c:v>
                </c:pt>
                <c:pt idx="6">
                  <c:v>1697.1</c:v>
                </c:pt>
                <c:pt idx="7">
                  <c:v>1744.5</c:v>
                </c:pt>
                <c:pt idx="8">
                  <c:v>1408.2</c:v>
                </c:pt>
                <c:pt idx="9">
                  <c:v>1351</c:v>
                </c:pt>
                <c:pt idx="10">
                  <c:v>1484.1</c:v>
                </c:pt>
                <c:pt idx="11">
                  <c:v>1824.2</c:v>
                </c:pt>
                <c:pt idx="12">
                  <c:v>1986.1</c:v>
                </c:pt>
                <c:pt idx="13">
                  <c:v>1462.3</c:v>
                </c:pt>
                <c:pt idx="14">
                  <c:v>1331</c:v>
                </c:pt>
                <c:pt idx="15">
                  <c:v>1579.3</c:v>
                </c:pt>
                <c:pt idx="16">
                  <c:v>1414.9</c:v>
                </c:pt>
                <c:pt idx="17">
                  <c:v>1362.1</c:v>
                </c:pt>
              </c:numCache>
            </c:numRef>
          </c:yVal>
          <c:smooth val="1"/>
          <c:extLst>
            <c:ext xmlns:c16="http://schemas.microsoft.com/office/drawing/2014/chart" uri="{C3380CC4-5D6E-409C-BE32-E72D297353CC}">
              <c16:uniqueId val="{00000002-A636-4DED-9799-E4F861FDC223}"/>
            </c:ext>
          </c:extLst>
        </c:ser>
        <c:ser>
          <c:idx val="3"/>
          <c:order val="3"/>
          <c:tx>
            <c:strRef>
              <c:f>'DWR Portfolio'!$F$1</c:f>
              <c:strCache>
                <c:ptCount val="1"/>
                <c:pt idx="0">
                  <c:v>Imports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'DWR Portfolio'!$B$2:$B$19</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2018</c:v>
                </c:pt>
                <c:pt idx="16">
                  <c:v>2019</c:v>
                </c:pt>
                <c:pt idx="17">
                  <c:v>2020</c:v>
                </c:pt>
              </c:numCache>
            </c:numRef>
          </c:xVal>
          <c:yVal>
            <c:numRef>
              <c:f>'DWR Portfolio'!$F$2:$F$19</c:f>
              <c:numCache>
                <c:formatCode>General</c:formatCode>
                <c:ptCount val="18"/>
                <c:pt idx="0">
                  <c:v>218.4</c:v>
                </c:pt>
                <c:pt idx="1">
                  <c:v>207.3</c:v>
                </c:pt>
                <c:pt idx="2">
                  <c:v>202.6</c:v>
                </c:pt>
                <c:pt idx="3">
                  <c:v>339.79999999999899</c:v>
                </c:pt>
                <c:pt idx="4">
                  <c:v>365.8</c:v>
                </c:pt>
                <c:pt idx="5">
                  <c:v>185.79999999999899</c:v>
                </c:pt>
                <c:pt idx="6">
                  <c:v>138.19999999999999</c:v>
                </c:pt>
                <c:pt idx="7">
                  <c:v>98.8</c:v>
                </c:pt>
                <c:pt idx="8">
                  <c:v>241.6</c:v>
                </c:pt>
                <c:pt idx="9">
                  <c:v>324.89999999999998</c:v>
                </c:pt>
                <c:pt idx="10">
                  <c:v>200.1</c:v>
                </c:pt>
                <c:pt idx="11">
                  <c:v>74.5</c:v>
                </c:pt>
                <c:pt idx="12">
                  <c:v>51.5</c:v>
                </c:pt>
                <c:pt idx="13">
                  <c:v>35.200000000000003</c:v>
                </c:pt>
                <c:pt idx="14">
                  <c:v>96.1</c:v>
                </c:pt>
                <c:pt idx="15">
                  <c:v>284.2</c:v>
                </c:pt>
                <c:pt idx="16">
                  <c:v>309.3</c:v>
                </c:pt>
                <c:pt idx="17">
                  <c:v>245</c:v>
                </c:pt>
              </c:numCache>
            </c:numRef>
          </c:yVal>
          <c:smooth val="1"/>
          <c:extLst>
            <c:ext xmlns:c16="http://schemas.microsoft.com/office/drawing/2014/chart" uri="{C3380CC4-5D6E-409C-BE32-E72D297353CC}">
              <c16:uniqueId val="{00000003-A636-4DED-9799-E4F861FDC223}"/>
            </c:ext>
          </c:extLst>
        </c:ser>
        <c:ser>
          <c:idx val="4"/>
          <c:order val="4"/>
          <c:tx>
            <c:strRef>
              <c:f>'DWR Portfolio'!$G$1</c:f>
              <c:strCache>
                <c:ptCount val="1"/>
                <c:pt idx="0">
                  <c:v>LocalSupplies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'DWR Portfolio'!$B$2:$B$19</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2018</c:v>
                </c:pt>
                <c:pt idx="16">
                  <c:v>2019</c:v>
                </c:pt>
                <c:pt idx="17">
                  <c:v>2020</c:v>
                </c:pt>
              </c:numCache>
            </c:numRef>
          </c:xVal>
          <c:yVal>
            <c:numRef>
              <c:f>'DWR Portfolio'!$G$2:$G$19</c:f>
              <c:numCache>
                <c:formatCode>General</c:formatCode>
                <c:ptCount val="18"/>
                <c:pt idx="0">
                  <c:v>144.9</c:v>
                </c:pt>
                <c:pt idx="1">
                  <c:v>122</c:v>
                </c:pt>
                <c:pt idx="2">
                  <c:v>100.8</c:v>
                </c:pt>
                <c:pt idx="3">
                  <c:v>189.2</c:v>
                </c:pt>
                <c:pt idx="4">
                  <c:v>231.3</c:v>
                </c:pt>
                <c:pt idx="5">
                  <c:v>141.30000000000001</c:v>
                </c:pt>
                <c:pt idx="6">
                  <c:v>201.6</c:v>
                </c:pt>
                <c:pt idx="7">
                  <c:v>179.9</c:v>
                </c:pt>
                <c:pt idx="8">
                  <c:v>220.29999999999899</c:v>
                </c:pt>
                <c:pt idx="9">
                  <c:v>214.3</c:v>
                </c:pt>
                <c:pt idx="10">
                  <c:v>236.5</c:v>
                </c:pt>
                <c:pt idx="11">
                  <c:v>196.5</c:v>
                </c:pt>
                <c:pt idx="12">
                  <c:v>168</c:v>
                </c:pt>
                <c:pt idx="13">
                  <c:v>164</c:v>
                </c:pt>
                <c:pt idx="14">
                  <c:v>90.399999999999906</c:v>
                </c:pt>
                <c:pt idx="15">
                  <c:v>107.6</c:v>
                </c:pt>
                <c:pt idx="16">
                  <c:v>170.7</c:v>
                </c:pt>
                <c:pt idx="17">
                  <c:v>173.6</c:v>
                </c:pt>
              </c:numCache>
            </c:numRef>
          </c:yVal>
          <c:smooth val="1"/>
          <c:extLst>
            <c:ext xmlns:c16="http://schemas.microsoft.com/office/drawing/2014/chart" uri="{C3380CC4-5D6E-409C-BE32-E72D297353CC}">
              <c16:uniqueId val="{00000004-A636-4DED-9799-E4F861FDC223}"/>
            </c:ext>
          </c:extLst>
        </c:ser>
        <c:dLbls>
          <c:showLegendKey val="0"/>
          <c:showVal val="0"/>
          <c:showCatName val="0"/>
          <c:showSerName val="0"/>
          <c:showPercent val="0"/>
          <c:showBubbleSize val="0"/>
        </c:dLbls>
        <c:axId val="1345062640"/>
        <c:axId val="1345042480"/>
      </c:scatterChart>
      <c:valAx>
        <c:axId val="134506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42480"/>
        <c:crosses val="autoZero"/>
        <c:crossBetween val="midCat"/>
      </c:valAx>
      <c:valAx>
        <c:axId val="13450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62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SWDI SC</a:t>
            </a:r>
            <a:r>
              <a:rPr lang="en-US" baseline="0"/>
              <a:t> adjusting for diamond valley vs not (new)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Comparison!$H$1</c:f>
              <c:strCache>
                <c:ptCount val="1"/>
                <c:pt idx="0">
                  <c:v>SWDI-SC new </c:v>
                </c:pt>
              </c:strCache>
            </c:strRef>
          </c:tx>
          <c:spPr>
            <a:ln w="28575" cap="rnd">
              <a:solidFill>
                <a:schemeClr val="accent1"/>
              </a:solidFill>
              <a:round/>
            </a:ln>
            <a:effectLst/>
          </c:spPr>
          <c:marker>
            <c:symbol val="none"/>
          </c:marker>
          <c:cat>
            <c:numRef>
              <c:f>Comparison!$A$31:$A$63</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Comparison!$H$31:$H$63</c:f>
              <c:numCache>
                <c:formatCode>General</c:formatCode>
                <c:ptCount val="33"/>
                <c:pt idx="0">
                  <c:v>0.27499999999999902</c:v>
                </c:pt>
                <c:pt idx="1">
                  <c:v>0.43333333333333302</c:v>
                </c:pt>
                <c:pt idx="2">
                  <c:v>0.89166666666666605</c:v>
                </c:pt>
                <c:pt idx="3">
                  <c:v>0.66666666666666596</c:v>
                </c:pt>
                <c:pt idx="4">
                  <c:v>0.88333333333333297</c:v>
                </c:pt>
                <c:pt idx="5">
                  <c:v>0.75</c:v>
                </c:pt>
                <c:pt idx="6">
                  <c:v>0.5</c:v>
                </c:pt>
                <c:pt idx="7">
                  <c:v>0.85</c:v>
                </c:pt>
                <c:pt idx="8">
                  <c:v>0.63055555555555498</c:v>
                </c:pt>
                <c:pt idx="9">
                  <c:v>0.13611111111111099</c:v>
                </c:pt>
                <c:pt idx="10">
                  <c:v>0.38333333333333303</c:v>
                </c:pt>
                <c:pt idx="11">
                  <c:v>0.5</c:v>
                </c:pt>
                <c:pt idx="12">
                  <c:v>0.469444444444444</c:v>
                </c:pt>
                <c:pt idx="13">
                  <c:v>0.313888888888888</c:v>
                </c:pt>
                <c:pt idx="14">
                  <c:v>0.905555555555555</c:v>
                </c:pt>
                <c:pt idx="15">
                  <c:v>0.86388888888888904</c:v>
                </c:pt>
                <c:pt idx="16">
                  <c:v>0.60833333333333295</c:v>
                </c:pt>
                <c:pt idx="17">
                  <c:v>0.41666666666666602</c:v>
                </c:pt>
                <c:pt idx="18">
                  <c:v>0.14444444444444399</c:v>
                </c:pt>
                <c:pt idx="19">
                  <c:v>0.27499999999999902</c:v>
                </c:pt>
                <c:pt idx="20">
                  <c:v>0.87222222222222201</c:v>
                </c:pt>
                <c:pt idx="21">
                  <c:v>0.72499999999999998</c:v>
                </c:pt>
                <c:pt idx="22">
                  <c:v>0.31666666666666599</c:v>
                </c:pt>
                <c:pt idx="23">
                  <c:v>0.12777777777777699</c:v>
                </c:pt>
                <c:pt idx="24">
                  <c:v>4.4444444444444398E-2</c:v>
                </c:pt>
                <c:pt idx="25">
                  <c:v>0.102777777777777</c:v>
                </c:pt>
                <c:pt idx="26">
                  <c:v>0.50833333333333297</c:v>
                </c:pt>
                <c:pt idx="27">
                  <c:v>0.43611111111111101</c:v>
                </c:pt>
                <c:pt idx="28">
                  <c:v>0.74166666666666603</c:v>
                </c:pt>
                <c:pt idx="29">
                  <c:v>0.72777777777777697</c:v>
                </c:pt>
                <c:pt idx="30">
                  <c:v>0.26388888888888801</c:v>
                </c:pt>
                <c:pt idx="31">
                  <c:v>0.11111111111111099</c:v>
                </c:pt>
                <c:pt idx="32">
                  <c:v>0.58333333333333304</c:v>
                </c:pt>
              </c:numCache>
            </c:numRef>
          </c:val>
          <c:smooth val="0"/>
          <c:extLst>
            <c:ext xmlns:c16="http://schemas.microsoft.com/office/drawing/2014/chart" uri="{C3380CC4-5D6E-409C-BE32-E72D297353CC}">
              <c16:uniqueId val="{00000000-3F68-44BA-BF79-1E429AE49DAE}"/>
            </c:ext>
          </c:extLst>
        </c:ser>
        <c:ser>
          <c:idx val="1"/>
          <c:order val="1"/>
          <c:tx>
            <c:strRef>
              <c:f>Comparison!$I$1</c:f>
              <c:strCache>
                <c:ptCount val="1"/>
                <c:pt idx="0">
                  <c:v>SWDI-SC original</c:v>
                </c:pt>
              </c:strCache>
            </c:strRef>
          </c:tx>
          <c:spPr>
            <a:ln w="28575" cap="rnd">
              <a:solidFill>
                <a:schemeClr val="accent2"/>
              </a:solidFill>
              <a:round/>
            </a:ln>
            <a:effectLst/>
          </c:spPr>
          <c:marker>
            <c:symbol val="none"/>
          </c:marker>
          <c:val>
            <c:numRef>
              <c:f>Comparison!$I$31:$I$63</c:f>
              <c:numCache>
                <c:formatCode>General</c:formatCode>
                <c:ptCount val="33"/>
                <c:pt idx="0">
                  <c:v>9.1666666666666605E-2</c:v>
                </c:pt>
                <c:pt idx="1">
                  <c:v>0.13055555555555501</c:v>
                </c:pt>
                <c:pt idx="2">
                  <c:v>0.41944444444444401</c:v>
                </c:pt>
                <c:pt idx="3">
                  <c:v>0.25277777777777699</c:v>
                </c:pt>
                <c:pt idx="4">
                  <c:v>0.39999999999999902</c:v>
                </c:pt>
                <c:pt idx="5">
                  <c:v>0.29166666666666602</c:v>
                </c:pt>
                <c:pt idx="6">
                  <c:v>0.16111111111111101</c:v>
                </c:pt>
                <c:pt idx="7">
                  <c:v>0.37777777777777699</c:v>
                </c:pt>
                <c:pt idx="8">
                  <c:v>0.23888888888888801</c:v>
                </c:pt>
                <c:pt idx="9">
                  <c:v>0.31944444444444398</c:v>
                </c:pt>
                <c:pt idx="10">
                  <c:v>0.61111111111111105</c:v>
                </c:pt>
                <c:pt idx="11">
                  <c:v>0.70833333333333304</c:v>
                </c:pt>
                <c:pt idx="12">
                  <c:v>0.68333333333333302</c:v>
                </c:pt>
                <c:pt idx="13">
                  <c:v>0.57499999999999996</c:v>
                </c:pt>
                <c:pt idx="14">
                  <c:v>0.97222222222222199</c:v>
                </c:pt>
                <c:pt idx="15">
                  <c:v>0.94444444444444398</c:v>
                </c:pt>
                <c:pt idx="16">
                  <c:v>0.78888888888888797</c:v>
                </c:pt>
                <c:pt idx="17">
                  <c:v>0.66111111111111098</c:v>
                </c:pt>
                <c:pt idx="18">
                  <c:v>0.35277777777777702</c:v>
                </c:pt>
                <c:pt idx="19">
                  <c:v>0.50277777777777699</c:v>
                </c:pt>
                <c:pt idx="20">
                  <c:v>0.95277777777777795</c:v>
                </c:pt>
                <c:pt idx="21">
                  <c:v>0.84722222222222199</c:v>
                </c:pt>
                <c:pt idx="22">
                  <c:v>0.56666666666666599</c:v>
                </c:pt>
                <c:pt idx="23">
                  <c:v>0.23055555555555499</c:v>
                </c:pt>
                <c:pt idx="24">
                  <c:v>7.2222222222222202E-2</c:v>
                </c:pt>
                <c:pt idx="25">
                  <c:v>0.23611111111111099</c:v>
                </c:pt>
                <c:pt idx="26">
                  <c:v>0.719444444444444</c:v>
                </c:pt>
                <c:pt idx="27">
                  <c:v>0.66944444444444395</c:v>
                </c:pt>
                <c:pt idx="28">
                  <c:v>0.86666666666666603</c:v>
                </c:pt>
                <c:pt idx="29">
                  <c:v>0.85555555555555496</c:v>
                </c:pt>
                <c:pt idx="30">
                  <c:v>0.5</c:v>
                </c:pt>
                <c:pt idx="31">
                  <c:v>0.28611111111111098</c:v>
                </c:pt>
                <c:pt idx="32">
                  <c:v>0.73611111111111105</c:v>
                </c:pt>
              </c:numCache>
            </c:numRef>
          </c:val>
          <c:smooth val="0"/>
          <c:extLst>
            <c:ext xmlns:c16="http://schemas.microsoft.com/office/drawing/2014/chart" uri="{C3380CC4-5D6E-409C-BE32-E72D297353CC}">
              <c16:uniqueId val="{00000002-3F68-44BA-BF79-1E429AE49DAE}"/>
            </c:ext>
          </c:extLst>
        </c:ser>
        <c:dLbls>
          <c:showLegendKey val="0"/>
          <c:showVal val="0"/>
          <c:showCatName val="0"/>
          <c:showSerName val="0"/>
          <c:showPercent val="0"/>
          <c:showBubbleSize val="0"/>
        </c:dLbls>
        <c:smooth val="0"/>
        <c:axId val="1067768911"/>
        <c:axId val="1067769391"/>
      </c:lineChart>
      <c:catAx>
        <c:axId val="10677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69391"/>
        <c:crosses val="autoZero"/>
        <c:auto val="1"/>
        <c:lblAlgn val="ctr"/>
        <c:lblOffset val="100"/>
        <c:noMultiLvlLbl val="0"/>
      </c:catAx>
      <c:valAx>
        <c:axId val="10677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6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Comparison!$F$31:$F$39</c:f>
              <c:numCache>
                <c:formatCode>General</c:formatCode>
                <c:ptCount val="9"/>
                <c:pt idx="0">
                  <c:v>0.105555555555555</c:v>
                </c:pt>
                <c:pt idx="1">
                  <c:v>9.9999999999999895E-2</c:v>
                </c:pt>
                <c:pt idx="2">
                  <c:v>0.63333333333333297</c:v>
                </c:pt>
                <c:pt idx="3">
                  <c:v>0.24444444444444399</c:v>
                </c:pt>
                <c:pt idx="4">
                  <c:v>0.88888888888888895</c:v>
                </c:pt>
                <c:pt idx="5">
                  <c:v>0.76666666666666605</c:v>
                </c:pt>
                <c:pt idx="6">
                  <c:v>0.63055555555555498</c:v>
                </c:pt>
                <c:pt idx="7">
                  <c:v>0.94722222222222197</c:v>
                </c:pt>
                <c:pt idx="8">
                  <c:v>0.76388888888888895</c:v>
                </c:pt>
              </c:numCache>
            </c:numRef>
          </c:xVal>
          <c:yVal>
            <c:numRef>
              <c:f>Comparison!$B$31:$B$39</c:f>
              <c:numCache>
                <c:formatCode>General</c:formatCode>
                <c:ptCount val="9"/>
                <c:pt idx="0">
                  <c:v>406057</c:v>
                </c:pt>
                <c:pt idx="1">
                  <c:v>742278</c:v>
                </c:pt>
                <c:pt idx="2">
                  <c:v>693987</c:v>
                </c:pt>
                <c:pt idx="3">
                  <c:v>858672</c:v>
                </c:pt>
                <c:pt idx="4">
                  <c:v>476893</c:v>
                </c:pt>
                <c:pt idx="5">
                  <c:v>647933</c:v>
                </c:pt>
                <c:pt idx="6">
                  <c:v>779201</c:v>
                </c:pt>
                <c:pt idx="7">
                  <c:v>443196</c:v>
                </c:pt>
                <c:pt idx="8">
                  <c:v>921969</c:v>
                </c:pt>
              </c:numCache>
            </c:numRef>
          </c:yVal>
          <c:smooth val="0"/>
          <c:extLst>
            <c:ext xmlns:c16="http://schemas.microsoft.com/office/drawing/2014/chart" uri="{C3380CC4-5D6E-409C-BE32-E72D297353CC}">
              <c16:uniqueId val="{00000001-2093-4422-8C58-D1757548A338}"/>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Comparison!$F$40:$F$47</c:f>
              <c:numCache>
                <c:formatCode>General</c:formatCode>
                <c:ptCount val="8"/>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numCache>
            </c:numRef>
          </c:xVal>
          <c:yVal>
            <c:numRef>
              <c:f>Comparison!$B$40:$B$47</c:f>
              <c:numCache>
                <c:formatCode>General</c:formatCode>
                <c:ptCount val="8"/>
                <c:pt idx="0">
                  <c:v>1600681</c:v>
                </c:pt>
                <c:pt idx="1">
                  <c:v>1085806</c:v>
                </c:pt>
                <c:pt idx="2">
                  <c:v>1579654</c:v>
                </c:pt>
                <c:pt idx="3">
                  <c:v>1810398</c:v>
                </c:pt>
                <c:pt idx="4">
                  <c:v>1882962</c:v>
                </c:pt>
                <c:pt idx="5">
                  <c:v>1634643</c:v>
                </c:pt>
                <c:pt idx="6">
                  <c:v>1628244</c:v>
                </c:pt>
                <c:pt idx="7">
                  <c:v>1623899</c:v>
                </c:pt>
              </c:numCache>
            </c:numRef>
          </c:yVal>
          <c:smooth val="0"/>
          <c:extLst>
            <c:ext xmlns:c16="http://schemas.microsoft.com/office/drawing/2014/chart" uri="{C3380CC4-5D6E-409C-BE32-E72D297353CC}">
              <c16:uniqueId val="{00000001-AA60-4574-A990-28368A0D2C97}"/>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MWD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Comparison!$F$31:$F$62</c:f>
              <c:numCache>
                <c:formatCode>General</c:formatCode>
                <c:ptCount val="32"/>
                <c:pt idx="0">
                  <c:v>0.105555555555555</c:v>
                </c:pt>
                <c:pt idx="1">
                  <c:v>9.9999999999999895E-2</c:v>
                </c:pt>
                <c:pt idx="2">
                  <c:v>0.63333333333333297</c:v>
                </c:pt>
                <c:pt idx="3">
                  <c:v>0.24444444444444399</c:v>
                </c:pt>
                <c:pt idx="4">
                  <c:v>0.88888888888888895</c:v>
                </c:pt>
                <c:pt idx="5">
                  <c:v>0.76666666666666605</c:v>
                </c:pt>
                <c:pt idx="6">
                  <c:v>0.63055555555555498</c:v>
                </c:pt>
                <c:pt idx="7">
                  <c:v>0.94722222222222197</c:v>
                </c:pt>
                <c:pt idx="8">
                  <c:v>0.76388888888888895</c:v>
                </c:pt>
                <c:pt idx="9">
                  <c:v>0.62777777777777699</c:v>
                </c:pt>
                <c:pt idx="10">
                  <c:v>0.38333333333333303</c:v>
                </c:pt>
                <c:pt idx="11">
                  <c:v>0.46388888888888802</c:v>
                </c:pt>
                <c:pt idx="12">
                  <c:v>0.61111111111111105</c:v>
                </c:pt>
                <c:pt idx="13">
                  <c:v>0.51388888888888895</c:v>
                </c:pt>
                <c:pt idx="14">
                  <c:v>0.81111111111111101</c:v>
                </c:pt>
                <c:pt idx="15">
                  <c:v>0.89722222222222203</c:v>
                </c:pt>
                <c:pt idx="16">
                  <c:v>0.38055555555555498</c:v>
                </c:pt>
                <c:pt idx="17">
                  <c:v>0.23611111111111099</c:v>
                </c:pt>
                <c:pt idx="18">
                  <c:v>0.23055555555555499</c:v>
                </c:pt>
                <c:pt idx="19">
                  <c:v>0.57777777777777695</c:v>
                </c:pt>
                <c:pt idx="20">
                  <c:v>0.93055555555555503</c:v>
                </c:pt>
                <c:pt idx="21">
                  <c:v>0.48611111111111099</c:v>
                </c:pt>
                <c:pt idx="22">
                  <c:v>0.313888888888888</c:v>
                </c:pt>
                <c:pt idx="23">
                  <c:v>7.2222222222222104E-2</c:v>
                </c:pt>
                <c:pt idx="24">
                  <c:v>5.83333333333333E-2</c:v>
                </c:pt>
                <c:pt idx="25">
                  <c:v>0.3</c:v>
                </c:pt>
                <c:pt idx="26">
                  <c:v>0.85833333333333295</c:v>
                </c:pt>
                <c:pt idx="27">
                  <c:v>0.46111111111111103</c:v>
                </c:pt>
                <c:pt idx="28">
                  <c:v>0.79444444444444395</c:v>
                </c:pt>
                <c:pt idx="29">
                  <c:v>0.41111111111111098</c:v>
                </c:pt>
                <c:pt idx="30">
                  <c:v>0.11111111111111099</c:v>
                </c:pt>
                <c:pt idx="31">
                  <c:v>0.155555555555555</c:v>
                </c:pt>
              </c:numCache>
            </c:numRef>
          </c:xVal>
          <c:yVal>
            <c:numRef>
              <c:f>Comparison!$D$31:$D$62</c:f>
              <c:numCache>
                <c:formatCode>General</c:formatCode>
                <c:ptCount val="32"/>
                <c:pt idx="0">
                  <c:v>625000</c:v>
                </c:pt>
                <c:pt idx="1">
                  <c:v>744000</c:v>
                </c:pt>
                <c:pt idx="2">
                  <c:v>663000</c:v>
                </c:pt>
                <c:pt idx="3">
                  <c:v>845000</c:v>
                </c:pt>
                <c:pt idx="4">
                  <c:v>451000</c:v>
                </c:pt>
                <c:pt idx="5">
                  <c:v>663000</c:v>
                </c:pt>
                <c:pt idx="6">
                  <c:v>724000</c:v>
                </c:pt>
                <c:pt idx="7">
                  <c:v>521000</c:v>
                </c:pt>
                <c:pt idx="8">
                  <c:v>792000</c:v>
                </c:pt>
                <c:pt idx="9">
                  <c:v>1473000</c:v>
                </c:pt>
                <c:pt idx="10">
                  <c:v>1119000</c:v>
                </c:pt>
                <c:pt idx="11">
                  <c:v>1415000</c:v>
                </c:pt>
                <c:pt idx="12">
                  <c:v>1561000</c:v>
                </c:pt>
                <c:pt idx="13">
                  <c:v>1802000</c:v>
                </c:pt>
                <c:pt idx="14">
                  <c:v>1525000</c:v>
                </c:pt>
                <c:pt idx="15">
                  <c:v>1695000</c:v>
                </c:pt>
                <c:pt idx="16">
                  <c:v>1648000</c:v>
                </c:pt>
                <c:pt idx="17">
                  <c:v>1037000</c:v>
                </c:pt>
                <c:pt idx="18">
                  <c:v>908000</c:v>
                </c:pt>
                <c:pt idx="19">
                  <c:v>1129000</c:v>
                </c:pt>
                <c:pt idx="20">
                  <c:v>1379000</c:v>
                </c:pt>
                <c:pt idx="21">
                  <c:v>1252000</c:v>
                </c:pt>
                <c:pt idx="22">
                  <c:v>974000</c:v>
                </c:pt>
                <c:pt idx="23">
                  <c:v>607000</c:v>
                </c:pt>
                <c:pt idx="24">
                  <c:v>593000</c:v>
                </c:pt>
                <c:pt idx="25">
                  <c:v>1009000</c:v>
                </c:pt>
                <c:pt idx="26">
                  <c:v>1473000</c:v>
                </c:pt>
                <c:pt idx="27">
                  <c:v>845000</c:v>
                </c:pt>
                <c:pt idx="28">
                  <c:v>1232000</c:v>
                </c:pt>
                <c:pt idx="29">
                  <c:v>588000</c:v>
                </c:pt>
              </c:numCache>
            </c:numRef>
          </c:yVal>
          <c:smooth val="0"/>
          <c:extLst>
            <c:ext xmlns:c16="http://schemas.microsoft.com/office/drawing/2014/chart" uri="{C3380CC4-5D6E-409C-BE32-E72D297353CC}">
              <c16:uniqueId val="{00000001-F9E8-448E-AFEA-83EA80116B4A}"/>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MWD vs SWDI Delta 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6.5666447944006903E-2"/>
                  <c:y val="-0.27175123942840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Comparison!$F$40:$F$62</c:f>
              <c:numCache>
                <c:formatCode>General</c:formatCode>
                <c:ptCount val="23"/>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pt idx="8">
                  <c:v>0.23611111111111099</c:v>
                </c:pt>
                <c:pt idx="9">
                  <c:v>0.23055555555555499</c:v>
                </c:pt>
                <c:pt idx="10">
                  <c:v>0.57777777777777695</c:v>
                </c:pt>
                <c:pt idx="11">
                  <c:v>0.93055555555555503</c:v>
                </c:pt>
                <c:pt idx="12">
                  <c:v>0.48611111111111099</c:v>
                </c:pt>
                <c:pt idx="13">
                  <c:v>0.313888888888888</c:v>
                </c:pt>
                <c:pt idx="14">
                  <c:v>7.2222222222222104E-2</c:v>
                </c:pt>
                <c:pt idx="15">
                  <c:v>5.83333333333333E-2</c:v>
                </c:pt>
                <c:pt idx="16">
                  <c:v>0.3</c:v>
                </c:pt>
                <c:pt idx="17">
                  <c:v>0.85833333333333295</c:v>
                </c:pt>
                <c:pt idx="18">
                  <c:v>0.46111111111111103</c:v>
                </c:pt>
                <c:pt idx="19">
                  <c:v>0.79444444444444395</c:v>
                </c:pt>
                <c:pt idx="20">
                  <c:v>0.41111111111111098</c:v>
                </c:pt>
                <c:pt idx="21">
                  <c:v>0.11111111111111099</c:v>
                </c:pt>
                <c:pt idx="22">
                  <c:v>0.155555555555555</c:v>
                </c:pt>
              </c:numCache>
            </c:numRef>
          </c:xVal>
          <c:yVal>
            <c:numRef>
              <c:f>Comparison!$D$40:$D$62</c:f>
              <c:numCache>
                <c:formatCode>General</c:formatCode>
                <c:ptCount val="23"/>
                <c:pt idx="0">
                  <c:v>1473000</c:v>
                </c:pt>
                <c:pt idx="1">
                  <c:v>1119000</c:v>
                </c:pt>
                <c:pt idx="2">
                  <c:v>1415000</c:v>
                </c:pt>
                <c:pt idx="3">
                  <c:v>1561000</c:v>
                </c:pt>
                <c:pt idx="4">
                  <c:v>1802000</c:v>
                </c:pt>
                <c:pt idx="5">
                  <c:v>1525000</c:v>
                </c:pt>
                <c:pt idx="6">
                  <c:v>1695000</c:v>
                </c:pt>
                <c:pt idx="7">
                  <c:v>1648000</c:v>
                </c:pt>
                <c:pt idx="8">
                  <c:v>1037000</c:v>
                </c:pt>
                <c:pt idx="9">
                  <c:v>908000</c:v>
                </c:pt>
                <c:pt idx="10">
                  <c:v>1129000</c:v>
                </c:pt>
                <c:pt idx="11">
                  <c:v>1379000</c:v>
                </c:pt>
                <c:pt idx="12">
                  <c:v>1252000</c:v>
                </c:pt>
                <c:pt idx="13">
                  <c:v>974000</c:v>
                </c:pt>
                <c:pt idx="14">
                  <c:v>607000</c:v>
                </c:pt>
                <c:pt idx="15">
                  <c:v>593000</c:v>
                </c:pt>
                <c:pt idx="16">
                  <c:v>1009000</c:v>
                </c:pt>
                <c:pt idx="17">
                  <c:v>1473000</c:v>
                </c:pt>
                <c:pt idx="18">
                  <c:v>845000</c:v>
                </c:pt>
                <c:pt idx="19">
                  <c:v>1232000</c:v>
                </c:pt>
                <c:pt idx="20">
                  <c:v>588000</c:v>
                </c:pt>
              </c:numCache>
            </c:numRef>
          </c:yVal>
          <c:smooth val="0"/>
          <c:extLst>
            <c:ext xmlns:c16="http://schemas.microsoft.com/office/drawing/2014/chart" uri="{C3380CC4-5D6E-409C-BE32-E72D297353CC}">
              <c16:uniqueId val="{00000001-AB40-4621-B3D1-3C3F5DC11C19}"/>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MWD vs SWDI Delta 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3.7555336832895886E-2"/>
                  <c:y val="-0.221920749489647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Comparison!$F$48:$F$62</c:f>
              <c:numCache>
                <c:formatCode>General</c:formatCode>
                <c:ptCount val="15"/>
                <c:pt idx="0">
                  <c:v>0.23611111111111099</c:v>
                </c:pt>
                <c:pt idx="1">
                  <c:v>0.23055555555555499</c:v>
                </c:pt>
                <c:pt idx="2">
                  <c:v>0.57777777777777695</c:v>
                </c:pt>
                <c:pt idx="3">
                  <c:v>0.93055555555555503</c:v>
                </c:pt>
                <c:pt idx="4">
                  <c:v>0.48611111111111099</c:v>
                </c:pt>
                <c:pt idx="5">
                  <c:v>0.313888888888888</c:v>
                </c:pt>
                <c:pt idx="6">
                  <c:v>7.2222222222222104E-2</c:v>
                </c:pt>
                <c:pt idx="7">
                  <c:v>5.83333333333333E-2</c:v>
                </c:pt>
                <c:pt idx="8">
                  <c:v>0.3</c:v>
                </c:pt>
                <c:pt idx="9">
                  <c:v>0.85833333333333295</c:v>
                </c:pt>
                <c:pt idx="10">
                  <c:v>0.46111111111111103</c:v>
                </c:pt>
                <c:pt idx="11">
                  <c:v>0.79444444444444395</c:v>
                </c:pt>
                <c:pt idx="12">
                  <c:v>0.41111111111111098</c:v>
                </c:pt>
                <c:pt idx="13">
                  <c:v>0.11111111111111099</c:v>
                </c:pt>
                <c:pt idx="14">
                  <c:v>0.155555555555555</c:v>
                </c:pt>
              </c:numCache>
            </c:numRef>
          </c:xVal>
          <c:yVal>
            <c:numRef>
              <c:f>Comparison!$D$48:$D$62</c:f>
              <c:numCache>
                <c:formatCode>General</c:formatCode>
                <c:ptCount val="15"/>
                <c:pt idx="0">
                  <c:v>1037000</c:v>
                </c:pt>
                <c:pt idx="1">
                  <c:v>908000</c:v>
                </c:pt>
                <c:pt idx="2">
                  <c:v>1129000</c:v>
                </c:pt>
                <c:pt idx="3">
                  <c:v>1379000</c:v>
                </c:pt>
                <c:pt idx="4">
                  <c:v>1252000</c:v>
                </c:pt>
                <c:pt idx="5">
                  <c:v>974000</c:v>
                </c:pt>
                <c:pt idx="6">
                  <c:v>607000</c:v>
                </c:pt>
                <c:pt idx="7">
                  <c:v>593000</c:v>
                </c:pt>
                <c:pt idx="8">
                  <c:v>1009000</c:v>
                </c:pt>
                <c:pt idx="9">
                  <c:v>1473000</c:v>
                </c:pt>
                <c:pt idx="10">
                  <c:v>845000</c:v>
                </c:pt>
                <c:pt idx="11">
                  <c:v>1232000</c:v>
                </c:pt>
                <c:pt idx="12">
                  <c:v>588000</c:v>
                </c:pt>
              </c:numCache>
            </c:numRef>
          </c:yVal>
          <c:smooth val="0"/>
          <c:extLst>
            <c:ext xmlns:c16="http://schemas.microsoft.com/office/drawing/2014/chart" uri="{C3380CC4-5D6E-409C-BE32-E72D297353CC}">
              <c16:uniqueId val="{00000001-FE77-4D54-AC2B-3223560879AD}"/>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MWD vs SWDI Delta 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6.011089238845134E-2"/>
                  <c:y val="-0.209966462525517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Comparison!$F$40:$F$55</c:f>
              <c:numCache>
                <c:formatCode>General</c:formatCode>
                <c:ptCount val="16"/>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pt idx="8">
                  <c:v>0.23611111111111099</c:v>
                </c:pt>
                <c:pt idx="9">
                  <c:v>0.23055555555555499</c:v>
                </c:pt>
                <c:pt idx="10">
                  <c:v>0.57777777777777695</c:v>
                </c:pt>
                <c:pt idx="11">
                  <c:v>0.93055555555555503</c:v>
                </c:pt>
                <c:pt idx="12">
                  <c:v>0.48611111111111099</c:v>
                </c:pt>
                <c:pt idx="13">
                  <c:v>0.313888888888888</c:v>
                </c:pt>
                <c:pt idx="14">
                  <c:v>7.2222222222222104E-2</c:v>
                </c:pt>
                <c:pt idx="15">
                  <c:v>5.83333333333333E-2</c:v>
                </c:pt>
              </c:numCache>
            </c:numRef>
          </c:xVal>
          <c:yVal>
            <c:numRef>
              <c:f>Comparison!$D$40:$D$55</c:f>
              <c:numCache>
                <c:formatCode>General</c:formatCode>
                <c:ptCount val="16"/>
                <c:pt idx="0">
                  <c:v>1473000</c:v>
                </c:pt>
                <c:pt idx="1">
                  <c:v>1119000</c:v>
                </c:pt>
                <c:pt idx="2">
                  <c:v>1415000</c:v>
                </c:pt>
                <c:pt idx="3">
                  <c:v>1561000</c:v>
                </c:pt>
                <c:pt idx="4">
                  <c:v>1802000</c:v>
                </c:pt>
                <c:pt idx="5">
                  <c:v>1525000</c:v>
                </c:pt>
                <c:pt idx="6">
                  <c:v>1695000</c:v>
                </c:pt>
                <c:pt idx="7">
                  <c:v>1648000</c:v>
                </c:pt>
                <c:pt idx="8">
                  <c:v>1037000</c:v>
                </c:pt>
                <c:pt idx="9">
                  <c:v>908000</c:v>
                </c:pt>
                <c:pt idx="10">
                  <c:v>1129000</c:v>
                </c:pt>
                <c:pt idx="11">
                  <c:v>1379000</c:v>
                </c:pt>
                <c:pt idx="12">
                  <c:v>1252000</c:v>
                </c:pt>
                <c:pt idx="13">
                  <c:v>974000</c:v>
                </c:pt>
                <c:pt idx="14">
                  <c:v>607000</c:v>
                </c:pt>
                <c:pt idx="15">
                  <c:v>593000</c:v>
                </c:pt>
              </c:numCache>
            </c:numRef>
          </c:yVal>
          <c:smooth val="0"/>
          <c:extLst>
            <c:ext xmlns:c16="http://schemas.microsoft.com/office/drawing/2014/chart" uri="{C3380CC4-5D6E-409C-BE32-E72D297353CC}">
              <c16:uniqueId val="{00000001-7F6C-48A3-9049-E1E17317C7CC}"/>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Comparison!$F$31:$F$39</c:f>
              <c:numCache>
                <c:formatCode>General</c:formatCode>
                <c:ptCount val="9"/>
                <c:pt idx="0">
                  <c:v>0.105555555555555</c:v>
                </c:pt>
                <c:pt idx="1">
                  <c:v>9.9999999999999895E-2</c:v>
                </c:pt>
                <c:pt idx="2">
                  <c:v>0.63333333333333297</c:v>
                </c:pt>
                <c:pt idx="3">
                  <c:v>0.24444444444444399</c:v>
                </c:pt>
                <c:pt idx="4">
                  <c:v>0.88888888888888895</c:v>
                </c:pt>
                <c:pt idx="5">
                  <c:v>0.76666666666666605</c:v>
                </c:pt>
                <c:pt idx="6">
                  <c:v>0.63055555555555498</c:v>
                </c:pt>
                <c:pt idx="7">
                  <c:v>0.94722222222222197</c:v>
                </c:pt>
                <c:pt idx="8">
                  <c:v>0.76388888888888895</c:v>
                </c:pt>
              </c:numCache>
            </c:numRef>
          </c:xVal>
          <c:yVal>
            <c:numRef>
              <c:f>Comparison!$D$31:$D$39</c:f>
              <c:numCache>
                <c:formatCode>General</c:formatCode>
                <c:ptCount val="9"/>
                <c:pt idx="0">
                  <c:v>625000</c:v>
                </c:pt>
                <c:pt idx="1">
                  <c:v>744000</c:v>
                </c:pt>
                <c:pt idx="2">
                  <c:v>663000</c:v>
                </c:pt>
                <c:pt idx="3">
                  <c:v>845000</c:v>
                </c:pt>
                <c:pt idx="4">
                  <c:v>451000</c:v>
                </c:pt>
                <c:pt idx="5">
                  <c:v>663000</c:v>
                </c:pt>
                <c:pt idx="6">
                  <c:v>724000</c:v>
                </c:pt>
                <c:pt idx="7">
                  <c:v>521000</c:v>
                </c:pt>
                <c:pt idx="8">
                  <c:v>792000</c:v>
                </c:pt>
              </c:numCache>
            </c:numRef>
          </c:yVal>
          <c:smooth val="0"/>
          <c:extLst>
            <c:ext xmlns:c16="http://schemas.microsoft.com/office/drawing/2014/chart" uri="{C3380CC4-5D6E-409C-BE32-E72D297353CC}">
              <c16:uniqueId val="{00000001-8A75-42E2-9A49-948AB9E5A54C}"/>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Comparison!$F$40:$F$47</c:f>
              <c:numCache>
                <c:formatCode>General</c:formatCode>
                <c:ptCount val="8"/>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numCache>
            </c:numRef>
          </c:xVal>
          <c:yVal>
            <c:numRef>
              <c:f>Comparison!$D$40:$D$47</c:f>
              <c:numCache>
                <c:formatCode>General</c:formatCode>
                <c:ptCount val="8"/>
                <c:pt idx="0">
                  <c:v>1473000</c:v>
                </c:pt>
                <c:pt idx="1">
                  <c:v>1119000</c:v>
                </c:pt>
                <c:pt idx="2">
                  <c:v>1415000</c:v>
                </c:pt>
                <c:pt idx="3">
                  <c:v>1561000</c:v>
                </c:pt>
                <c:pt idx="4">
                  <c:v>1802000</c:v>
                </c:pt>
                <c:pt idx="5">
                  <c:v>1525000</c:v>
                </c:pt>
                <c:pt idx="6">
                  <c:v>1695000</c:v>
                </c:pt>
                <c:pt idx="7">
                  <c:v>1648000</c:v>
                </c:pt>
              </c:numCache>
            </c:numRef>
          </c:yVal>
          <c:smooth val="0"/>
          <c:extLst>
            <c:ext xmlns:c16="http://schemas.microsoft.com/office/drawing/2014/chart" uri="{C3380CC4-5D6E-409C-BE32-E72D297353CC}">
              <c16:uniqueId val="{00000001-8234-400F-9558-9EA361FB79A3}"/>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Comparison!$E$1</c:f>
              <c:strCache>
                <c:ptCount val="1"/>
                <c:pt idx="0">
                  <c:v>B135 MWD</c:v>
                </c:pt>
              </c:strCache>
            </c:strRef>
          </c:tx>
          <c:spPr>
            <a:solidFill>
              <a:schemeClr val="accent3"/>
            </a:solidFill>
            <a:ln>
              <a:noFill/>
            </a:ln>
            <a:effectLst/>
          </c:spPr>
          <c:invertIfNegative val="0"/>
          <c:cat>
            <c:numRef>
              <c:f>Comparison!$A$16:$A$60</c:f>
              <c:numCache>
                <c:formatCode>General</c:formatCode>
                <c:ptCount val="45"/>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numCache>
            </c:numRef>
          </c:cat>
          <c:val>
            <c:numRef>
              <c:f>Comparison!$E$16:$E$60</c:f>
              <c:numCache>
                <c:formatCode>General</c:formatCode>
                <c:ptCount val="45"/>
                <c:pt idx="0">
                  <c:v>618451</c:v>
                </c:pt>
                <c:pt idx="1">
                  <c:v>189755</c:v>
                </c:pt>
                <c:pt idx="2">
                  <c:v>507565</c:v>
                </c:pt>
                <c:pt idx="3">
                  <c:v>477074</c:v>
                </c:pt>
                <c:pt idx="4">
                  <c:v>531727</c:v>
                </c:pt>
                <c:pt idx="5">
                  <c:v>795846</c:v>
                </c:pt>
                <c:pt idx="6">
                  <c:v>691192</c:v>
                </c:pt>
                <c:pt idx="7">
                  <c:v>343521</c:v>
                </c:pt>
                <c:pt idx="8">
                  <c:v>457582</c:v>
                </c:pt>
                <c:pt idx="9">
                  <c:v>683625</c:v>
                </c:pt>
                <c:pt idx="10">
                  <c:v>708840</c:v>
                </c:pt>
                <c:pt idx="11">
                  <c:v>712424</c:v>
                </c:pt>
                <c:pt idx="12">
                  <c:v>902564</c:v>
                </c:pt>
                <c:pt idx="13">
                  <c:v>1156698</c:v>
                </c:pt>
                <c:pt idx="14">
                  <c:v>1396423</c:v>
                </c:pt>
                <c:pt idx="15">
                  <c:v>391447</c:v>
                </c:pt>
                <c:pt idx="16">
                  <c:v>710313</c:v>
                </c:pt>
                <c:pt idx="17">
                  <c:v>652190</c:v>
                </c:pt>
                <c:pt idx="18">
                  <c:v>807866</c:v>
                </c:pt>
                <c:pt idx="19">
                  <c:v>436042</c:v>
                </c:pt>
                <c:pt idx="20">
                  <c:v>593380</c:v>
                </c:pt>
                <c:pt idx="21">
                  <c:v>721810</c:v>
                </c:pt>
                <c:pt idx="22">
                  <c:v>410065</c:v>
                </c:pt>
                <c:pt idx="23">
                  <c:v>852617</c:v>
                </c:pt>
                <c:pt idx="24">
                  <c:v>1522412</c:v>
                </c:pt>
                <c:pt idx="25">
                  <c:v>1023169</c:v>
                </c:pt>
                <c:pt idx="26">
                  <c:v>1408919</c:v>
                </c:pt>
                <c:pt idx="27">
                  <c:v>1701615</c:v>
                </c:pt>
                <c:pt idx="28">
                  <c:v>1724380</c:v>
                </c:pt>
                <c:pt idx="29">
                  <c:v>1528045</c:v>
                </c:pt>
                <c:pt idx="30">
                  <c:v>1512186</c:v>
                </c:pt>
                <c:pt idx="31">
                  <c:v>1499688</c:v>
                </c:pt>
                <c:pt idx="32">
                  <c:v>898313</c:v>
                </c:pt>
                <c:pt idx="33">
                  <c:v>930871</c:v>
                </c:pt>
                <c:pt idx="34">
                  <c:v>1420331</c:v>
                </c:pt>
                <c:pt idx="35">
                  <c:v>1686570</c:v>
                </c:pt>
                <c:pt idx="36">
                  <c:v>1224907</c:v>
                </c:pt>
                <c:pt idx="37">
                  <c:v>892550</c:v>
                </c:pt>
                <c:pt idx="38">
                  <c:v>387392</c:v>
                </c:pt>
                <c:pt idx="39">
                  <c:v>573526</c:v>
                </c:pt>
                <c:pt idx="40">
                  <c:v>1083900</c:v>
                </c:pt>
                <c:pt idx="41">
                  <c:v>1626357</c:v>
                </c:pt>
                <c:pt idx="42">
                  <c:v>679545</c:v>
                </c:pt>
                <c:pt idx="43">
                  <c:v>1347162</c:v>
                </c:pt>
                <c:pt idx="44">
                  <c:v>431759</c:v>
                </c:pt>
              </c:numCache>
            </c:numRef>
          </c:val>
          <c:extLst>
            <c:ext xmlns:c16="http://schemas.microsoft.com/office/drawing/2014/chart" uri="{C3380CC4-5D6E-409C-BE32-E72D297353CC}">
              <c16:uniqueId val="{00000001-E229-4FC1-9BE1-D7D0919ABE26}"/>
            </c:ext>
          </c:extLst>
        </c:ser>
        <c:ser>
          <c:idx val="1"/>
          <c:order val="1"/>
          <c:tx>
            <c:strRef>
              <c:f>Comparison!$D$1</c:f>
              <c:strCache>
                <c:ptCount val="1"/>
                <c:pt idx="0">
                  <c:v>MWD</c:v>
                </c:pt>
              </c:strCache>
            </c:strRef>
          </c:tx>
          <c:spPr>
            <a:solidFill>
              <a:schemeClr val="accent2"/>
            </a:solidFill>
            <a:ln>
              <a:noFill/>
            </a:ln>
            <a:effectLst/>
          </c:spPr>
          <c:invertIfNegative val="0"/>
          <c:cat>
            <c:numRef>
              <c:f>Comparison!$A$16:$A$60</c:f>
              <c:numCache>
                <c:formatCode>General</c:formatCode>
                <c:ptCount val="45"/>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numCache>
            </c:numRef>
          </c:cat>
          <c:val>
            <c:numRef>
              <c:f>Comparison!$D$16:$D$60</c:f>
              <c:numCache>
                <c:formatCode>General</c:formatCode>
                <c:ptCount val="45"/>
                <c:pt idx="0">
                  <c:v>638000</c:v>
                </c:pt>
                <c:pt idx="1">
                  <c:v>209000</c:v>
                </c:pt>
                <c:pt idx="2">
                  <c:v>576000</c:v>
                </c:pt>
                <c:pt idx="3">
                  <c:v>532000</c:v>
                </c:pt>
                <c:pt idx="4">
                  <c:v>560000</c:v>
                </c:pt>
                <c:pt idx="5">
                  <c:v>827000</c:v>
                </c:pt>
                <c:pt idx="6">
                  <c:v>737000</c:v>
                </c:pt>
                <c:pt idx="7">
                  <c:v>410000</c:v>
                </c:pt>
                <c:pt idx="8">
                  <c:v>498000</c:v>
                </c:pt>
                <c:pt idx="9">
                  <c:v>728000</c:v>
                </c:pt>
                <c:pt idx="10">
                  <c:v>756000</c:v>
                </c:pt>
                <c:pt idx="11">
                  <c:v>763000</c:v>
                </c:pt>
                <c:pt idx="12">
                  <c:v>957000</c:v>
                </c:pt>
                <c:pt idx="13">
                  <c:v>1215000</c:v>
                </c:pt>
                <c:pt idx="14">
                  <c:v>1458000</c:v>
                </c:pt>
                <c:pt idx="15">
                  <c:v>625000</c:v>
                </c:pt>
                <c:pt idx="16">
                  <c:v>744000</c:v>
                </c:pt>
                <c:pt idx="17">
                  <c:v>663000</c:v>
                </c:pt>
                <c:pt idx="18">
                  <c:v>845000</c:v>
                </c:pt>
                <c:pt idx="19">
                  <c:v>451000</c:v>
                </c:pt>
                <c:pt idx="20">
                  <c:v>663000</c:v>
                </c:pt>
                <c:pt idx="21">
                  <c:v>724000</c:v>
                </c:pt>
                <c:pt idx="22">
                  <c:v>521000</c:v>
                </c:pt>
                <c:pt idx="23">
                  <c:v>792000</c:v>
                </c:pt>
                <c:pt idx="24">
                  <c:v>1473000</c:v>
                </c:pt>
                <c:pt idx="25">
                  <c:v>1119000</c:v>
                </c:pt>
                <c:pt idx="26">
                  <c:v>1415000</c:v>
                </c:pt>
                <c:pt idx="27">
                  <c:v>1561000</c:v>
                </c:pt>
                <c:pt idx="28">
                  <c:v>1802000</c:v>
                </c:pt>
                <c:pt idx="29">
                  <c:v>1525000</c:v>
                </c:pt>
                <c:pt idx="30">
                  <c:v>1695000</c:v>
                </c:pt>
                <c:pt idx="31">
                  <c:v>1648000</c:v>
                </c:pt>
                <c:pt idx="32">
                  <c:v>1037000</c:v>
                </c:pt>
                <c:pt idx="33">
                  <c:v>908000</c:v>
                </c:pt>
                <c:pt idx="34">
                  <c:v>1129000</c:v>
                </c:pt>
                <c:pt idx="35">
                  <c:v>1379000</c:v>
                </c:pt>
                <c:pt idx="36">
                  <c:v>1252000</c:v>
                </c:pt>
                <c:pt idx="37">
                  <c:v>974000</c:v>
                </c:pt>
                <c:pt idx="38">
                  <c:v>607000</c:v>
                </c:pt>
                <c:pt idx="39">
                  <c:v>593000</c:v>
                </c:pt>
                <c:pt idx="40">
                  <c:v>1009000</c:v>
                </c:pt>
                <c:pt idx="41">
                  <c:v>1473000</c:v>
                </c:pt>
                <c:pt idx="42">
                  <c:v>845000</c:v>
                </c:pt>
                <c:pt idx="43">
                  <c:v>1232000</c:v>
                </c:pt>
                <c:pt idx="44">
                  <c:v>588000</c:v>
                </c:pt>
              </c:numCache>
            </c:numRef>
          </c:val>
          <c:extLst>
            <c:ext xmlns:c16="http://schemas.microsoft.com/office/drawing/2014/chart" uri="{C3380CC4-5D6E-409C-BE32-E72D297353CC}">
              <c16:uniqueId val="{00000002-E229-4FC1-9BE1-D7D0919ABE26}"/>
            </c:ext>
          </c:extLst>
        </c:ser>
        <c:dLbls>
          <c:showLegendKey val="0"/>
          <c:showVal val="0"/>
          <c:showCatName val="0"/>
          <c:showSerName val="0"/>
          <c:showPercent val="0"/>
          <c:showBubbleSize val="0"/>
        </c:dLbls>
        <c:gapWidth val="219"/>
        <c:overlap val="-27"/>
        <c:axId val="431190863"/>
        <c:axId val="431175503"/>
      </c:barChart>
      <c:catAx>
        <c:axId val="43119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75503"/>
        <c:crosses val="autoZero"/>
        <c:auto val="1"/>
        <c:lblAlgn val="ctr"/>
        <c:lblOffset val="100"/>
        <c:noMultiLvlLbl val="0"/>
      </c:catAx>
      <c:valAx>
        <c:axId val="43117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9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B135 MWD vs MWD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6.9704286964129489E-2"/>
                  <c:y val="-0.110781933508311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Comparison!$E$16:$E$60</c:f>
              <c:numCache>
                <c:formatCode>General</c:formatCode>
                <c:ptCount val="45"/>
                <c:pt idx="0">
                  <c:v>618451</c:v>
                </c:pt>
                <c:pt idx="1">
                  <c:v>189755</c:v>
                </c:pt>
                <c:pt idx="2">
                  <c:v>507565</c:v>
                </c:pt>
                <c:pt idx="3">
                  <c:v>477074</c:v>
                </c:pt>
                <c:pt idx="4">
                  <c:v>531727</c:v>
                </c:pt>
                <c:pt idx="5">
                  <c:v>795846</c:v>
                </c:pt>
                <c:pt idx="6">
                  <c:v>691192</c:v>
                </c:pt>
                <c:pt idx="7">
                  <c:v>343521</c:v>
                </c:pt>
                <c:pt idx="8">
                  <c:v>457582</c:v>
                </c:pt>
                <c:pt idx="9">
                  <c:v>683625</c:v>
                </c:pt>
                <c:pt idx="10">
                  <c:v>708840</c:v>
                </c:pt>
                <c:pt idx="11">
                  <c:v>712424</c:v>
                </c:pt>
                <c:pt idx="12">
                  <c:v>902564</c:v>
                </c:pt>
                <c:pt idx="13">
                  <c:v>1156698</c:v>
                </c:pt>
                <c:pt idx="14">
                  <c:v>1396423</c:v>
                </c:pt>
                <c:pt idx="15">
                  <c:v>391447</c:v>
                </c:pt>
                <c:pt idx="16">
                  <c:v>710313</c:v>
                </c:pt>
                <c:pt idx="17">
                  <c:v>652190</c:v>
                </c:pt>
                <c:pt idx="18">
                  <c:v>807866</c:v>
                </c:pt>
                <c:pt idx="19">
                  <c:v>436042</c:v>
                </c:pt>
                <c:pt idx="20">
                  <c:v>593380</c:v>
                </c:pt>
                <c:pt idx="21">
                  <c:v>721810</c:v>
                </c:pt>
                <c:pt idx="22">
                  <c:v>410065</c:v>
                </c:pt>
                <c:pt idx="23">
                  <c:v>852617</c:v>
                </c:pt>
                <c:pt idx="24">
                  <c:v>1522412</c:v>
                </c:pt>
                <c:pt idx="25">
                  <c:v>1023169</c:v>
                </c:pt>
                <c:pt idx="26">
                  <c:v>1408919</c:v>
                </c:pt>
                <c:pt idx="27">
                  <c:v>1701615</c:v>
                </c:pt>
                <c:pt idx="28">
                  <c:v>1724380</c:v>
                </c:pt>
                <c:pt idx="29">
                  <c:v>1528045</c:v>
                </c:pt>
                <c:pt idx="30">
                  <c:v>1512186</c:v>
                </c:pt>
                <c:pt idx="31">
                  <c:v>1499688</c:v>
                </c:pt>
                <c:pt idx="32">
                  <c:v>898313</c:v>
                </c:pt>
                <c:pt idx="33">
                  <c:v>930871</c:v>
                </c:pt>
                <c:pt idx="34">
                  <c:v>1420331</c:v>
                </c:pt>
                <c:pt idx="35">
                  <c:v>1686570</c:v>
                </c:pt>
                <c:pt idx="36">
                  <c:v>1224907</c:v>
                </c:pt>
                <c:pt idx="37">
                  <c:v>892550</c:v>
                </c:pt>
                <c:pt idx="38">
                  <c:v>387392</c:v>
                </c:pt>
                <c:pt idx="39">
                  <c:v>573526</c:v>
                </c:pt>
                <c:pt idx="40">
                  <c:v>1083900</c:v>
                </c:pt>
                <c:pt idx="41">
                  <c:v>1626357</c:v>
                </c:pt>
                <c:pt idx="42">
                  <c:v>679545</c:v>
                </c:pt>
                <c:pt idx="43">
                  <c:v>1347162</c:v>
                </c:pt>
                <c:pt idx="44">
                  <c:v>431759</c:v>
                </c:pt>
              </c:numCache>
            </c:numRef>
          </c:xVal>
          <c:yVal>
            <c:numRef>
              <c:f>Comparison!$D$16:$D$60</c:f>
              <c:numCache>
                <c:formatCode>General</c:formatCode>
                <c:ptCount val="45"/>
                <c:pt idx="0">
                  <c:v>638000</c:v>
                </c:pt>
                <c:pt idx="1">
                  <c:v>209000</c:v>
                </c:pt>
                <c:pt idx="2">
                  <c:v>576000</c:v>
                </c:pt>
                <c:pt idx="3">
                  <c:v>532000</c:v>
                </c:pt>
                <c:pt idx="4">
                  <c:v>560000</c:v>
                </c:pt>
                <c:pt idx="5">
                  <c:v>827000</c:v>
                </c:pt>
                <c:pt idx="6">
                  <c:v>737000</c:v>
                </c:pt>
                <c:pt idx="7">
                  <c:v>410000</c:v>
                </c:pt>
                <c:pt idx="8">
                  <c:v>498000</c:v>
                </c:pt>
                <c:pt idx="9">
                  <c:v>728000</c:v>
                </c:pt>
                <c:pt idx="10">
                  <c:v>756000</c:v>
                </c:pt>
                <c:pt idx="11">
                  <c:v>763000</c:v>
                </c:pt>
                <c:pt idx="12">
                  <c:v>957000</c:v>
                </c:pt>
                <c:pt idx="13">
                  <c:v>1215000</c:v>
                </c:pt>
                <c:pt idx="14">
                  <c:v>1458000</c:v>
                </c:pt>
                <c:pt idx="15">
                  <c:v>625000</c:v>
                </c:pt>
                <c:pt idx="16">
                  <c:v>744000</c:v>
                </c:pt>
                <c:pt idx="17">
                  <c:v>663000</c:v>
                </c:pt>
                <c:pt idx="18">
                  <c:v>845000</c:v>
                </c:pt>
                <c:pt idx="19">
                  <c:v>451000</c:v>
                </c:pt>
                <c:pt idx="20">
                  <c:v>663000</c:v>
                </c:pt>
                <c:pt idx="21">
                  <c:v>724000</c:v>
                </c:pt>
                <c:pt idx="22">
                  <c:v>521000</c:v>
                </c:pt>
                <c:pt idx="23">
                  <c:v>792000</c:v>
                </c:pt>
                <c:pt idx="24">
                  <c:v>1473000</c:v>
                </c:pt>
                <c:pt idx="25">
                  <c:v>1119000</c:v>
                </c:pt>
                <c:pt idx="26">
                  <c:v>1415000</c:v>
                </c:pt>
                <c:pt idx="27">
                  <c:v>1561000</c:v>
                </c:pt>
                <c:pt idx="28">
                  <c:v>1802000</c:v>
                </c:pt>
                <c:pt idx="29">
                  <c:v>1525000</c:v>
                </c:pt>
                <c:pt idx="30">
                  <c:v>1695000</c:v>
                </c:pt>
                <c:pt idx="31">
                  <c:v>1648000</c:v>
                </c:pt>
                <c:pt idx="32">
                  <c:v>1037000</c:v>
                </c:pt>
                <c:pt idx="33">
                  <c:v>908000</c:v>
                </c:pt>
                <c:pt idx="34">
                  <c:v>1129000</c:v>
                </c:pt>
                <c:pt idx="35">
                  <c:v>1379000</c:v>
                </c:pt>
                <c:pt idx="36">
                  <c:v>1252000</c:v>
                </c:pt>
                <c:pt idx="37">
                  <c:v>974000</c:v>
                </c:pt>
                <c:pt idx="38">
                  <c:v>607000</c:v>
                </c:pt>
                <c:pt idx="39">
                  <c:v>593000</c:v>
                </c:pt>
                <c:pt idx="40">
                  <c:v>1009000</c:v>
                </c:pt>
                <c:pt idx="41">
                  <c:v>1473000</c:v>
                </c:pt>
                <c:pt idx="42">
                  <c:v>845000</c:v>
                </c:pt>
                <c:pt idx="43">
                  <c:v>1232000</c:v>
                </c:pt>
                <c:pt idx="44">
                  <c:v>588000</c:v>
                </c:pt>
              </c:numCache>
            </c:numRef>
          </c:yVal>
          <c:smooth val="0"/>
          <c:extLst>
            <c:ext xmlns:c16="http://schemas.microsoft.com/office/drawing/2014/chart" uri="{C3380CC4-5D6E-409C-BE32-E72D297353CC}">
              <c16:uniqueId val="{00000000-CA51-45F3-BE52-907031F21426}"/>
            </c:ext>
          </c:extLst>
        </c:ser>
        <c:dLbls>
          <c:showLegendKey val="0"/>
          <c:showVal val="0"/>
          <c:showCatName val="0"/>
          <c:showSerName val="0"/>
          <c:showPercent val="0"/>
          <c:showBubbleSize val="0"/>
        </c:dLbls>
        <c:axId val="590541855"/>
        <c:axId val="590542335"/>
      </c:scatterChart>
      <c:valAx>
        <c:axId val="590541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2335"/>
        <c:crosses val="autoZero"/>
        <c:crossBetween val="midCat"/>
      </c:valAx>
      <c:valAx>
        <c:axId val="5905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1855"/>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Comparison!$S$1</c:f>
              <c:strCache>
                <c:ptCount val="1"/>
                <c:pt idx="0">
                  <c:v>B132 SC CY</c:v>
                </c:pt>
              </c:strCache>
            </c:strRef>
          </c:tx>
          <c:spPr>
            <a:solidFill>
              <a:schemeClr val="accent3"/>
            </a:solidFill>
            <a:ln>
              <a:noFill/>
            </a:ln>
            <a:effectLst/>
          </c:spPr>
          <c:invertIfNegative val="0"/>
          <c:cat>
            <c:numRef>
              <c:f>Comparison!$R$42:$R$60</c:f>
              <c:numCache>
                <c:formatCode>General</c:formatCod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numCache>
            </c:numRef>
          </c:cat>
          <c:val>
            <c:numRef>
              <c:f>Comparison!$S$42:$S$60</c:f>
              <c:numCache>
                <c:formatCode>General</c:formatCode>
                <c:ptCount val="19"/>
                <c:pt idx="0">
                  <c:v>1579654</c:v>
                </c:pt>
                <c:pt idx="1">
                  <c:v>1810398</c:v>
                </c:pt>
                <c:pt idx="2">
                  <c:v>1882962</c:v>
                </c:pt>
                <c:pt idx="3">
                  <c:v>1634643</c:v>
                </c:pt>
                <c:pt idx="4">
                  <c:v>1628244</c:v>
                </c:pt>
                <c:pt idx="5">
                  <c:v>1623899</c:v>
                </c:pt>
                <c:pt idx="6">
                  <c:v>987059</c:v>
                </c:pt>
                <c:pt idx="7">
                  <c:v>1027439</c:v>
                </c:pt>
                <c:pt idx="8">
                  <c:v>1550742</c:v>
                </c:pt>
                <c:pt idx="9">
                  <c:v>1785369</c:v>
                </c:pt>
                <c:pt idx="10">
                  <c:v>1414599</c:v>
                </c:pt>
                <c:pt idx="11">
                  <c:v>998351</c:v>
                </c:pt>
                <c:pt idx="12">
                  <c:v>428987</c:v>
                </c:pt>
                <c:pt idx="13">
                  <c:v>633401</c:v>
                </c:pt>
                <c:pt idx="14">
                  <c:v>1202465</c:v>
                </c:pt>
                <c:pt idx="15">
                  <c:v>1823884</c:v>
                </c:pt>
                <c:pt idx="16">
                  <c:v>784745</c:v>
                </c:pt>
                <c:pt idx="17">
                  <c:v>1516728</c:v>
                </c:pt>
                <c:pt idx="18">
                  <c:v>520693</c:v>
                </c:pt>
              </c:numCache>
            </c:numRef>
          </c:val>
          <c:extLst>
            <c:ext xmlns:c16="http://schemas.microsoft.com/office/drawing/2014/chart" uri="{C3380CC4-5D6E-409C-BE32-E72D297353CC}">
              <c16:uniqueId val="{00000001-F1A2-4843-8503-A2CD296DD3B2}"/>
            </c:ext>
          </c:extLst>
        </c:ser>
        <c:ser>
          <c:idx val="3"/>
          <c:order val="1"/>
          <c:tx>
            <c:strRef>
              <c:f>Comparison!$U$1</c:f>
              <c:strCache>
                <c:ptCount val="1"/>
                <c:pt idx="0">
                  <c:v>DWR</c:v>
                </c:pt>
              </c:strCache>
            </c:strRef>
          </c:tx>
          <c:spPr>
            <a:solidFill>
              <a:schemeClr val="accent1">
                <a:lumMod val="60000"/>
              </a:schemeClr>
            </a:solidFill>
            <a:ln>
              <a:noFill/>
            </a:ln>
            <a:effectLst/>
          </c:spPr>
          <c:invertIfNegative val="0"/>
          <c:cat>
            <c:numRef>
              <c:f>Comparison!$R$42:$R$60</c:f>
              <c:numCache>
                <c:formatCode>General</c:formatCod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numCache>
            </c:numRef>
          </c:cat>
          <c:val>
            <c:numRef>
              <c:f>Comparison!$V$42:$V$60</c:f>
              <c:numCache>
                <c:formatCode>General</c:formatCode>
                <c:ptCount val="19"/>
                <c:pt idx="0">
                  <c:v>1533500</c:v>
                </c:pt>
                <c:pt idx="1">
                  <c:v>1712899.99999999</c:v>
                </c:pt>
                <c:pt idx="2">
                  <c:v>1836199.99999999</c:v>
                </c:pt>
                <c:pt idx="3">
                  <c:v>1528500</c:v>
                </c:pt>
                <c:pt idx="4">
                  <c:v>1469700</c:v>
                </c:pt>
                <c:pt idx="5">
                  <c:v>1596400</c:v>
                </c:pt>
                <c:pt idx="6">
                  <c:v>1269200</c:v>
                </c:pt>
                <c:pt idx="7">
                  <c:v>985700</c:v>
                </c:pt>
                <c:pt idx="8">
                  <c:v>826900</c:v>
                </c:pt>
                <c:pt idx="9">
                  <c:v>900699.99999999907</c:v>
                </c:pt>
                <c:pt idx="10">
                  <c:v>1170399.99999999</c:v>
                </c:pt>
                <c:pt idx="11">
                  <c:v>1060800</c:v>
                </c:pt>
                <c:pt idx="12">
                  <c:v>642900</c:v>
                </c:pt>
                <c:pt idx="13">
                  <c:v>456400</c:v>
                </c:pt>
                <c:pt idx="14">
                  <c:v>917300</c:v>
                </c:pt>
                <c:pt idx="16">
                  <c:v>1042900.0000000001</c:v>
                </c:pt>
                <c:pt idx="17">
                  <c:v>921500</c:v>
                </c:pt>
                <c:pt idx="18">
                  <c:v>1039599.9999999999</c:v>
                </c:pt>
              </c:numCache>
            </c:numRef>
          </c:val>
          <c:extLst>
            <c:ext xmlns:c16="http://schemas.microsoft.com/office/drawing/2014/chart" uri="{C3380CC4-5D6E-409C-BE32-E72D297353CC}">
              <c16:uniqueId val="{00000003-F1A2-4843-8503-A2CD296DD3B2}"/>
            </c:ext>
          </c:extLst>
        </c:ser>
        <c:dLbls>
          <c:showLegendKey val="0"/>
          <c:showVal val="0"/>
          <c:showCatName val="0"/>
          <c:showSerName val="0"/>
          <c:showPercent val="0"/>
          <c:showBubbleSize val="0"/>
        </c:dLbls>
        <c:gapWidth val="105"/>
        <c:axId val="1128453247"/>
        <c:axId val="1128454207"/>
      </c:barChart>
      <c:catAx>
        <c:axId val="11284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4207"/>
        <c:crosses val="autoZero"/>
        <c:auto val="1"/>
        <c:lblAlgn val="ctr"/>
        <c:lblOffset val="100"/>
        <c:noMultiLvlLbl val="0"/>
      </c:catAx>
      <c:valAx>
        <c:axId val="11284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Comparison!$T$1</c:f>
              <c:strCache>
                <c:ptCount val="1"/>
                <c:pt idx="0">
                  <c:v>B132 WY</c:v>
                </c:pt>
              </c:strCache>
            </c:strRef>
          </c:tx>
          <c:spPr>
            <a:solidFill>
              <a:schemeClr val="accent3"/>
            </a:solidFill>
            <a:ln>
              <a:noFill/>
            </a:ln>
            <a:effectLst/>
          </c:spPr>
          <c:invertIfNegative val="0"/>
          <c:cat>
            <c:numRef>
              <c:f>Comparison!$R$42:$R$60</c:f>
              <c:numCache>
                <c:formatCode>General</c:formatCod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numCache>
            </c:numRef>
          </c:cat>
          <c:val>
            <c:numRef>
              <c:f>Comparison!$T$42:$T$60</c:f>
              <c:numCache>
                <c:formatCode>General</c:formatCode>
                <c:ptCount val="19"/>
                <c:pt idx="0">
                  <c:v>1456192</c:v>
                </c:pt>
                <c:pt idx="1">
                  <c:v>1752712</c:v>
                </c:pt>
                <c:pt idx="2">
                  <c:v>1864821</c:v>
                </c:pt>
                <c:pt idx="3">
                  <c:v>1696722.75</c:v>
                </c:pt>
                <c:pt idx="4">
                  <c:v>1629843.75</c:v>
                </c:pt>
                <c:pt idx="5">
                  <c:v>1624985.25</c:v>
                </c:pt>
                <c:pt idx="6">
                  <c:v>1146269</c:v>
                </c:pt>
                <c:pt idx="7">
                  <c:v>1017344</c:v>
                </c:pt>
                <c:pt idx="8">
                  <c:v>1419916.25</c:v>
                </c:pt>
                <c:pt idx="9">
                  <c:v>1726712.25</c:v>
                </c:pt>
                <c:pt idx="10">
                  <c:v>1507291.5</c:v>
                </c:pt>
                <c:pt idx="11">
                  <c:v>1102413</c:v>
                </c:pt>
                <c:pt idx="12">
                  <c:v>571328</c:v>
                </c:pt>
                <c:pt idx="13">
                  <c:v>582297.5</c:v>
                </c:pt>
                <c:pt idx="14">
                  <c:v>1060199</c:v>
                </c:pt>
                <c:pt idx="15">
                  <c:v>1668529.25</c:v>
                </c:pt>
                <c:pt idx="16">
                  <c:v>1044529.75</c:v>
                </c:pt>
                <c:pt idx="17">
                  <c:v>1333732.25</c:v>
                </c:pt>
              </c:numCache>
            </c:numRef>
          </c:val>
          <c:extLst>
            <c:ext xmlns:c16="http://schemas.microsoft.com/office/drawing/2014/chart" uri="{C3380CC4-5D6E-409C-BE32-E72D297353CC}">
              <c16:uniqueId val="{00000000-B6D9-4616-9917-7690A8F21221}"/>
            </c:ext>
          </c:extLst>
        </c:ser>
        <c:ser>
          <c:idx val="3"/>
          <c:order val="1"/>
          <c:tx>
            <c:strRef>
              <c:f>Comparison!$U$1</c:f>
              <c:strCache>
                <c:ptCount val="1"/>
                <c:pt idx="0">
                  <c:v>DWR</c:v>
                </c:pt>
              </c:strCache>
            </c:strRef>
          </c:tx>
          <c:spPr>
            <a:solidFill>
              <a:schemeClr val="accent1">
                <a:lumMod val="60000"/>
              </a:schemeClr>
            </a:solidFill>
            <a:ln>
              <a:noFill/>
            </a:ln>
            <a:effectLst/>
          </c:spPr>
          <c:invertIfNegative val="0"/>
          <c:cat>
            <c:numRef>
              <c:f>Comparison!$R$42:$R$60</c:f>
              <c:numCache>
                <c:formatCode>General</c:formatCode>
                <c:ptCount val="19"/>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numCache>
            </c:numRef>
          </c:cat>
          <c:val>
            <c:numRef>
              <c:f>Comparison!$V$42:$V$60</c:f>
              <c:numCache>
                <c:formatCode>General</c:formatCode>
                <c:ptCount val="19"/>
                <c:pt idx="0">
                  <c:v>1533500</c:v>
                </c:pt>
                <c:pt idx="1">
                  <c:v>1712899.99999999</c:v>
                </c:pt>
                <c:pt idx="2">
                  <c:v>1836199.99999999</c:v>
                </c:pt>
                <c:pt idx="3">
                  <c:v>1528500</c:v>
                </c:pt>
                <c:pt idx="4">
                  <c:v>1469700</c:v>
                </c:pt>
                <c:pt idx="5">
                  <c:v>1596400</c:v>
                </c:pt>
                <c:pt idx="6">
                  <c:v>1269200</c:v>
                </c:pt>
                <c:pt idx="7">
                  <c:v>985700</c:v>
                </c:pt>
                <c:pt idx="8">
                  <c:v>826900</c:v>
                </c:pt>
                <c:pt idx="9">
                  <c:v>900699.99999999907</c:v>
                </c:pt>
                <c:pt idx="10">
                  <c:v>1170399.99999999</c:v>
                </c:pt>
                <c:pt idx="11">
                  <c:v>1060800</c:v>
                </c:pt>
                <c:pt idx="12">
                  <c:v>642900</c:v>
                </c:pt>
                <c:pt idx="13">
                  <c:v>456400</c:v>
                </c:pt>
                <c:pt idx="14">
                  <c:v>917300</c:v>
                </c:pt>
                <c:pt idx="16">
                  <c:v>1042900.0000000001</c:v>
                </c:pt>
                <c:pt idx="17">
                  <c:v>921500</c:v>
                </c:pt>
                <c:pt idx="18">
                  <c:v>1039599.9999999999</c:v>
                </c:pt>
              </c:numCache>
            </c:numRef>
          </c:val>
          <c:extLst>
            <c:ext xmlns:c16="http://schemas.microsoft.com/office/drawing/2014/chart" uri="{C3380CC4-5D6E-409C-BE32-E72D297353CC}">
              <c16:uniqueId val="{00000001-B6D9-4616-9917-7690A8F21221}"/>
            </c:ext>
          </c:extLst>
        </c:ser>
        <c:dLbls>
          <c:showLegendKey val="0"/>
          <c:showVal val="0"/>
          <c:showCatName val="0"/>
          <c:showSerName val="0"/>
          <c:showPercent val="0"/>
          <c:showBubbleSize val="0"/>
        </c:dLbls>
        <c:gapWidth val="105"/>
        <c:axId val="1128453247"/>
        <c:axId val="1128454207"/>
      </c:barChart>
      <c:catAx>
        <c:axId val="11284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4207"/>
        <c:crosses val="autoZero"/>
        <c:auto val="1"/>
        <c:lblAlgn val="ctr"/>
        <c:lblOffset val="100"/>
        <c:noMultiLvlLbl val="0"/>
      </c:catAx>
      <c:valAx>
        <c:axId val="11284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080489938757651E-3"/>
                  <c:y val="-0.14293489355497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Comparison!$T$42:$T$60</c:f>
              <c:numCache>
                <c:formatCode>General</c:formatCode>
                <c:ptCount val="19"/>
                <c:pt idx="0">
                  <c:v>1456192</c:v>
                </c:pt>
                <c:pt idx="1">
                  <c:v>1752712</c:v>
                </c:pt>
                <c:pt idx="2">
                  <c:v>1864821</c:v>
                </c:pt>
                <c:pt idx="3">
                  <c:v>1696722.75</c:v>
                </c:pt>
                <c:pt idx="4">
                  <c:v>1629843.75</c:v>
                </c:pt>
                <c:pt idx="5">
                  <c:v>1624985.25</c:v>
                </c:pt>
                <c:pt idx="6">
                  <c:v>1146269</c:v>
                </c:pt>
                <c:pt idx="7">
                  <c:v>1017344</c:v>
                </c:pt>
                <c:pt idx="8">
                  <c:v>1419916.25</c:v>
                </c:pt>
                <c:pt idx="9">
                  <c:v>1726712.25</c:v>
                </c:pt>
                <c:pt idx="10">
                  <c:v>1507291.5</c:v>
                </c:pt>
                <c:pt idx="11">
                  <c:v>1102413</c:v>
                </c:pt>
                <c:pt idx="12">
                  <c:v>571328</c:v>
                </c:pt>
                <c:pt idx="13">
                  <c:v>582297.5</c:v>
                </c:pt>
                <c:pt idx="14">
                  <c:v>1060199</c:v>
                </c:pt>
                <c:pt idx="15">
                  <c:v>1668529.25</c:v>
                </c:pt>
                <c:pt idx="16">
                  <c:v>1044529.75</c:v>
                </c:pt>
                <c:pt idx="17">
                  <c:v>1333732.25</c:v>
                </c:pt>
              </c:numCache>
            </c:numRef>
          </c:xVal>
          <c:yVal>
            <c:numRef>
              <c:f>Comparison!$V$42:$V$60</c:f>
              <c:numCache>
                <c:formatCode>General</c:formatCode>
                <c:ptCount val="19"/>
                <c:pt idx="0">
                  <c:v>1533500</c:v>
                </c:pt>
                <c:pt idx="1">
                  <c:v>1712899.99999999</c:v>
                </c:pt>
                <c:pt idx="2">
                  <c:v>1836199.99999999</c:v>
                </c:pt>
                <c:pt idx="3">
                  <c:v>1528500</c:v>
                </c:pt>
                <c:pt idx="4">
                  <c:v>1469700</c:v>
                </c:pt>
                <c:pt idx="5">
                  <c:v>1596400</c:v>
                </c:pt>
                <c:pt idx="6">
                  <c:v>1269200</c:v>
                </c:pt>
                <c:pt idx="7">
                  <c:v>985700</c:v>
                </c:pt>
                <c:pt idx="8">
                  <c:v>826900</c:v>
                </c:pt>
                <c:pt idx="9">
                  <c:v>900699.99999999907</c:v>
                </c:pt>
                <c:pt idx="10">
                  <c:v>1170399.99999999</c:v>
                </c:pt>
                <c:pt idx="11">
                  <c:v>1060800</c:v>
                </c:pt>
                <c:pt idx="12">
                  <c:v>642900</c:v>
                </c:pt>
                <c:pt idx="13">
                  <c:v>456400</c:v>
                </c:pt>
                <c:pt idx="14">
                  <c:v>917300</c:v>
                </c:pt>
                <c:pt idx="16">
                  <c:v>1042900.0000000001</c:v>
                </c:pt>
                <c:pt idx="17">
                  <c:v>921500</c:v>
                </c:pt>
                <c:pt idx="18">
                  <c:v>1039599.9999999999</c:v>
                </c:pt>
              </c:numCache>
            </c:numRef>
          </c:yVal>
          <c:smooth val="0"/>
          <c:extLst>
            <c:ext xmlns:c16="http://schemas.microsoft.com/office/drawing/2014/chart" uri="{C3380CC4-5D6E-409C-BE32-E72D297353CC}">
              <c16:uniqueId val="{00000000-F8F0-440F-9F11-57F52633AF6C}"/>
            </c:ext>
          </c:extLst>
        </c:ser>
        <c:dLbls>
          <c:showLegendKey val="0"/>
          <c:showVal val="0"/>
          <c:showCatName val="0"/>
          <c:showSerName val="0"/>
          <c:showPercent val="0"/>
          <c:showBubbleSize val="0"/>
        </c:dLbls>
        <c:axId val="1285286815"/>
        <c:axId val="1285271935"/>
      </c:scatterChart>
      <c:valAx>
        <c:axId val="128528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71935"/>
        <c:crosses val="autoZero"/>
        <c:crossBetween val="midCat"/>
      </c:valAx>
      <c:valAx>
        <c:axId val="1285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86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'Cmprsn B132 Monthly-annual MWD '!$R$3</c:f>
              <c:strCache>
                <c:ptCount val="1"/>
                <c:pt idx="0">
                  <c:v>Annual b-5b</c:v>
                </c:pt>
              </c:strCache>
            </c:strRef>
          </c:tx>
          <c:spPr>
            <a:solidFill>
              <a:schemeClr val="accent2"/>
            </a:solidFill>
            <a:ln>
              <a:noFill/>
            </a:ln>
            <a:effectLst/>
          </c:spPr>
          <c:invertIfNegative val="0"/>
          <c:cat>
            <c:numRef>
              <c:f>'Cmprsn B132 Monthly-annual MWD '!$Q$5:$Q$13</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'Cmprsn B132 Monthly-annual MWD '!$R$5:$R$13</c:f>
              <c:numCache>
                <c:formatCode>#,##0</c:formatCode>
                <c:ptCount val="9"/>
                <c:pt idx="0">
                  <c:v>1252000</c:v>
                </c:pt>
                <c:pt idx="1">
                  <c:v>974000</c:v>
                </c:pt>
                <c:pt idx="2">
                  <c:v>607000</c:v>
                </c:pt>
                <c:pt idx="3">
                  <c:v>550000</c:v>
                </c:pt>
                <c:pt idx="4">
                  <c:v>1009000</c:v>
                </c:pt>
                <c:pt idx="5">
                  <c:v>1473000</c:v>
                </c:pt>
                <c:pt idx="6">
                  <c:v>845000</c:v>
                </c:pt>
                <c:pt idx="7">
                  <c:v>1232000</c:v>
                </c:pt>
                <c:pt idx="8">
                  <c:v>588000</c:v>
                </c:pt>
              </c:numCache>
            </c:numRef>
          </c:val>
          <c:extLst>
            <c:ext xmlns:c16="http://schemas.microsoft.com/office/drawing/2014/chart" uri="{C3380CC4-5D6E-409C-BE32-E72D297353CC}">
              <c16:uniqueId val="{00000001-ABDB-4FBE-B9FF-7DFFA68DB6E2}"/>
            </c:ext>
          </c:extLst>
        </c:ser>
        <c:ser>
          <c:idx val="2"/>
          <c:order val="1"/>
          <c:tx>
            <c:strRef>
              <c:f>'Cmprsn B132 Monthly-annual MWD '!$S$3</c:f>
              <c:strCache>
                <c:ptCount val="1"/>
                <c:pt idx="0">
                  <c:v>Monthly </c:v>
                </c:pt>
              </c:strCache>
            </c:strRef>
          </c:tx>
          <c:spPr>
            <a:solidFill>
              <a:schemeClr val="accent3"/>
            </a:solidFill>
            <a:ln>
              <a:noFill/>
            </a:ln>
            <a:effectLst/>
          </c:spPr>
          <c:invertIfNegative val="0"/>
          <c:cat>
            <c:numRef>
              <c:f>'Cmprsn B132 Monthly-annual MWD '!$Q$5:$Q$13</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'Cmprsn B132 Monthly-annual MWD '!$S$5:$S$13</c:f>
              <c:numCache>
                <c:formatCode>General</c:formatCode>
                <c:ptCount val="9"/>
                <c:pt idx="0">
                  <c:v>1088432</c:v>
                </c:pt>
                <c:pt idx="1">
                  <c:v>885958</c:v>
                </c:pt>
                <c:pt idx="2">
                  <c:v>372392</c:v>
                </c:pt>
                <c:pt idx="3">
                  <c:v>573526</c:v>
                </c:pt>
                <c:pt idx="4">
                  <c:v>1040842</c:v>
                </c:pt>
                <c:pt idx="5">
                  <c:v>1446059</c:v>
                </c:pt>
                <c:pt idx="6">
                  <c:v>659652</c:v>
                </c:pt>
                <c:pt idx="7">
                  <c:v>1185086</c:v>
                </c:pt>
                <c:pt idx="8">
                  <c:v>432126</c:v>
                </c:pt>
              </c:numCache>
            </c:numRef>
          </c:val>
          <c:extLst>
            <c:ext xmlns:c16="http://schemas.microsoft.com/office/drawing/2014/chart" uri="{C3380CC4-5D6E-409C-BE32-E72D297353CC}">
              <c16:uniqueId val="{00000002-ABDB-4FBE-B9FF-7DFFA68DB6E2}"/>
            </c:ext>
          </c:extLst>
        </c:ser>
        <c:dLbls>
          <c:showLegendKey val="0"/>
          <c:showVal val="0"/>
          <c:showCatName val="0"/>
          <c:showSerName val="0"/>
          <c:showPercent val="0"/>
          <c:showBubbleSize val="0"/>
        </c:dLbls>
        <c:gapWidth val="219"/>
        <c:overlap val="-27"/>
        <c:axId val="595059263"/>
        <c:axId val="595062143"/>
      </c:barChart>
      <c:catAx>
        <c:axId val="59505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62143"/>
        <c:crosses val="autoZero"/>
        <c:auto val="1"/>
        <c:lblAlgn val="ctr"/>
        <c:lblOffset val="100"/>
        <c:noMultiLvlLbl val="0"/>
      </c:catAx>
      <c:valAx>
        <c:axId val="595062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'Cmprsn B132 Monthly-annual MWD '!$R$3</c:f>
              <c:strCache>
                <c:ptCount val="1"/>
                <c:pt idx="0">
                  <c:v>Annual b-5b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'Cmprsn B132 Monthly-annual MWD '!$Q$4:$Q$13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'Cmprsn B132 Monthly-annual MWD '!$R$4:$R$13</c:f>
              <c:numCache>
                <c:formatCode>#,##0</c:formatCode>
                <c:ptCount val="10"/>
                <c:pt idx="0">
                  <c:v>1379000</c:v>
                </c:pt>
                <c:pt idx="1">
                  <c:v>1252000</c:v>
                </c:pt>
                <c:pt idx="2">
                  <c:v>974000</c:v>
                </c:pt>
                <c:pt idx="3">
                  <c:v>607000</c:v>
                </c:pt>
                <c:pt idx="4">
                  <c:v>550000</c:v>
                </c:pt>
                <c:pt idx="5">
                  <c:v>1009000</c:v>
                </c:pt>
                <c:pt idx="6">
                  <c:v>1473000</c:v>
                </c:pt>
                <c:pt idx="7">
                  <c:v>845000</c:v>
                </c:pt>
                <c:pt idx="8">
                  <c:v>1232000</c:v>
                </c:pt>
                <c:pt idx="9">
                  <c:v>588000</c:v>
                </c:pt>
              </c:numCache>
            </c:numRef>
          </c:yVal>
          <c:smooth val="1"/>
          <c:extLst>
            <c:ext xmlns:c16="http://schemas.microsoft.com/office/drawing/2014/chart" uri="{C3380CC4-5D6E-409C-BE32-E72D297353CC}">
              <c16:uniqueId val="{00000000-F90C-4043-9697-D56E08071223}"/>
            </c:ext>
          </c:extLst>
        </c:ser>
        <c:ser>
          <c:idx val="1"/>
          <c:order val="1"/>
          <c:tx>
            <c:strRef>
              <c:f>'Cmprsn B132 Monthly-annual MWD '!$S$3</c:f>
              <c:strCache>
                <c:ptCount val="1"/>
                <c:pt idx="0">
                  <c:v>Monthly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'Cmprsn B132 Monthly-annual MWD '!$Q$4:$Q$13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'Cmprsn B132 Monthly-annual MWD '!$S$4:$S$13</c:f>
              <c:numCache>
                <c:formatCode>General</c:formatCode>
                <c:ptCount val="10"/>
                <c:pt idx="1">
                  <c:v>1088432</c:v>
                </c:pt>
                <c:pt idx="2">
                  <c:v>885958</c:v>
                </c:pt>
                <c:pt idx="3">
                  <c:v>372392</c:v>
                </c:pt>
                <c:pt idx="4">
                  <c:v>573526</c:v>
                </c:pt>
                <c:pt idx="5">
                  <c:v>1040842</c:v>
                </c:pt>
                <c:pt idx="6">
                  <c:v>1446059</c:v>
                </c:pt>
                <c:pt idx="7">
                  <c:v>659652</c:v>
                </c:pt>
                <c:pt idx="8">
                  <c:v>1185086</c:v>
                </c:pt>
                <c:pt idx="9">
                  <c:v>432126</c:v>
                </c:pt>
              </c:numCache>
            </c:numRef>
          </c:yVal>
          <c:smooth val="1"/>
          <c:extLst>
            <c:ext xmlns:c16="http://schemas.microsoft.com/office/drawing/2014/chart" uri="{C3380CC4-5D6E-409C-BE32-E72D297353CC}">
              <c16:uniqueId val="{00000001-F90C-4043-9697-D56E08071223}"/>
            </c:ext>
          </c:extLst>
        </c:ser>
        <c:dLbls>
          <c:showLegendKey val="0"/>
          <c:showVal val="0"/>
          <c:showCatName val="0"/>
          <c:showSerName val="0"/>
          <c:showPercent val="0"/>
          <c:showBubbleSize val="0"/>
        </c:dLbls>
        <c:axId val="944776911"/>
        <c:axId val="944775471"/>
      </c:scatterChart>
      <c:valAx>
        <c:axId val="94477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5471"/>
        <c:crosses val="autoZero"/>
        <c:crossBetween val="midCat"/>
      </c:valAx>
      <c:valAx>
        <c:axId val="944775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69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'Cmprsn B132 Monthly-annual all '!$R$32</c:f>
              <c:strCache>
                <c:ptCount val="1"/>
                <c:pt idx="0">
                  <c:v>SWP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'Cmprsn B132 Monthly-annual all '!$Q$33:$Q$45</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'Cmprsn B132 Monthly-annual all '!$R$33:$R$45</c:f>
              <c:numCache>
                <c:formatCode>0</c:formatCode>
                <c:ptCount val="13"/>
                <c:pt idx="0">
                  <c:v>2069164</c:v>
                </c:pt>
                <c:pt idx="2">
                  <c:v>2836231</c:v>
                </c:pt>
                <c:pt idx="3">
                  <c:v>2108416</c:v>
                </c:pt>
                <c:pt idx="4">
                  <c:v>1061146</c:v>
                </c:pt>
                <c:pt idx="5">
                  <c:v>1336889</c:v>
                </c:pt>
                <c:pt idx="6">
                  <c:v>2180626</c:v>
                </c:pt>
                <c:pt idx="7">
                  <c:v>3711703</c:v>
                </c:pt>
                <c:pt idx="8">
                  <c:v>1990286</c:v>
                </c:pt>
                <c:pt idx="9">
                  <c:v>3049508</c:v>
                </c:pt>
                <c:pt idx="10">
                  <c:v>1462314</c:v>
                </c:pt>
              </c:numCache>
            </c:numRef>
          </c:yVal>
          <c:smooth val="1"/>
          <c:extLst>
            <c:ext xmlns:c16="http://schemas.microsoft.com/office/drawing/2014/chart" uri="{C3380CC4-5D6E-409C-BE32-E72D297353CC}">
              <c16:uniqueId val="{00000000-2622-415E-A300-224839619BF9}"/>
            </c:ext>
          </c:extLst>
        </c:ser>
        <c:ser>
          <c:idx val="1"/>
          <c:order val="1"/>
          <c:tx>
            <c:strRef>
              <c:f>'Cmprsn B132 Monthly-annual all '!$S$32</c:f>
              <c:strCache>
                <c:ptCount val="1"/>
                <c:pt idx="0">
                  <c:v>non-SWP Water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'Cmprsn B132 Monthly-annual all '!$Q$33:$Q$45</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'Cmprsn B132 Monthly-annual all '!$S$33:$S$45</c:f>
              <c:numCache>
                <c:formatCode>0</c:formatCode>
                <c:ptCount val="13"/>
                <c:pt idx="0">
                  <c:v>1433822</c:v>
                </c:pt>
                <c:pt idx="2">
                  <c:v>1131222</c:v>
                </c:pt>
                <c:pt idx="3">
                  <c:v>1262584</c:v>
                </c:pt>
                <c:pt idx="4">
                  <c:v>931011</c:v>
                </c:pt>
                <c:pt idx="5">
                  <c:v>767375</c:v>
                </c:pt>
                <c:pt idx="6">
                  <c:v>1157457</c:v>
                </c:pt>
                <c:pt idx="7">
                  <c:v>1074932</c:v>
                </c:pt>
                <c:pt idx="8">
                  <c:v>1175989</c:v>
                </c:pt>
                <c:pt idx="9">
                  <c:v>1120317</c:v>
                </c:pt>
                <c:pt idx="10">
                  <c:v>1224223</c:v>
                </c:pt>
              </c:numCache>
            </c:numRef>
          </c:yVal>
          <c:smooth val="1"/>
          <c:extLst>
            <c:ext xmlns:c16="http://schemas.microsoft.com/office/drawing/2014/chart" uri="{C3380CC4-5D6E-409C-BE32-E72D297353CC}">
              <c16:uniqueId val="{00000001-2622-415E-A300-224839619BF9}"/>
            </c:ext>
          </c:extLst>
        </c:ser>
        <c:ser>
          <c:idx val="2"/>
          <c:order val="2"/>
          <c:tx>
            <c:strRef>
              <c:f>'Cmprsn B132 Monthly-annual all '!$T$32</c:f>
              <c:strCache>
                <c:ptCount val="1"/>
                <c:pt idx="0">
                  <c:v>Grand Total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'Cmprsn B132 Monthly-annual all '!$Q$33:$Q$45</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'Cmprsn B132 Monthly-annual all '!$T$33:$T$45</c:f>
              <c:numCache>
                <c:formatCode>0</c:formatCode>
                <c:ptCount val="13"/>
                <c:pt idx="0">
                  <c:v>3502986</c:v>
                </c:pt>
                <c:pt idx="2">
                  <c:v>3967453</c:v>
                </c:pt>
                <c:pt idx="3">
                  <c:v>3371000</c:v>
                </c:pt>
                <c:pt idx="4">
                  <c:v>1992157</c:v>
                </c:pt>
                <c:pt idx="5">
                  <c:v>2104264</c:v>
                </c:pt>
                <c:pt idx="6">
                  <c:v>3338083</c:v>
                </c:pt>
                <c:pt idx="7">
                  <c:v>4786635</c:v>
                </c:pt>
                <c:pt idx="8">
                  <c:v>3166275</c:v>
                </c:pt>
                <c:pt idx="9">
                  <c:v>4169825</c:v>
                </c:pt>
                <c:pt idx="10">
                  <c:v>2686537</c:v>
                </c:pt>
              </c:numCache>
            </c:numRef>
          </c:yVal>
          <c:smooth val="1"/>
          <c:extLst>
            <c:ext xmlns:c16="http://schemas.microsoft.com/office/drawing/2014/chart" uri="{C3380CC4-5D6E-409C-BE32-E72D297353CC}">
              <c16:uniqueId val="{00000002-2622-415E-A300-224839619BF9}"/>
            </c:ext>
          </c:extLst>
        </c:ser>
        <c:dLbls>
          <c:showLegendKey val="0"/>
          <c:showVal val="0"/>
          <c:showCatName val="0"/>
          <c:showSerName val="0"/>
          <c:showPercent val="0"/>
          <c:showBubbleSize val="0"/>
        </c:dLbls>
        <c:axId val="1709196799"/>
        <c:axId val="1709199679"/>
      </c:scatterChart>
      <c:valAx>
        <c:axId val="1709196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99679"/>
        <c:crosses val="autoZero"/>
        <c:crossBetween val="midCat"/>
      </c:valAx>
      <c:valAx>
        <c:axId val="1709199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96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'Cmprsn B132 Monthly-annual all '!$R$32</c:f>
              <c:strCache>
                <c:ptCount val="1"/>
                <c:pt idx="0">
                  <c:v>SWP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'Cmprsn B132 Monthly-annual all '!$Q$33:$Q$45</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'Cmprsn B132 Monthly-annual all '!$R$33:$R$45</c:f>
              <c:numCache>
                <c:formatCode>0</c:formatCode>
                <c:ptCount val="13"/>
                <c:pt idx="0">
                  <c:v>2069164</c:v>
                </c:pt>
                <c:pt idx="2">
                  <c:v>2836231</c:v>
                </c:pt>
                <c:pt idx="3">
                  <c:v>2108416</c:v>
                </c:pt>
                <c:pt idx="4">
                  <c:v>1061146</c:v>
                </c:pt>
                <c:pt idx="5">
                  <c:v>1336889</c:v>
                </c:pt>
                <c:pt idx="6">
                  <c:v>2180626</c:v>
                </c:pt>
                <c:pt idx="7">
                  <c:v>3711703</c:v>
                </c:pt>
                <c:pt idx="8">
                  <c:v>1990286</c:v>
                </c:pt>
                <c:pt idx="9">
                  <c:v>3049508</c:v>
                </c:pt>
                <c:pt idx="10">
                  <c:v>1462314</c:v>
                </c:pt>
              </c:numCache>
            </c:numRef>
          </c:yVal>
          <c:smooth val="1"/>
          <c:extLst>
            <c:ext xmlns:c16="http://schemas.microsoft.com/office/drawing/2014/chart" uri="{C3380CC4-5D6E-409C-BE32-E72D297353CC}">
              <c16:uniqueId val="{00000000-1D97-462A-BDE3-634A249ADFBB}"/>
            </c:ext>
          </c:extLst>
        </c:ser>
        <c:ser>
          <c:idx val="3"/>
          <c:order val="1"/>
          <c:tx>
            <c:strRef>
              <c:f>'Cmprsn B132 Monthly-annual all '!$U$32</c:f>
              <c:strCache>
                <c:ptCount val="1"/>
                <c:pt idx="0">
                  <c:v>Annual b-5b</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'Cmprsn B132 Monthly-annual all '!$Q$33:$Q$45</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'Cmprsn B132 Monthly-annual all '!$U$33:$U$45</c:f>
              <c:numCache>
                <c:formatCode>0</c:formatCode>
                <c:ptCount val="13"/>
                <c:pt idx="0">
                  <c:v>2299338</c:v>
                </c:pt>
                <c:pt idx="1">
                  <c:v>3135009</c:v>
                </c:pt>
                <c:pt idx="2">
                  <c:v>2571986</c:v>
                </c:pt>
                <c:pt idx="3">
                  <c:v>2108814</c:v>
                </c:pt>
                <c:pt idx="4">
                  <c:v>1062121</c:v>
                </c:pt>
                <c:pt idx="5">
                  <c:v>1329864</c:v>
                </c:pt>
                <c:pt idx="6">
                  <c:v>2127447</c:v>
                </c:pt>
                <c:pt idx="7">
                  <c:v>3345411</c:v>
                </c:pt>
                <c:pt idx="8">
                  <c:v>1922676</c:v>
                </c:pt>
                <c:pt idx="9">
                  <c:v>2759461</c:v>
                </c:pt>
                <c:pt idx="10">
                  <c:v>1488170</c:v>
                </c:pt>
              </c:numCache>
            </c:numRef>
          </c:yVal>
          <c:smooth val="1"/>
          <c:extLst>
            <c:ext xmlns:c16="http://schemas.microsoft.com/office/drawing/2014/chart" uri="{C3380CC4-5D6E-409C-BE32-E72D297353CC}">
              <c16:uniqueId val="{00000003-1D97-462A-BDE3-634A249ADFBB}"/>
            </c:ext>
          </c:extLst>
        </c:ser>
        <c:dLbls>
          <c:showLegendKey val="0"/>
          <c:showVal val="0"/>
          <c:showCatName val="0"/>
          <c:showSerName val="0"/>
          <c:showPercent val="0"/>
          <c:showBubbleSize val="0"/>
        </c:dLbls>
        <c:axId val="1709196799"/>
        <c:axId val="1709199679"/>
      </c:scatterChart>
      <c:valAx>
        <c:axId val="1709196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99679"/>
        <c:crosses val="autoZero"/>
        <c:crossBetween val="midCat"/>
      </c:valAx>
      <c:valAx>
        <c:axId val="1709199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96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DWR vs MWD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8.9688976377952756E-2"/>
                  <c:y val="-0.151851487314085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Comparison!$C$42:$C$60</c:f>
              <c:numCache>
                <c:formatCode>General</c:formatCode>
                <c:ptCount val="19"/>
                <c:pt idx="0">
                  <c:v>1533.5</c:v>
                </c:pt>
                <c:pt idx="1">
                  <c:v>1712.8999999999901</c:v>
                </c:pt>
                <c:pt idx="2">
                  <c:v>1836.19999999999</c:v>
                </c:pt>
                <c:pt idx="3">
                  <c:v>1528.5</c:v>
                </c:pt>
                <c:pt idx="4">
                  <c:v>1469.7</c:v>
                </c:pt>
                <c:pt idx="5">
                  <c:v>1596.4</c:v>
                </c:pt>
                <c:pt idx="6">
                  <c:v>1269.2</c:v>
                </c:pt>
                <c:pt idx="7">
                  <c:v>985.7</c:v>
                </c:pt>
                <c:pt idx="8">
                  <c:v>826.9</c:v>
                </c:pt>
                <c:pt idx="9">
                  <c:v>900.69999999999902</c:v>
                </c:pt>
                <c:pt idx="10">
                  <c:v>1170.3999999999901</c:v>
                </c:pt>
                <c:pt idx="11">
                  <c:v>1060.8</c:v>
                </c:pt>
                <c:pt idx="12">
                  <c:v>642.9</c:v>
                </c:pt>
                <c:pt idx="13">
                  <c:v>456.4</c:v>
                </c:pt>
                <c:pt idx="14">
                  <c:v>917.3</c:v>
                </c:pt>
                <c:pt idx="16">
                  <c:v>1042.9000000000001</c:v>
                </c:pt>
                <c:pt idx="17">
                  <c:v>921.5</c:v>
                </c:pt>
                <c:pt idx="18">
                  <c:v>1039.5999999999999</c:v>
                </c:pt>
              </c:numCache>
            </c:numRef>
          </c:xVal>
          <c:yVal>
            <c:numRef>
              <c:f>Comparison!$D$42:$D$60</c:f>
              <c:numCache>
                <c:formatCode>General</c:formatCode>
                <c:ptCount val="19"/>
                <c:pt idx="0">
                  <c:v>1415000</c:v>
                </c:pt>
                <c:pt idx="1">
                  <c:v>1561000</c:v>
                </c:pt>
                <c:pt idx="2">
                  <c:v>1802000</c:v>
                </c:pt>
                <c:pt idx="3">
                  <c:v>1525000</c:v>
                </c:pt>
                <c:pt idx="4">
                  <c:v>1695000</c:v>
                </c:pt>
                <c:pt idx="5">
                  <c:v>1648000</c:v>
                </c:pt>
                <c:pt idx="6">
                  <c:v>1037000</c:v>
                </c:pt>
                <c:pt idx="7">
                  <c:v>908000</c:v>
                </c:pt>
                <c:pt idx="8">
                  <c:v>1129000</c:v>
                </c:pt>
                <c:pt idx="9">
                  <c:v>1379000</c:v>
                </c:pt>
                <c:pt idx="10">
                  <c:v>1252000</c:v>
                </c:pt>
                <c:pt idx="11">
                  <c:v>974000</c:v>
                </c:pt>
                <c:pt idx="12">
                  <c:v>607000</c:v>
                </c:pt>
                <c:pt idx="13">
                  <c:v>593000</c:v>
                </c:pt>
                <c:pt idx="14">
                  <c:v>1009000</c:v>
                </c:pt>
                <c:pt idx="15">
                  <c:v>1473000</c:v>
                </c:pt>
                <c:pt idx="16">
                  <c:v>845000</c:v>
                </c:pt>
                <c:pt idx="17">
                  <c:v>1232000</c:v>
                </c:pt>
                <c:pt idx="18">
                  <c:v>588000</c:v>
                </c:pt>
              </c:numCache>
            </c:numRef>
          </c:yVal>
          <c:smooth val="0"/>
          <c:extLst>
            <c:ext xmlns:c16="http://schemas.microsoft.com/office/drawing/2014/chart" uri="{C3380CC4-5D6E-409C-BE32-E72D297353CC}">
              <c16:uniqueId val="{00000000-610B-431C-950E-818F11ED9433}"/>
            </c:ext>
          </c:extLst>
        </c:ser>
        <c:dLbls>
          <c:showLegendKey val="0"/>
          <c:showVal val="0"/>
          <c:showCatName val="0"/>
          <c:showSerName val="0"/>
          <c:showPercent val="0"/>
          <c:showBubbleSize val="0"/>
        </c:dLbls>
        <c:axId val="1178337279"/>
        <c:axId val="1504809855"/>
      </c:scatterChart>
      <c:valAx>
        <c:axId val="117833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09855"/>
        <c:crosses val="autoZero"/>
        <c:crossBetween val="midCat"/>
      </c:valAx>
      <c:valAx>
        <c:axId val="15048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37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DWR vs B135 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8.9688976377952756E-2"/>
                  <c:y val="-0.151851487314085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Comparison!$C$42:$C$59</c:f>
              <c:numCache>
                <c:formatCode>General</c:formatCode>
                <c:ptCount val="18"/>
                <c:pt idx="0">
                  <c:v>1533.5</c:v>
                </c:pt>
                <c:pt idx="1">
                  <c:v>1712.8999999999901</c:v>
                </c:pt>
                <c:pt idx="2">
                  <c:v>1836.19999999999</c:v>
                </c:pt>
                <c:pt idx="3">
                  <c:v>1528.5</c:v>
                </c:pt>
                <c:pt idx="4">
                  <c:v>1469.7</c:v>
                </c:pt>
                <c:pt idx="5">
                  <c:v>1596.4</c:v>
                </c:pt>
                <c:pt idx="6">
                  <c:v>1269.2</c:v>
                </c:pt>
                <c:pt idx="7">
                  <c:v>985.7</c:v>
                </c:pt>
                <c:pt idx="8">
                  <c:v>826.9</c:v>
                </c:pt>
                <c:pt idx="9">
                  <c:v>900.69999999999902</c:v>
                </c:pt>
                <c:pt idx="10">
                  <c:v>1170.3999999999901</c:v>
                </c:pt>
                <c:pt idx="11">
                  <c:v>1060.8</c:v>
                </c:pt>
                <c:pt idx="12">
                  <c:v>642.9</c:v>
                </c:pt>
                <c:pt idx="13">
                  <c:v>456.4</c:v>
                </c:pt>
                <c:pt idx="14">
                  <c:v>917.3</c:v>
                </c:pt>
                <c:pt idx="16">
                  <c:v>1042.9000000000001</c:v>
                </c:pt>
                <c:pt idx="17">
                  <c:v>921.5</c:v>
                </c:pt>
              </c:numCache>
            </c:numRef>
          </c:xVal>
          <c:yVal>
            <c:numRef>
              <c:f>Comparison!$B$42:$B$59</c:f>
              <c:numCache>
                <c:formatCode>General</c:formatCode>
                <c:ptCount val="18"/>
                <c:pt idx="0">
                  <c:v>1579654</c:v>
                </c:pt>
                <c:pt idx="1">
                  <c:v>1810398</c:v>
                </c:pt>
                <c:pt idx="2">
                  <c:v>1882962</c:v>
                </c:pt>
                <c:pt idx="3">
                  <c:v>1634643</c:v>
                </c:pt>
                <c:pt idx="4">
                  <c:v>1628244</c:v>
                </c:pt>
                <c:pt idx="5">
                  <c:v>1623899</c:v>
                </c:pt>
                <c:pt idx="6">
                  <c:v>987059</c:v>
                </c:pt>
                <c:pt idx="7">
                  <c:v>1027439</c:v>
                </c:pt>
                <c:pt idx="8">
                  <c:v>1550742</c:v>
                </c:pt>
                <c:pt idx="9">
                  <c:v>1785369</c:v>
                </c:pt>
                <c:pt idx="10">
                  <c:v>1414599</c:v>
                </c:pt>
                <c:pt idx="11">
                  <c:v>998351</c:v>
                </c:pt>
                <c:pt idx="12">
                  <c:v>428987</c:v>
                </c:pt>
                <c:pt idx="13">
                  <c:v>633401</c:v>
                </c:pt>
                <c:pt idx="14">
                  <c:v>1202465</c:v>
                </c:pt>
                <c:pt idx="15">
                  <c:v>1823884</c:v>
                </c:pt>
                <c:pt idx="16">
                  <c:v>784745</c:v>
                </c:pt>
                <c:pt idx="17">
                  <c:v>1516728</c:v>
                </c:pt>
              </c:numCache>
            </c:numRef>
          </c:yVal>
          <c:smooth val="0"/>
          <c:extLst>
            <c:ext xmlns:c16="http://schemas.microsoft.com/office/drawing/2014/chart" uri="{C3380CC4-5D6E-409C-BE32-E72D297353CC}">
              <c16:uniqueId val="{00000001-73E8-42AD-BAD2-88595EDDC1FD}"/>
            </c:ext>
          </c:extLst>
        </c:ser>
        <c:dLbls>
          <c:showLegendKey val="0"/>
          <c:showVal val="0"/>
          <c:showCatName val="0"/>
          <c:showSerName val="0"/>
          <c:showPercent val="0"/>
          <c:showBubbleSize val="0"/>
        </c:dLbls>
        <c:axId val="1178337279"/>
        <c:axId val="1504809855"/>
      </c:scatterChart>
      <c:valAx>
        <c:axId val="117833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09855"/>
        <c:crosses val="autoZero"/>
        <c:crossBetween val="midCat"/>
      </c:valAx>
      <c:valAx>
        <c:axId val="15048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37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DWR vs B135 WY</a:t>
            </a:r>
          </a:p>
        </c:rich>
      </c:tx>
      <c:layout>
        <c:manualLayout>
          <c:xMode val="edge"/>
          <c:yMode val="edge"/>
          <c:x val="0.3867430008748906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8.7918635170603679E-2"/>
                  <c:y val="-0.200701370662000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Comparison!$T$42:$T$58</c:f>
              <c:numCache>
                <c:formatCode>General</c:formatCode>
                <c:ptCount val="17"/>
                <c:pt idx="0">
                  <c:v>1456192</c:v>
                </c:pt>
                <c:pt idx="1">
                  <c:v>1752712</c:v>
                </c:pt>
                <c:pt idx="2">
                  <c:v>1864821</c:v>
                </c:pt>
                <c:pt idx="3">
                  <c:v>1696722.75</c:v>
                </c:pt>
                <c:pt idx="4">
                  <c:v>1629843.75</c:v>
                </c:pt>
                <c:pt idx="5">
                  <c:v>1624985.25</c:v>
                </c:pt>
                <c:pt idx="6">
                  <c:v>1146269</c:v>
                </c:pt>
                <c:pt idx="7">
                  <c:v>1017344</c:v>
                </c:pt>
                <c:pt idx="8">
                  <c:v>1419916.25</c:v>
                </c:pt>
                <c:pt idx="9">
                  <c:v>1726712.25</c:v>
                </c:pt>
                <c:pt idx="10">
                  <c:v>1507291.5</c:v>
                </c:pt>
                <c:pt idx="11">
                  <c:v>1102413</c:v>
                </c:pt>
                <c:pt idx="12">
                  <c:v>571328</c:v>
                </c:pt>
                <c:pt idx="13">
                  <c:v>582297.5</c:v>
                </c:pt>
                <c:pt idx="14">
                  <c:v>1060199</c:v>
                </c:pt>
                <c:pt idx="15">
                  <c:v>1668529.25</c:v>
                </c:pt>
                <c:pt idx="16">
                  <c:v>1044529.75</c:v>
                </c:pt>
              </c:numCache>
            </c:numRef>
          </c:xVal>
          <c:yVal>
            <c:numRef>
              <c:f>Comparison!$U$42:$U$58</c:f>
              <c:numCache>
                <c:formatCode>General</c:formatCode>
                <c:ptCount val="17"/>
                <c:pt idx="0">
                  <c:v>1533.5</c:v>
                </c:pt>
                <c:pt idx="1">
                  <c:v>1712.8999999999901</c:v>
                </c:pt>
                <c:pt idx="2">
                  <c:v>1836.19999999999</c:v>
                </c:pt>
                <c:pt idx="3">
                  <c:v>1528.5</c:v>
                </c:pt>
                <c:pt idx="4">
                  <c:v>1469.7</c:v>
                </c:pt>
                <c:pt idx="5">
                  <c:v>1596.4</c:v>
                </c:pt>
                <c:pt idx="6">
                  <c:v>1269.2</c:v>
                </c:pt>
                <c:pt idx="7">
                  <c:v>985.7</c:v>
                </c:pt>
                <c:pt idx="8">
                  <c:v>826.9</c:v>
                </c:pt>
                <c:pt idx="9">
                  <c:v>900.69999999999902</c:v>
                </c:pt>
                <c:pt idx="10">
                  <c:v>1170.3999999999901</c:v>
                </c:pt>
                <c:pt idx="11">
                  <c:v>1060.8</c:v>
                </c:pt>
                <c:pt idx="12">
                  <c:v>642.9</c:v>
                </c:pt>
                <c:pt idx="13">
                  <c:v>456.4</c:v>
                </c:pt>
                <c:pt idx="14">
                  <c:v>917.3</c:v>
                </c:pt>
                <c:pt idx="16">
                  <c:v>1042.9000000000001</c:v>
                </c:pt>
              </c:numCache>
            </c:numRef>
          </c:yVal>
          <c:smooth val="0"/>
          <c:extLst>
            <c:ext xmlns:c16="http://schemas.microsoft.com/office/drawing/2014/chart" uri="{C3380CC4-5D6E-409C-BE32-E72D297353CC}">
              <c16:uniqueId val="{00000000-35F8-45ED-8B70-C8E54E1F912F}"/>
            </c:ext>
          </c:extLst>
        </c:ser>
        <c:dLbls>
          <c:showLegendKey val="0"/>
          <c:showVal val="0"/>
          <c:showCatName val="0"/>
          <c:showSerName val="0"/>
          <c:showPercent val="0"/>
          <c:showBubbleSize val="0"/>
        </c:dLbls>
        <c:axId val="777637999"/>
        <c:axId val="777652399"/>
      </c:scatterChart>
      <c:valAx>
        <c:axId val="77763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52399"/>
        <c:crosses val="autoZero"/>
        <c:crossBetween val="midCat"/>
      </c:valAx>
      <c:valAx>
        <c:axId val="7776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37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5.1779746281714681E-2"/>
                  <c:y val="-0.362938903470399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Comparison!$F$31:$F$62</c:f>
              <c:numCache>
                <c:formatCode>General</c:formatCode>
                <c:ptCount val="32"/>
                <c:pt idx="0">
                  <c:v>0.105555555555555</c:v>
                </c:pt>
                <c:pt idx="1">
                  <c:v>9.9999999999999895E-2</c:v>
                </c:pt>
                <c:pt idx="2">
                  <c:v>0.63333333333333297</c:v>
                </c:pt>
                <c:pt idx="3">
                  <c:v>0.24444444444444399</c:v>
                </c:pt>
                <c:pt idx="4">
                  <c:v>0.88888888888888895</c:v>
                </c:pt>
                <c:pt idx="5">
                  <c:v>0.76666666666666605</c:v>
                </c:pt>
                <c:pt idx="6">
                  <c:v>0.63055555555555498</c:v>
                </c:pt>
                <c:pt idx="7">
                  <c:v>0.94722222222222197</c:v>
                </c:pt>
                <c:pt idx="8">
                  <c:v>0.76388888888888895</c:v>
                </c:pt>
                <c:pt idx="9">
                  <c:v>0.62777777777777699</c:v>
                </c:pt>
                <c:pt idx="10">
                  <c:v>0.38333333333333303</c:v>
                </c:pt>
                <c:pt idx="11">
                  <c:v>0.46388888888888802</c:v>
                </c:pt>
                <c:pt idx="12">
                  <c:v>0.61111111111111105</c:v>
                </c:pt>
                <c:pt idx="13">
                  <c:v>0.51388888888888895</c:v>
                </c:pt>
                <c:pt idx="14">
                  <c:v>0.81111111111111101</c:v>
                </c:pt>
                <c:pt idx="15">
                  <c:v>0.89722222222222203</c:v>
                </c:pt>
                <c:pt idx="16">
                  <c:v>0.38055555555555498</c:v>
                </c:pt>
                <c:pt idx="17">
                  <c:v>0.23611111111111099</c:v>
                </c:pt>
                <c:pt idx="18">
                  <c:v>0.23055555555555499</c:v>
                </c:pt>
                <c:pt idx="19">
                  <c:v>0.57777777777777695</c:v>
                </c:pt>
                <c:pt idx="20">
                  <c:v>0.93055555555555503</c:v>
                </c:pt>
                <c:pt idx="21">
                  <c:v>0.48611111111111099</c:v>
                </c:pt>
                <c:pt idx="22">
                  <c:v>0.313888888888888</c:v>
                </c:pt>
                <c:pt idx="23">
                  <c:v>7.2222222222222104E-2</c:v>
                </c:pt>
                <c:pt idx="24">
                  <c:v>5.83333333333333E-2</c:v>
                </c:pt>
                <c:pt idx="25">
                  <c:v>0.3</c:v>
                </c:pt>
                <c:pt idx="26">
                  <c:v>0.85833333333333295</c:v>
                </c:pt>
                <c:pt idx="27">
                  <c:v>0.46111111111111103</c:v>
                </c:pt>
                <c:pt idx="28">
                  <c:v>0.79444444444444395</c:v>
                </c:pt>
                <c:pt idx="29">
                  <c:v>0.41111111111111098</c:v>
                </c:pt>
                <c:pt idx="30">
                  <c:v>0.11111111111111099</c:v>
                </c:pt>
                <c:pt idx="31">
                  <c:v>0.155555555555555</c:v>
                </c:pt>
              </c:numCache>
            </c:numRef>
          </c:xVal>
          <c:yVal>
            <c:numRef>
              <c:f>Comparison!$B$31:$B$62</c:f>
              <c:numCache>
                <c:formatCode>General</c:formatCode>
                <c:ptCount val="32"/>
                <c:pt idx="0">
                  <c:v>406057</c:v>
                </c:pt>
                <c:pt idx="1">
                  <c:v>742278</c:v>
                </c:pt>
                <c:pt idx="2">
                  <c:v>693987</c:v>
                </c:pt>
                <c:pt idx="3">
                  <c:v>858672</c:v>
                </c:pt>
                <c:pt idx="4">
                  <c:v>476893</c:v>
                </c:pt>
                <c:pt idx="5">
                  <c:v>647933</c:v>
                </c:pt>
                <c:pt idx="6">
                  <c:v>779201</c:v>
                </c:pt>
                <c:pt idx="7">
                  <c:v>443196</c:v>
                </c:pt>
                <c:pt idx="8">
                  <c:v>921969</c:v>
                </c:pt>
                <c:pt idx="9">
                  <c:v>1600681</c:v>
                </c:pt>
                <c:pt idx="10">
                  <c:v>1085806</c:v>
                </c:pt>
                <c:pt idx="11">
                  <c:v>1579654</c:v>
                </c:pt>
                <c:pt idx="12">
                  <c:v>1810398</c:v>
                </c:pt>
                <c:pt idx="13">
                  <c:v>1882962</c:v>
                </c:pt>
                <c:pt idx="14">
                  <c:v>1634643</c:v>
                </c:pt>
                <c:pt idx="15">
                  <c:v>1628244</c:v>
                </c:pt>
                <c:pt idx="16">
                  <c:v>1623899</c:v>
                </c:pt>
                <c:pt idx="17">
                  <c:v>987059</c:v>
                </c:pt>
                <c:pt idx="18">
                  <c:v>1027439</c:v>
                </c:pt>
                <c:pt idx="19">
                  <c:v>1550742</c:v>
                </c:pt>
                <c:pt idx="20">
                  <c:v>1785369</c:v>
                </c:pt>
                <c:pt idx="21">
                  <c:v>1414599</c:v>
                </c:pt>
                <c:pt idx="22">
                  <c:v>998351</c:v>
                </c:pt>
                <c:pt idx="23">
                  <c:v>428987</c:v>
                </c:pt>
                <c:pt idx="24">
                  <c:v>633401</c:v>
                </c:pt>
                <c:pt idx="25">
                  <c:v>1202465</c:v>
                </c:pt>
                <c:pt idx="26">
                  <c:v>1823884</c:v>
                </c:pt>
                <c:pt idx="27">
                  <c:v>784745</c:v>
                </c:pt>
                <c:pt idx="28">
                  <c:v>1516728</c:v>
                </c:pt>
                <c:pt idx="29">
                  <c:v>520693</c:v>
                </c:pt>
                <c:pt idx="30">
                  <c:v>478756</c:v>
                </c:pt>
                <c:pt idx="31">
                  <c:v>484106</c:v>
                </c:pt>
              </c:numCache>
            </c:numRef>
          </c:yVal>
          <c:smooth val="0"/>
          <c:extLst>
            <c:ext xmlns:c16="http://schemas.microsoft.com/office/drawing/2014/chart" uri="{C3380CC4-5D6E-409C-BE32-E72D297353CC}">
              <c16:uniqueId val="{00000000-8B31-465E-B57C-D27FC58B8807}"/>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SC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6.5666447944006903E-2"/>
                  <c:y val="-0.271751239428404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Comparison!$F$40:$F$62</c:f>
              <c:numCache>
                <c:formatCode>General</c:formatCode>
                <c:ptCount val="23"/>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pt idx="8">
                  <c:v>0.23611111111111099</c:v>
                </c:pt>
                <c:pt idx="9">
                  <c:v>0.23055555555555499</c:v>
                </c:pt>
                <c:pt idx="10">
                  <c:v>0.57777777777777695</c:v>
                </c:pt>
                <c:pt idx="11">
                  <c:v>0.93055555555555503</c:v>
                </c:pt>
                <c:pt idx="12">
                  <c:v>0.48611111111111099</c:v>
                </c:pt>
                <c:pt idx="13">
                  <c:v>0.313888888888888</c:v>
                </c:pt>
                <c:pt idx="14">
                  <c:v>7.2222222222222104E-2</c:v>
                </c:pt>
                <c:pt idx="15">
                  <c:v>5.83333333333333E-2</c:v>
                </c:pt>
                <c:pt idx="16">
                  <c:v>0.3</c:v>
                </c:pt>
                <c:pt idx="17">
                  <c:v>0.85833333333333295</c:v>
                </c:pt>
                <c:pt idx="18">
                  <c:v>0.46111111111111103</c:v>
                </c:pt>
                <c:pt idx="19">
                  <c:v>0.79444444444444395</c:v>
                </c:pt>
                <c:pt idx="20">
                  <c:v>0.41111111111111098</c:v>
                </c:pt>
                <c:pt idx="21">
                  <c:v>0.11111111111111099</c:v>
                </c:pt>
                <c:pt idx="22">
                  <c:v>0.155555555555555</c:v>
                </c:pt>
              </c:numCache>
            </c:numRef>
          </c:xVal>
          <c:yVal>
            <c:numRef>
              <c:f>Comparison!$B$40:$B$62</c:f>
              <c:numCache>
                <c:formatCode>General</c:formatCode>
                <c:ptCount val="23"/>
                <c:pt idx="0">
                  <c:v>1600681</c:v>
                </c:pt>
                <c:pt idx="1">
                  <c:v>1085806</c:v>
                </c:pt>
                <c:pt idx="2">
                  <c:v>1579654</c:v>
                </c:pt>
                <c:pt idx="3">
                  <c:v>1810398</c:v>
                </c:pt>
                <c:pt idx="4">
                  <c:v>1882962</c:v>
                </c:pt>
                <c:pt idx="5">
                  <c:v>1634643</c:v>
                </c:pt>
                <c:pt idx="6">
                  <c:v>1628244</c:v>
                </c:pt>
                <c:pt idx="7">
                  <c:v>1623899</c:v>
                </c:pt>
                <c:pt idx="8">
                  <c:v>987059</c:v>
                </c:pt>
                <c:pt idx="9">
                  <c:v>1027439</c:v>
                </c:pt>
                <c:pt idx="10">
                  <c:v>1550742</c:v>
                </c:pt>
                <c:pt idx="11">
                  <c:v>1785369</c:v>
                </c:pt>
                <c:pt idx="12">
                  <c:v>1414599</c:v>
                </c:pt>
                <c:pt idx="13">
                  <c:v>998351</c:v>
                </c:pt>
                <c:pt idx="14">
                  <c:v>428987</c:v>
                </c:pt>
                <c:pt idx="15">
                  <c:v>633401</c:v>
                </c:pt>
                <c:pt idx="16">
                  <c:v>1202465</c:v>
                </c:pt>
                <c:pt idx="17">
                  <c:v>1823884</c:v>
                </c:pt>
                <c:pt idx="18">
                  <c:v>784745</c:v>
                </c:pt>
                <c:pt idx="19">
                  <c:v>1516728</c:v>
                </c:pt>
                <c:pt idx="20">
                  <c:v>520693</c:v>
                </c:pt>
                <c:pt idx="21">
                  <c:v>478756</c:v>
                </c:pt>
                <c:pt idx="22">
                  <c:v>484106</c:v>
                </c:pt>
              </c:numCache>
            </c:numRef>
          </c:yVal>
          <c:smooth val="0"/>
          <c:extLst>
            <c:ext xmlns:c16="http://schemas.microsoft.com/office/drawing/2014/chart" uri="{C3380CC4-5D6E-409C-BE32-E72D297353CC}">
              <c16:uniqueId val="{00000001-023E-417F-A552-5D6CAE4384B9}"/>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SC</a:t>
            </a:r>
            <a:r>
              <a:rPr lang="en-US" baseline="0"/>
              <a:t> </a:t>
            </a:r>
            <a:r>
              <a:rPr lang="en-US"/>
              <a:t>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3.7555336832895886E-2"/>
                  <c:y val="-0.221920749489647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Comparison!$F$48:$F$62</c:f>
              <c:numCache>
                <c:formatCode>General</c:formatCode>
                <c:ptCount val="15"/>
                <c:pt idx="0">
                  <c:v>0.23611111111111099</c:v>
                </c:pt>
                <c:pt idx="1">
                  <c:v>0.23055555555555499</c:v>
                </c:pt>
                <c:pt idx="2">
                  <c:v>0.57777777777777695</c:v>
                </c:pt>
                <c:pt idx="3">
                  <c:v>0.93055555555555503</c:v>
                </c:pt>
                <c:pt idx="4">
                  <c:v>0.48611111111111099</c:v>
                </c:pt>
                <c:pt idx="5">
                  <c:v>0.313888888888888</c:v>
                </c:pt>
                <c:pt idx="6">
                  <c:v>7.2222222222222104E-2</c:v>
                </c:pt>
                <c:pt idx="7">
                  <c:v>5.83333333333333E-2</c:v>
                </c:pt>
                <c:pt idx="8">
                  <c:v>0.3</c:v>
                </c:pt>
                <c:pt idx="9">
                  <c:v>0.85833333333333295</c:v>
                </c:pt>
                <c:pt idx="10">
                  <c:v>0.46111111111111103</c:v>
                </c:pt>
                <c:pt idx="11">
                  <c:v>0.79444444444444395</c:v>
                </c:pt>
                <c:pt idx="12">
                  <c:v>0.41111111111111098</c:v>
                </c:pt>
                <c:pt idx="13">
                  <c:v>0.11111111111111099</c:v>
                </c:pt>
                <c:pt idx="14">
                  <c:v>0.155555555555555</c:v>
                </c:pt>
              </c:numCache>
            </c:numRef>
          </c:xVal>
          <c:yVal>
            <c:numRef>
              <c:f>Comparison!$B$48:$B$62</c:f>
              <c:numCache>
                <c:formatCode>General</c:formatCode>
                <c:ptCount val="15"/>
                <c:pt idx="0">
                  <c:v>987059</c:v>
                </c:pt>
                <c:pt idx="1">
                  <c:v>1027439</c:v>
                </c:pt>
                <c:pt idx="2">
                  <c:v>1550742</c:v>
                </c:pt>
                <c:pt idx="3">
                  <c:v>1785369</c:v>
                </c:pt>
                <c:pt idx="4">
                  <c:v>1414599</c:v>
                </c:pt>
                <c:pt idx="5">
                  <c:v>998351</c:v>
                </c:pt>
                <c:pt idx="6">
                  <c:v>428987</c:v>
                </c:pt>
                <c:pt idx="7">
                  <c:v>633401</c:v>
                </c:pt>
                <c:pt idx="8">
                  <c:v>1202465</c:v>
                </c:pt>
                <c:pt idx="9">
                  <c:v>1823884</c:v>
                </c:pt>
                <c:pt idx="10">
                  <c:v>784745</c:v>
                </c:pt>
                <c:pt idx="11">
                  <c:v>1516728</c:v>
                </c:pt>
                <c:pt idx="12">
                  <c:v>520693</c:v>
                </c:pt>
                <c:pt idx="13">
                  <c:v>478756</c:v>
                </c:pt>
                <c:pt idx="14">
                  <c:v>484106</c:v>
                </c:pt>
              </c:numCache>
            </c:numRef>
          </c:yVal>
          <c:smooth val="0"/>
          <c:extLst>
            <c:ext xmlns:c16="http://schemas.microsoft.com/office/drawing/2014/chart" uri="{C3380CC4-5D6E-409C-BE32-E72D297353CC}">
              <c16:uniqueId val="{00000001-3D73-4C36-9BAD-93D7287B8408}"/>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B135 SC vs</a:t>
            </a:r>
            <a:r>
              <a:rPr lang="en-US" baseline="0"/>
              <a:t> SWDI Delta 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0"/>
            <c:trendlineLbl>
              <c:layout>
                <c:manualLayout>
                  <c:x val="6.011089238845134E-2"/>
                  <c:y val="-0.209966462525517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Comparison!$F$40:$F$55</c:f>
              <c:numCache>
                <c:formatCode>General</c:formatCode>
                <c:ptCount val="16"/>
                <c:pt idx="0">
                  <c:v>0.62777777777777699</c:v>
                </c:pt>
                <c:pt idx="1">
                  <c:v>0.38333333333333303</c:v>
                </c:pt>
                <c:pt idx="2">
                  <c:v>0.46388888888888802</c:v>
                </c:pt>
                <c:pt idx="3">
                  <c:v>0.61111111111111105</c:v>
                </c:pt>
                <c:pt idx="4">
                  <c:v>0.51388888888888895</c:v>
                </c:pt>
                <c:pt idx="5">
                  <c:v>0.81111111111111101</c:v>
                </c:pt>
                <c:pt idx="6">
                  <c:v>0.89722222222222203</c:v>
                </c:pt>
                <c:pt idx="7">
                  <c:v>0.38055555555555498</c:v>
                </c:pt>
                <c:pt idx="8">
                  <c:v>0.23611111111111099</c:v>
                </c:pt>
                <c:pt idx="9">
                  <c:v>0.23055555555555499</c:v>
                </c:pt>
                <c:pt idx="10">
                  <c:v>0.57777777777777695</c:v>
                </c:pt>
                <c:pt idx="11">
                  <c:v>0.93055555555555503</c:v>
                </c:pt>
                <c:pt idx="12">
                  <c:v>0.48611111111111099</c:v>
                </c:pt>
                <c:pt idx="13">
                  <c:v>0.313888888888888</c:v>
                </c:pt>
                <c:pt idx="14">
                  <c:v>7.2222222222222104E-2</c:v>
                </c:pt>
                <c:pt idx="15">
                  <c:v>5.83333333333333E-2</c:v>
                </c:pt>
              </c:numCache>
            </c:numRef>
          </c:xVal>
          <c:yVal>
            <c:numRef>
              <c:f>Comparison!$B$40:$B$55</c:f>
              <c:numCache>
                <c:formatCode>General</c:formatCode>
                <c:ptCount val="16"/>
                <c:pt idx="0">
                  <c:v>1600681</c:v>
                </c:pt>
                <c:pt idx="1">
                  <c:v>1085806</c:v>
                </c:pt>
                <c:pt idx="2">
                  <c:v>1579654</c:v>
                </c:pt>
                <c:pt idx="3">
                  <c:v>1810398</c:v>
                </c:pt>
                <c:pt idx="4">
                  <c:v>1882962</c:v>
                </c:pt>
                <c:pt idx="5">
                  <c:v>1634643</c:v>
                </c:pt>
                <c:pt idx="6">
                  <c:v>1628244</c:v>
                </c:pt>
                <c:pt idx="7">
                  <c:v>1623899</c:v>
                </c:pt>
                <c:pt idx="8">
                  <c:v>987059</c:v>
                </c:pt>
                <c:pt idx="9">
                  <c:v>1027439</c:v>
                </c:pt>
                <c:pt idx="10">
                  <c:v>1550742</c:v>
                </c:pt>
                <c:pt idx="11">
                  <c:v>1785369</c:v>
                </c:pt>
                <c:pt idx="12">
                  <c:v>1414599</c:v>
                </c:pt>
                <c:pt idx="13">
                  <c:v>998351</c:v>
                </c:pt>
                <c:pt idx="14">
                  <c:v>428987</c:v>
                </c:pt>
                <c:pt idx="15">
                  <c:v>633401</c:v>
                </c:pt>
              </c:numCache>
            </c:numRef>
          </c:yVal>
          <c:smooth val="0"/>
          <c:extLst>
            <c:ext xmlns:c16="http://schemas.microsoft.com/office/drawing/2014/chart" uri="{C3380CC4-5D6E-409C-BE32-E72D297353CC}">
              <c16:uniqueId val="{00000001-A123-4C07-ADB0-851B192F87B1}"/>
            </c:ext>
          </c:extLst>
        </c:ser>
        <c:dLbls>
          <c:showLegendKey val="0"/>
          <c:showVal val="0"/>
          <c:showCatName val="0"/>
          <c:showSerName val="0"/>
          <c:showPercent val="0"/>
          <c:showBubbleSize val="0"/>
        </c:dLbls>
        <c:axId val="302807072"/>
        <c:axId val="302808992"/>
      </c:scatterChart>
      <c:valAx>
        <c:axId val="30280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8992"/>
        <c:crosses val="autoZero"/>
        <c:crossBetween val="midCat"/>
      </c:valAx>
      <c:valAx>
        <c:axId val="3028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0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3" Type="http://schemas.openxmlformats.org/officeDocument/2006/relationships/chart" Target="../charts/chart4.xml"/><Relationship Id="rId21" Type="http://schemas.openxmlformats.org/officeDocument/2006/relationships/chart" Target="../charts/chart22.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19" Type="http://schemas.openxmlformats.org/officeDocument/2006/relationships/chart" Target="../charts/chart20.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8</xdr:col>
      <xdr:colOff>19049</xdr:colOff>
      <xdr:row>1</xdr:row>
      <xdr:rowOff>14287</xdr:rowOff>
    </xdr:from>
    <xdr:to>
      <xdr:col>20</xdr:col>
      <xdr:colOff>447674</xdr:colOff>
      <xdr:row>25</xdr:row>
      <xdr:rowOff>28575</xdr:rowOff>
    </xdr:to>
    <xdr:graphicFrame macro="">
      <xdr:nvGraphicFramePr>
        <xdr:cNvPr id="2" name="Chart 1">
          <a:extLst>
            <a:ext uri="{FF2B5EF4-FFF2-40B4-BE49-F238E27FC236}">
              <a16:creationId xmlns:a16="http://schemas.microsoft.com/office/drawing/2014/main" id="{EF136D1F-D9D6-4E73-2C50-8675088EC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61632</xdr:colOff>
      <xdr:row>1</xdr:row>
      <xdr:rowOff>23533</xdr:rowOff>
    </xdr:from>
    <xdr:to>
      <xdr:col>16</xdr:col>
      <xdr:colOff>397809</xdr:colOff>
      <xdr:row>15</xdr:row>
      <xdr:rowOff>99733</xdr:rowOff>
    </xdr:to>
    <xdr:graphicFrame macro="">
      <xdr:nvGraphicFramePr>
        <xdr:cNvPr id="3" name="Chart 2">
          <a:extLst>
            <a:ext uri="{FF2B5EF4-FFF2-40B4-BE49-F238E27FC236}">
              <a16:creationId xmlns:a16="http://schemas.microsoft.com/office/drawing/2014/main" id="{32029B77-B05A-9B15-345B-EEEAB0BA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78439</xdr:colOff>
      <xdr:row>15</xdr:row>
      <xdr:rowOff>158003</xdr:rowOff>
    </xdr:from>
    <xdr:to>
      <xdr:col>16</xdr:col>
      <xdr:colOff>414616</xdr:colOff>
      <xdr:row>30</xdr:row>
      <xdr:rowOff>43703</xdr:rowOff>
    </xdr:to>
    <xdr:graphicFrame macro="">
      <xdr:nvGraphicFramePr>
        <xdr:cNvPr id="4" name="Chart 3">
          <a:extLst>
            <a:ext uri="{FF2B5EF4-FFF2-40B4-BE49-F238E27FC236}">
              <a16:creationId xmlns:a16="http://schemas.microsoft.com/office/drawing/2014/main" id="{B4105BD0-D689-9723-74B3-EB67B25CC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67233</xdr:colOff>
      <xdr:row>30</xdr:row>
      <xdr:rowOff>89647</xdr:rowOff>
    </xdr:from>
    <xdr:to>
      <xdr:col>16</xdr:col>
      <xdr:colOff>403410</xdr:colOff>
      <xdr:row>44</xdr:row>
      <xdr:rowOff>165847</xdr:rowOff>
    </xdr:to>
    <xdr:graphicFrame macro="">
      <xdr:nvGraphicFramePr>
        <xdr:cNvPr id="5" name="Chart 4">
          <a:extLst>
            <a:ext uri="{FF2B5EF4-FFF2-40B4-BE49-F238E27FC236}">
              <a16:creationId xmlns:a16="http://schemas.microsoft.com/office/drawing/2014/main" id="{0F39A87C-D197-495A-8F6A-6F4C02C5C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18909</xdr:colOff>
      <xdr:row>2</xdr:row>
      <xdr:rowOff>117381</xdr:rowOff>
    </xdr:from>
    <xdr:to>
      <xdr:col>24</xdr:col>
      <xdr:colOff>355086</xdr:colOff>
      <xdr:row>17</xdr:row>
      <xdr:rowOff>3081</xdr:rowOff>
    </xdr:to>
    <xdr:graphicFrame macro="">
      <xdr:nvGraphicFramePr>
        <xdr:cNvPr id="8" name="Chart 7">
          <a:extLst>
            <a:ext uri="{FF2B5EF4-FFF2-40B4-BE49-F238E27FC236}">
              <a16:creationId xmlns:a16="http://schemas.microsoft.com/office/drawing/2014/main" id="{A501B9A7-CB01-E763-57F9-A1B6AC2A8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16807</xdr:colOff>
      <xdr:row>2</xdr:row>
      <xdr:rowOff>23531</xdr:rowOff>
    </xdr:from>
    <xdr:to>
      <xdr:col>40</xdr:col>
      <xdr:colOff>352984</xdr:colOff>
      <xdr:row>16</xdr:row>
      <xdr:rowOff>99731</xdr:rowOff>
    </xdr:to>
    <xdr:graphicFrame macro="">
      <xdr:nvGraphicFramePr>
        <xdr:cNvPr id="9" name="Chart 8">
          <a:extLst>
            <a:ext uri="{FF2B5EF4-FFF2-40B4-BE49-F238E27FC236}">
              <a16:creationId xmlns:a16="http://schemas.microsoft.com/office/drawing/2014/main" id="{3105859A-C1C3-0B18-95DB-074489BE6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22411</xdr:colOff>
      <xdr:row>18</xdr:row>
      <xdr:rowOff>44823</xdr:rowOff>
    </xdr:from>
    <xdr:to>
      <xdr:col>40</xdr:col>
      <xdr:colOff>358588</xdr:colOff>
      <xdr:row>32</xdr:row>
      <xdr:rowOff>121023</xdr:rowOff>
    </xdr:to>
    <xdr:graphicFrame macro="">
      <xdr:nvGraphicFramePr>
        <xdr:cNvPr id="10" name="Chart 9">
          <a:extLst>
            <a:ext uri="{FF2B5EF4-FFF2-40B4-BE49-F238E27FC236}">
              <a16:creationId xmlns:a16="http://schemas.microsoft.com/office/drawing/2014/main" id="{C228AE97-A69D-4B26-B1F6-F7B1D4495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22412</xdr:colOff>
      <xdr:row>34</xdr:row>
      <xdr:rowOff>33617</xdr:rowOff>
    </xdr:from>
    <xdr:to>
      <xdr:col>40</xdr:col>
      <xdr:colOff>358589</xdr:colOff>
      <xdr:row>48</xdr:row>
      <xdr:rowOff>109817</xdr:rowOff>
    </xdr:to>
    <xdr:graphicFrame macro="">
      <xdr:nvGraphicFramePr>
        <xdr:cNvPr id="11" name="Chart 10">
          <a:extLst>
            <a:ext uri="{FF2B5EF4-FFF2-40B4-BE49-F238E27FC236}">
              <a16:creationId xmlns:a16="http://schemas.microsoft.com/office/drawing/2014/main" id="{A5D829B0-0BBD-4335-B215-23A34A59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23812</xdr:colOff>
      <xdr:row>50</xdr:row>
      <xdr:rowOff>56030</xdr:rowOff>
    </xdr:from>
    <xdr:to>
      <xdr:col>40</xdr:col>
      <xdr:colOff>359989</xdr:colOff>
      <xdr:row>64</xdr:row>
      <xdr:rowOff>132230</xdr:rowOff>
    </xdr:to>
    <xdr:graphicFrame macro="">
      <xdr:nvGraphicFramePr>
        <xdr:cNvPr id="13" name="Chart 12">
          <a:extLst>
            <a:ext uri="{FF2B5EF4-FFF2-40B4-BE49-F238E27FC236}">
              <a16:creationId xmlns:a16="http://schemas.microsoft.com/office/drawing/2014/main" id="{F60A210A-D682-484D-AD50-E8DAA8E4E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360588</xdr:colOff>
      <xdr:row>4</xdr:row>
      <xdr:rowOff>127737</xdr:rowOff>
    </xdr:from>
    <xdr:to>
      <xdr:col>13</xdr:col>
      <xdr:colOff>239825</xdr:colOff>
      <xdr:row>19</xdr:row>
      <xdr:rowOff>13437</xdr:rowOff>
    </xdr:to>
    <xdr:graphicFrame macro="">
      <xdr:nvGraphicFramePr>
        <xdr:cNvPr id="16" name="Chart 15">
          <a:extLst>
            <a:ext uri="{FF2B5EF4-FFF2-40B4-BE49-F238E27FC236}">
              <a16:creationId xmlns:a16="http://schemas.microsoft.com/office/drawing/2014/main" id="{9DC5FA4B-2EF4-B55A-E392-8CE7A15F7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35719</xdr:colOff>
      <xdr:row>66</xdr:row>
      <xdr:rowOff>35720</xdr:rowOff>
    </xdr:from>
    <xdr:to>
      <xdr:col>40</xdr:col>
      <xdr:colOff>371896</xdr:colOff>
      <xdr:row>80</xdr:row>
      <xdr:rowOff>111920</xdr:rowOff>
    </xdr:to>
    <xdr:graphicFrame macro="">
      <xdr:nvGraphicFramePr>
        <xdr:cNvPr id="17" name="Chart 16">
          <a:extLst>
            <a:ext uri="{FF2B5EF4-FFF2-40B4-BE49-F238E27FC236}">
              <a16:creationId xmlns:a16="http://schemas.microsoft.com/office/drawing/2014/main" id="{0CF1F071-31B6-4296-BCD0-80F4C051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11905</xdr:colOff>
      <xdr:row>82</xdr:row>
      <xdr:rowOff>83343</xdr:rowOff>
    </xdr:from>
    <xdr:to>
      <xdr:col>40</xdr:col>
      <xdr:colOff>348082</xdr:colOff>
      <xdr:row>96</xdr:row>
      <xdr:rowOff>147636</xdr:rowOff>
    </xdr:to>
    <xdr:graphicFrame macro="">
      <xdr:nvGraphicFramePr>
        <xdr:cNvPr id="18" name="Chart 17">
          <a:extLst>
            <a:ext uri="{FF2B5EF4-FFF2-40B4-BE49-F238E27FC236}">
              <a16:creationId xmlns:a16="http://schemas.microsoft.com/office/drawing/2014/main" id="{F506B13B-F5F4-44DF-B55E-E347E83ED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4902</xdr:colOff>
      <xdr:row>2</xdr:row>
      <xdr:rowOff>13608</xdr:rowOff>
    </xdr:from>
    <xdr:to>
      <xdr:col>32</xdr:col>
      <xdr:colOff>341079</xdr:colOff>
      <xdr:row>16</xdr:row>
      <xdr:rowOff>89808</xdr:rowOff>
    </xdr:to>
    <xdr:graphicFrame macro="">
      <xdr:nvGraphicFramePr>
        <xdr:cNvPr id="19" name="Chart 18">
          <a:extLst>
            <a:ext uri="{FF2B5EF4-FFF2-40B4-BE49-F238E27FC236}">
              <a16:creationId xmlns:a16="http://schemas.microsoft.com/office/drawing/2014/main" id="{D46F2CA6-593B-40B2-93B6-3F00CA62F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10506</xdr:colOff>
      <xdr:row>18</xdr:row>
      <xdr:rowOff>34900</xdr:rowOff>
    </xdr:from>
    <xdr:to>
      <xdr:col>32</xdr:col>
      <xdr:colOff>346683</xdr:colOff>
      <xdr:row>32</xdr:row>
      <xdr:rowOff>111100</xdr:rowOff>
    </xdr:to>
    <xdr:graphicFrame macro="">
      <xdr:nvGraphicFramePr>
        <xdr:cNvPr id="20" name="Chart 19">
          <a:extLst>
            <a:ext uri="{FF2B5EF4-FFF2-40B4-BE49-F238E27FC236}">
              <a16:creationId xmlns:a16="http://schemas.microsoft.com/office/drawing/2014/main" id="{F5AB84B3-68A3-4D56-9560-DCDC3440A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10507</xdr:colOff>
      <xdr:row>34</xdr:row>
      <xdr:rowOff>23694</xdr:rowOff>
    </xdr:from>
    <xdr:to>
      <xdr:col>32</xdr:col>
      <xdr:colOff>346684</xdr:colOff>
      <xdr:row>48</xdr:row>
      <xdr:rowOff>99894</xdr:rowOff>
    </xdr:to>
    <xdr:graphicFrame macro="">
      <xdr:nvGraphicFramePr>
        <xdr:cNvPr id="21" name="Chart 20">
          <a:extLst>
            <a:ext uri="{FF2B5EF4-FFF2-40B4-BE49-F238E27FC236}">
              <a16:creationId xmlns:a16="http://schemas.microsoft.com/office/drawing/2014/main" id="{599D01FD-73DE-4CAA-9C05-710979FC9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11907</xdr:colOff>
      <xdr:row>50</xdr:row>
      <xdr:rowOff>46107</xdr:rowOff>
    </xdr:from>
    <xdr:to>
      <xdr:col>32</xdr:col>
      <xdr:colOff>348084</xdr:colOff>
      <xdr:row>64</xdr:row>
      <xdr:rowOff>122307</xdr:rowOff>
    </xdr:to>
    <xdr:graphicFrame macro="">
      <xdr:nvGraphicFramePr>
        <xdr:cNvPr id="22" name="Chart 21">
          <a:extLst>
            <a:ext uri="{FF2B5EF4-FFF2-40B4-BE49-F238E27FC236}">
              <a16:creationId xmlns:a16="http://schemas.microsoft.com/office/drawing/2014/main" id="{ABF2F016-D33E-4145-BBC4-03A82D731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23814</xdr:colOff>
      <xdr:row>66</xdr:row>
      <xdr:rowOff>25797</xdr:rowOff>
    </xdr:from>
    <xdr:to>
      <xdr:col>32</xdr:col>
      <xdr:colOff>359991</xdr:colOff>
      <xdr:row>80</xdr:row>
      <xdr:rowOff>101997</xdr:rowOff>
    </xdr:to>
    <xdr:graphicFrame macro="">
      <xdr:nvGraphicFramePr>
        <xdr:cNvPr id="23" name="Chart 22">
          <a:extLst>
            <a:ext uri="{FF2B5EF4-FFF2-40B4-BE49-F238E27FC236}">
              <a16:creationId xmlns:a16="http://schemas.microsoft.com/office/drawing/2014/main" id="{3216338A-4296-4EC9-B64E-BB3C83976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0</xdr:colOff>
      <xdr:row>82</xdr:row>
      <xdr:rowOff>73420</xdr:rowOff>
    </xdr:from>
    <xdr:to>
      <xdr:col>32</xdr:col>
      <xdr:colOff>336177</xdr:colOff>
      <xdr:row>96</xdr:row>
      <xdr:rowOff>137713</xdr:rowOff>
    </xdr:to>
    <xdr:graphicFrame macro="">
      <xdr:nvGraphicFramePr>
        <xdr:cNvPr id="24" name="Chart 23">
          <a:extLst>
            <a:ext uri="{FF2B5EF4-FFF2-40B4-BE49-F238E27FC236}">
              <a16:creationId xmlns:a16="http://schemas.microsoft.com/office/drawing/2014/main" id="{01890B8D-CD38-4417-9492-CCFAC37DE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65</xdr:row>
      <xdr:rowOff>27215</xdr:rowOff>
    </xdr:from>
    <xdr:to>
      <xdr:col>14</xdr:col>
      <xdr:colOff>392207</xdr:colOff>
      <xdr:row>87</xdr:row>
      <xdr:rowOff>14889</xdr:rowOff>
    </xdr:to>
    <xdr:graphicFrame macro="">
      <xdr:nvGraphicFramePr>
        <xdr:cNvPr id="6" name="Chart 5">
          <a:extLst>
            <a:ext uri="{FF2B5EF4-FFF2-40B4-BE49-F238E27FC236}">
              <a16:creationId xmlns:a16="http://schemas.microsoft.com/office/drawing/2014/main" id="{DBE20FFD-9E45-4232-BB44-18AFDF173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68036</xdr:colOff>
      <xdr:row>60</xdr:row>
      <xdr:rowOff>13609</xdr:rowOff>
    </xdr:from>
    <xdr:to>
      <xdr:col>24</xdr:col>
      <xdr:colOff>503464</xdr:colOff>
      <xdr:row>74</xdr:row>
      <xdr:rowOff>149678</xdr:rowOff>
    </xdr:to>
    <xdr:graphicFrame macro="">
      <xdr:nvGraphicFramePr>
        <xdr:cNvPr id="14" name="Chart 13">
          <a:extLst>
            <a:ext uri="{FF2B5EF4-FFF2-40B4-BE49-F238E27FC236}">
              <a16:creationId xmlns:a16="http://schemas.microsoft.com/office/drawing/2014/main" id="{64F53798-9A37-3F9A-A3CC-DCEA609AF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108856</xdr:colOff>
      <xdr:row>74</xdr:row>
      <xdr:rowOff>27215</xdr:rowOff>
    </xdr:from>
    <xdr:to>
      <xdr:col>24</xdr:col>
      <xdr:colOff>544284</xdr:colOff>
      <xdr:row>88</xdr:row>
      <xdr:rowOff>163284</xdr:rowOff>
    </xdr:to>
    <xdr:graphicFrame macro="">
      <xdr:nvGraphicFramePr>
        <xdr:cNvPr id="15" name="Chart 14">
          <a:extLst>
            <a:ext uri="{FF2B5EF4-FFF2-40B4-BE49-F238E27FC236}">
              <a16:creationId xmlns:a16="http://schemas.microsoft.com/office/drawing/2014/main" id="{DC4C2F95-FC68-4324-8915-99C4AB124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367392</xdr:colOff>
      <xdr:row>88</xdr:row>
      <xdr:rowOff>186417</xdr:rowOff>
    </xdr:from>
    <xdr:to>
      <xdr:col>22</xdr:col>
      <xdr:colOff>598714</xdr:colOff>
      <xdr:row>103</xdr:row>
      <xdr:rowOff>58510</xdr:rowOff>
    </xdr:to>
    <xdr:graphicFrame macro="">
      <xdr:nvGraphicFramePr>
        <xdr:cNvPr id="25" name="Chart 24">
          <a:extLst>
            <a:ext uri="{FF2B5EF4-FFF2-40B4-BE49-F238E27FC236}">
              <a16:creationId xmlns:a16="http://schemas.microsoft.com/office/drawing/2014/main" id="{5D05518A-A77B-EB42-0A68-9E27FFF29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75</xdr:row>
      <xdr:rowOff>9525</xdr:rowOff>
    </xdr:from>
    <xdr:to>
      <xdr:col>11</xdr:col>
      <xdr:colOff>453087</xdr:colOff>
      <xdr:row>81</xdr:row>
      <xdr:rowOff>181158</xdr:rowOff>
    </xdr:to>
    <xdr:pic>
      <xdr:nvPicPr>
        <xdr:cNvPr id="2" name="Picture 1">
          <a:extLst>
            <a:ext uri="{FF2B5EF4-FFF2-40B4-BE49-F238E27FC236}">
              <a16:creationId xmlns:a16="http://schemas.microsoft.com/office/drawing/2014/main" id="{38C72398-227C-096B-5A9C-D7D47EF919F3}"/>
            </a:ext>
          </a:extLst>
        </xdr:cNvPr>
        <xdr:cNvPicPr>
          <a:picLocks noChangeAspect="1"/>
        </xdr:cNvPicPr>
      </xdr:nvPicPr>
      <xdr:blipFill>
        <a:blip xmlns:r="http://schemas.openxmlformats.org/officeDocument/2006/relationships" r:embed="rId1"/>
        <a:stretch>
          <a:fillRect/>
        </a:stretch>
      </xdr:blipFill>
      <xdr:spPr>
        <a:xfrm rot="5400000">
          <a:off x="2922027" y="-2531501"/>
          <a:ext cx="1314633" cy="7158686"/>
        </a:xfrm>
        <a:prstGeom prst="rect">
          <a:avLst/>
        </a:prstGeom>
      </xdr:spPr>
    </xdr:pic>
    <xdr:clientData/>
  </xdr:twoCellAnchor>
  <xdr:twoCellAnchor editAs="oneCell">
    <xdr:from>
      <xdr:col>0</xdr:col>
      <xdr:colOff>0</xdr:colOff>
      <xdr:row>91</xdr:row>
      <xdr:rowOff>5251</xdr:rowOff>
    </xdr:from>
    <xdr:to>
      <xdr:col>13</xdr:col>
      <xdr:colOff>210685</xdr:colOff>
      <xdr:row>97</xdr:row>
      <xdr:rowOff>72095</xdr:rowOff>
    </xdr:to>
    <xdr:pic>
      <xdr:nvPicPr>
        <xdr:cNvPr id="3" name="Picture 2">
          <a:extLst>
            <a:ext uri="{FF2B5EF4-FFF2-40B4-BE49-F238E27FC236}">
              <a16:creationId xmlns:a16="http://schemas.microsoft.com/office/drawing/2014/main" id="{14A89686-4F1B-F720-2689-EBA5A296C500}"/>
            </a:ext>
          </a:extLst>
        </xdr:cNvPr>
        <xdr:cNvPicPr>
          <a:picLocks noChangeAspect="1"/>
        </xdr:cNvPicPr>
      </xdr:nvPicPr>
      <xdr:blipFill>
        <a:blip xmlns:r="http://schemas.openxmlformats.org/officeDocument/2006/relationships" r:embed="rId2"/>
        <a:stretch>
          <a:fillRect/>
        </a:stretch>
      </xdr:blipFill>
      <xdr:spPr>
        <a:xfrm rot="5400000">
          <a:off x="3462821" y="-600070"/>
          <a:ext cx="1209844" cy="8135485"/>
        </a:xfrm>
        <a:prstGeom prst="rect">
          <a:avLst/>
        </a:prstGeom>
      </xdr:spPr>
    </xdr:pic>
    <xdr:clientData/>
  </xdr:twoCellAnchor>
  <xdr:twoCellAnchor editAs="oneCell">
    <xdr:from>
      <xdr:col>0</xdr:col>
      <xdr:colOff>0</xdr:colOff>
      <xdr:row>83</xdr:row>
      <xdr:rowOff>38581</xdr:rowOff>
    </xdr:from>
    <xdr:to>
      <xdr:col>13</xdr:col>
      <xdr:colOff>172580</xdr:colOff>
      <xdr:row>89</xdr:row>
      <xdr:rowOff>95899</xdr:rowOff>
    </xdr:to>
    <xdr:pic>
      <xdr:nvPicPr>
        <xdr:cNvPr id="4" name="Picture 3">
          <a:extLst>
            <a:ext uri="{FF2B5EF4-FFF2-40B4-BE49-F238E27FC236}">
              <a16:creationId xmlns:a16="http://schemas.microsoft.com/office/drawing/2014/main" id="{FC72A2CF-365B-6AD1-0BC2-323D718B5C95}"/>
            </a:ext>
          </a:extLst>
        </xdr:cNvPr>
        <xdr:cNvPicPr>
          <a:picLocks noChangeAspect="1"/>
        </xdr:cNvPicPr>
      </xdr:nvPicPr>
      <xdr:blipFill>
        <a:blip xmlns:r="http://schemas.openxmlformats.org/officeDocument/2006/relationships" r:embed="rId3"/>
        <a:stretch>
          <a:fillRect/>
        </a:stretch>
      </xdr:blipFill>
      <xdr:spPr>
        <a:xfrm rot="5400000">
          <a:off x="3448531" y="-1504950"/>
          <a:ext cx="1200318" cy="8097380"/>
        </a:xfrm>
        <a:prstGeom prst="rect">
          <a:avLst/>
        </a:prstGeom>
      </xdr:spPr>
    </xdr:pic>
    <xdr:clientData/>
  </xdr:twoCellAnchor>
  <xdr:twoCellAnchor>
    <xdr:from>
      <xdr:col>0</xdr:col>
      <xdr:colOff>0</xdr:colOff>
      <xdr:row>1</xdr:row>
      <xdr:rowOff>48122</xdr:rowOff>
    </xdr:from>
    <xdr:to>
      <xdr:col>13</xdr:col>
      <xdr:colOff>114299</xdr:colOff>
      <xdr:row>14</xdr:row>
      <xdr:rowOff>186412</xdr:rowOff>
    </xdr:to>
    <xdr:grpSp>
      <xdr:nvGrpSpPr>
        <xdr:cNvPr id="8" name="Group 7">
          <a:extLst>
            <a:ext uri="{FF2B5EF4-FFF2-40B4-BE49-F238E27FC236}">
              <a16:creationId xmlns:a16="http://schemas.microsoft.com/office/drawing/2014/main" id="{656EECA8-4F23-42EA-07AF-72487FE1C5AE}"/>
            </a:ext>
          </a:extLst>
        </xdr:cNvPr>
        <xdr:cNvGrpSpPr/>
      </xdr:nvGrpSpPr>
      <xdr:grpSpPr>
        <a:xfrm>
          <a:off x="0" y="238622"/>
          <a:ext cx="8039099" cy="2614790"/>
          <a:chOff x="0" y="497"/>
          <a:chExt cx="8039099" cy="2614790"/>
        </a:xfrm>
      </xdr:grpSpPr>
      <xdr:pic>
        <xdr:nvPicPr>
          <xdr:cNvPr id="6" name="Picture 5">
            <a:extLst>
              <a:ext uri="{FF2B5EF4-FFF2-40B4-BE49-F238E27FC236}">
                <a16:creationId xmlns:a16="http://schemas.microsoft.com/office/drawing/2014/main" id="{FA45924A-61A1-F025-7686-0BF619447A88}"/>
              </a:ext>
            </a:extLst>
          </xdr:cNvPr>
          <xdr:cNvPicPr>
            <a:picLocks noChangeAspect="1"/>
          </xdr:cNvPicPr>
        </xdr:nvPicPr>
        <xdr:blipFill>
          <a:blip xmlns:r="http://schemas.openxmlformats.org/officeDocument/2006/relationships" r:embed="rId4"/>
          <a:stretch>
            <a:fillRect/>
          </a:stretch>
        </xdr:blipFill>
        <xdr:spPr>
          <a:xfrm rot="5400000">
            <a:off x="3562847" y="-3562350"/>
            <a:ext cx="885949" cy="8011643"/>
          </a:xfrm>
          <a:prstGeom prst="rect">
            <a:avLst/>
          </a:prstGeom>
        </xdr:spPr>
      </xdr:pic>
      <xdr:pic>
        <xdr:nvPicPr>
          <xdr:cNvPr id="7" name="Picture 6">
            <a:extLst>
              <a:ext uri="{FF2B5EF4-FFF2-40B4-BE49-F238E27FC236}">
                <a16:creationId xmlns:a16="http://schemas.microsoft.com/office/drawing/2014/main" id="{F7A9B8BB-15A1-467A-89E4-BE4BD90CCD5F}"/>
              </a:ext>
            </a:extLst>
          </xdr:cNvPr>
          <xdr:cNvPicPr>
            <a:picLocks noChangeAspect="1"/>
          </xdr:cNvPicPr>
        </xdr:nvPicPr>
        <xdr:blipFill>
          <a:blip xmlns:r="http://schemas.openxmlformats.org/officeDocument/2006/relationships" r:embed="rId5"/>
          <a:stretch>
            <a:fillRect/>
          </a:stretch>
        </xdr:blipFill>
        <xdr:spPr>
          <a:xfrm rot="5400000">
            <a:off x="3143127" y="-2280685"/>
            <a:ext cx="1752845" cy="8039099"/>
          </a:xfrm>
          <a:prstGeom prst="rect">
            <a:avLst/>
          </a:prstGeom>
        </xdr:spPr>
      </xdr:pic>
    </xdr:grpSp>
    <xdr:clientData/>
  </xdr:twoCellAnchor>
  <xdr:twoCellAnchor>
    <xdr:from>
      <xdr:col>0</xdr:col>
      <xdr:colOff>0</xdr:colOff>
      <xdr:row>17</xdr:row>
      <xdr:rowOff>114300</xdr:rowOff>
    </xdr:from>
    <xdr:to>
      <xdr:col>11</xdr:col>
      <xdr:colOff>286726</xdr:colOff>
      <xdr:row>26</xdr:row>
      <xdr:rowOff>104899</xdr:rowOff>
    </xdr:to>
    <xdr:grpSp>
      <xdr:nvGrpSpPr>
        <xdr:cNvPr id="11" name="Group 10">
          <a:extLst>
            <a:ext uri="{FF2B5EF4-FFF2-40B4-BE49-F238E27FC236}">
              <a16:creationId xmlns:a16="http://schemas.microsoft.com/office/drawing/2014/main" id="{B3CD6D6F-EB70-9F9E-205B-4A272C6EDE24}"/>
            </a:ext>
          </a:extLst>
        </xdr:cNvPr>
        <xdr:cNvGrpSpPr/>
      </xdr:nvGrpSpPr>
      <xdr:grpSpPr>
        <a:xfrm>
          <a:off x="0" y="3352800"/>
          <a:ext cx="6992326" cy="1705099"/>
          <a:chOff x="0" y="3238500"/>
          <a:chExt cx="6992326" cy="1705099"/>
        </a:xfrm>
      </xdr:grpSpPr>
      <xdr:pic>
        <xdr:nvPicPr>
          <xdr:cNvPr id="9" name="Picture 8">
            <a:extLst>
              <a:ext uri="{FF2B5EF4-FFF2-40B4-BE49-F238E27FC236}">
                <a16:creationId xmlns:a16="http://schemas.microsoft.com/office/drawing/2014/main" id="{EE600151-EBA2-9D25-6ACE-B99F41BB8A69}"/>
              </a:ext>
            </a:extLst>
          </xdr:cNvPr>
          <xdr:cNvPicPr>
            <a:picLocks noChangeAspect="1"/>
          </xdr:cNvPicPr>
        </xdr:nvPicPr>
        <xdr:blipFill>
          <a:blip xmlns:r="http://schemas.openxmlformats.org/officeDocument/2006/relationships" r:embed="rId6"/>
          <a:stretch>
            <a:fillRect/>
          </a:stretch>
        </xdr:blipFill>
        <xdr:spPr>
          <a:xfrm>
            <a:off x="0" y="3238500"/>
            <a:ext cx="6992326" cy="809738"/>
          </a:xfrm>
          <a:prstGeom prst="rect">
            <a:avLst/>
          </a:prstGeom>
        </xdr:spPr>
      </xdr:pic>
      <xdr:pic>
        <xdr:nvPicPr>
          <xdr:cNvPr id="10" name="Picture 9">
            <a:extLst>
              <a:ext uri="{FF2B5EF4-FFF2-40B4-BE49-F238E27FC236}">
                <a16:creationId xmlns:a16="http://schemas.microsoft.com/office/drawing/2014/main" id="{C76F1F8B-84AE-7F51-F8DC-9FA2668CF6B2}"/>
              </a:ext>
            </a:extLst>
          </xdr:cNvPr>
          <xdr:cNvPicPr>
            <a:picLocks noChangeAspect="1"/>
          </xdr:cNvPicPr>
        </xdr:nvPicPr>
        <xdr:blipFill>
          <a:blip xmlns:r="http://schemas.openxmlformats.org/officeDocument/2006/relationships" r:embed="rId7"/>
          <a:stretch>
            <a:fillRect/>
          </a:stretch>
        </xdr:blipFill>
        <xdr:spPr>
          <a:xfrm>
            <a:off x="66675" y="4057650"/>
            <a:ext cx="6925642" cy="885949"/>
          </a:xfrm>
          <a:prstGeom prst="rect">
            <a:avLst/>
          </a:prstGeom>
        </xdr:spPr>
      </xdr:pic>
    </xdr:grpSp>
    <xdr:clientData/>
  </xdr:twoCellAnchor>
  <xdr:twoCellAnchor editAs="oneCell">
    <xdr:from>
      <xdr:col>0</xdr:col>
      <xdr:colOff>1</xdr:colOff>
      <xdr:row>28</xdr:row>
      <xdr:rowOff>19050</xdr:rowOff>
    </xdr:from>
    <xdr:to>
      <xdr:col>14</xdr:col>
      <xdr:colOff>1</xdr:colOff>
      <xdr:row>35</xdr:row>
      <xdr:rowOff>146626</xdr:rowOff>
    </xdr:to>
    <xdr:pic>
      <xdr:nvPicPr>
        <xdr:cNvPr id="12" name="Picture 11">
          <a:extLst>
            <a:ext uri="{FF2B5EF4-FFF2-40B4-BE49-F238E27FC236}">
              <a16:creationId xmlns:a16="http://schemas.microsoft.com/office/drawing/2014/main" id="{BFE319A7-D168-8CE6-771C-534A79415CD4}"/>
            </a:ext>
          </a:extLst>
        </xdr:cNvPr>
        <xdr:cNvPicPr>
          <a:picLocks noChangeAspect="1"/>
        </xdr:cNvPicPr>
      </xdr:nvPicPr>
      <xdr:blipFill>
        <a:blip xmlns:r="http://schemas.openxmlformats.org/officeDocument/2006/relationships" r:embed="rId8"/>
        <a:stretch>
          <a:fillRect/>
        </a:stretch>
      </xdr:blipFill>
      <xdr:spPr>
        <a:xfrm>
          <a:off x="1" y="5353050"/>
          <a:ext cx="8534400" cy="1461076"/>
        </a:xfrm>
        <a:prstGeom prst="rect">
          <a:avLst/>
        </a:prstGeom>
      </xdr:spPr>
    </xdr:pic>
    <xdr:clientData/>
  </xdr:twoCellAnchor>
  <xdr:twoCellAnchor editAs="oneCell">
    <xdr:from>
      <xdr:col>0</xdr:col>
      <xdr:colOff>1</xdr:colOff>
      <xdr:row>37</xdr:row>
      <xdr:rowOff>47626</xdr:rowOff>
    </xdr:from>
    <xdr:to>
      <xdr:col>13</xdr:col>
      <xdr:colOff>571501</xdr:colOff>
      <xdr:row>45</xdr:row>
      <xdr:rowOff>71166</xdr:rowOff>
    </xdr:to>
    <xdr:pic>
      <xdr:nvPicPr>
        <xdr:cNvPr id="13" name="Picture 12">
          <a:extLst>
            <a:ext uri="{FF2B5EF4-FFF2-40B4-BE49-F238E27FC236}">
              <a16:creationId xmlns:a16="http://schemas.microsoft.com/office/drawing/2014/main" id="{2AFD0BA6-96FC-7D26-9C2B-1B8685E4C4DF}"/>
            </a:ext>
          </a:extLst>
        </xdr:cNvPr>
        <xdr:cNvPicPr>
          <a:picLocks noChangeAspect="1"/>
        </xdr:cNvPicPr>
      </xdr:nvPicPr>
      <xdr:blipFill>
        <a:blip xmlns:r="http://schemas.openxmlformats.org/officeDocument/2006/relationships" r:embed="rId9"/>
        <a:stretch>
          <a:fillRect/>
        </a:stretch>
      </xdr:blipFill>
      <xdr:spPr>
        <a:xfrm>
          <a:off x="1" y="7096126"/>
          <a:ext cx="8496300" cy="1547540"/>
        </a:xfrm>
        <a:prstGeom prst="rect">
          <a:avLst/>
        </a:prstGeom>
      </xdr:spPr>
    </xdr:pic>
    <xdr:clientData/>
  </xdr:twoCellAnchor>
  <xdr:twoCellAnchor editAs="oneCell">
    <xdr:from>
      <xdr:col>0</xdr:col>
      <xdr:colOff>0</xdr:colOff>
      <xdr:row>47</xdr:row>
      <xdr:rowOff>66676</xdr:rowOff>
    </xdr:from>
    <xdr:to>
      <xdr:col>13</xdr:col>
      <xdr:colOff>571500</xdr:colOff>
      <xdr:row>54</xdr:row>
      <xdr:rowOff>116294</xdr:rowOff>
    </xdr:to>
    <xdr:pic>
      <xdr:nvPicPr>
        <xdr:cNvPr id="14" name="Picture 13">
          <a:extLst>
            <a:ext uri="{FF2B5EF4-FFF2-40B4-BE49-F238E27FC236}">
              <a16:creationId xmlns:a16="http://schemas.microsoft.com/office/drawing/2014/main" id="{69CA49B8-354B-0D67-9318-FD25883E661B}"/>
            </a:ext>
          </a:extLst>
        </xdr:cNvPr>
        <xdr:cNvPicPr>
          <a:picLocks noChangeAspect="1"/>
        </xdr:cNvPicPr>
      </xdr:nvPicPr>
      <xdr:blipFill>
        <a:blip xmlns:r="http://schemas.openxmlformats.org/officeDocument/2006/relationships" r:embed="rId10"/>
        <a:stretch>
          <a:fillRect/>
        </a:stretch>
      </xdr:blipFill>
      <xdr:spPr>
        <a:xfrm>
          <a:off x="0" y="9020176"/>
          <a:ext cx="8496300" cy="1383118"/>
        </a:xfrm>
        <a:prstGeom prst="rect">
          <a:avLst/>
        </a:prstGeom>
      </xdr:spPr>
    </xdr:pic>
    <xdr:clientData/>
  </xdr:twoCellAnchor>
  <xdr:twoCellAnchor editAs="oneCell">
    <xdr:from>
      <xdr:col>0</xdr:col>
      <xdr:colOff>0</xdr:colOff>
      <xdr:row>56</xdr:row>
      <xdr:rowOff>38101</xdr:rowOff>
    </xdr:from>
    <xdr:to>
      <xdr:col>13</xdr:col>
      <xdr:colOff>600075</xdr:colOff>
      <xdr:row>62</xdr:row>
      <xdr:rowOff>7723</xdr:rowOff>
    </xdr:to>
    <xdr:pic>
      <xdr:nvPicPr>
        <xdr:cNvPr id="15" name="Picture 14">
          <a:extLst>
            <a:ext uri="{FF2B5EF4-FFF2-40B4-BE49-F238E27FC236}">
              <a16:creationId xmlns:a16="http://schemas.microsoft.com/office/drawing/2014/main" id="{6D2D23A6-26DD-4815-418B-C5B9441358D4}"/>
            </a:ext>
          </a:extLst>
        </xdr:cNvPr>
        <xdr:cNvPicPr>
          <a:picLocks noChangeAspect="1"/>
        </xdr:cNvPicPr>
      </xdr:nvPicPr>
      <xdr:blipFill>
        <a:blip xmlns:r="http://schemas.openxmlformats.org/officeDocument/2006/relationships" r:embed="rId11"/>
        <a:stretch>
          <a:fillRect/>
        </a:stretch>
      </xdr:blipFill>
      <xdr:spPr>
        <a:xfrm>
          <a:off x="0" y="10706101"/>
          <a:ext cx="8524875" cy="1112622"/>
        </a:xfrm>
        <a:prstGeom prst="rect">
          <a:avLst/>
        </a:prstGeom>
      </xdr:spPr>
    </xdr:pic>
    <xdr:clientData/>
  </xdr:twoCellAnchor>
  <xdr:twoCellAnchor editAs="oneCell">
    <xdr:from>
      <xdr:col>0</xdr:col>
      <xdr:colOff>0</xdr:colOff>
      <xdr:row>64</xdr:row>
      <xdr:rowOff>57151</xdr:rowOff>
    </xdr:from>
    <xdr:to>
      <xdr:col>13</xdr:col>
      <xdr:colOff>581025</xdr:colOff>
      <xdr:row>73</xdr:row>
      <xdr:rowOff>90637</xdr:rowOff>
    </xdr:to>
    <xdr:pic>
      <xdr:nvPicPr>
        <xdr:cNvPr id="16" name="Picture 15">
          <a:extLst>
            <a:ext uri="{FF2B5EF4-FFF2-40B4-BE49-F238E27FC236}">
              <a16:creationId xmlns:a16="http://schemas.microsoft.com/office/drawing/2014/main" id="{C36C0125-7E4A-5F54-1774-C00A85EB40D2}"/>
            </a:ext>
          </a:extLst>
        </xdr:cNvPr>
        <xdr:cNvPicPr>
          <a:picLocks noChangeAspect="1"/>
        </xdr:cNvPicPr>
      </xdr:nvPicPr>
      <xdr:blipFill>
        <a:blip xmlns:r="http://schemas.openxmlformats.org/officeDocument/2006/relationships" r:embed="rId12"/>
        <a:stretch>
          <a:fillRect/>
        </a:stretch>
      </xdr:blipFill>
      <xdr:spPr>
        <a:xfrm>
          <a:off x="0" y="12249151"/>
          <a:ext cx="8505825" cy="1747986"/>
        </a:xfrm>
        <a:prstGeom prst="rect">
          <a:avLst/>
        </a:prstGeom>
      </xdr:spPr>
    </xdr:pic>
    <xdr:clientData/>
  </xdr:twoCellAnchor>
  <xdr:twoCellAnchor>
    <xdr:from>
      <xdr:col>13</xdr:col>
      <xdr:colOff>461962</xdr:colOff>
      <xdr:row>13</xdr:row>
      <xdr:rowOff>23812</xdr:rowOff>
    </xdr:from>
    <xdr:to>
      <xdr:col>21</xdr:col>
      <xdr:colOff>157162</xdr:colOff>
      <xdr:row>27</xdr:row>
      <xdr:rowOff>100012</xdr:rowOff>
    </xdr:to>
    <xdr:graphicFrame macro="">
      <xdr:nvGraphicFramePr>
        <xdr:cNvPr id="17" name="Chart 16">
          <a:extLst>
            <a:ext uri="{FF2B5EF4-FFF2-40B4-BE49-F238E27FC236}">
              <a16:creationId xmlns:a16="http://schemas.microsoft.com/office/drawing/2014/main" id="{B30FB907-C221-19C6-5BB7-B2102D675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533400</xdr:colOff>
      <xdr:row>11</xdr:row>
      <xdr:rowOff>52387</xdr:rowOff>
    </xdr:from>
    <xdr:to>
      <xdr:col>18</xdr:col>
      <xdr:colOff>228600</xdr:colOff>
      <xdr:row>25</xdr:row>
      <xdr:rowOff>128587</xdr:rowOff>
    </xdr:to>
    <xdr:graphicFrame macro="">
      <xdr:nvGraphicFramePr>
        <xdr:cNvPr id="5" name="Chart 4">
          <a:extLst>
            <a:ext uri="{FF2B5EF4-FFF2-40B4-BE49-F238E27FC236}">
              <a16:creationId xmlns:a16="http://schemas.microsoft.com/office/drawing/2014/main" id="{25D15574-6F92-B508-2818-9E07A505F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161925</xdr:rowOff>
    </xdr:from>
    <xdr:to>
      <xdr:col>15</xdr:col>
      <xdr:colOff>420435</xdr:colOff>
      <xdr:row>18</xdr:row>
      <xdr:rowOff>143245</xdr:rowOff>
    </xdr:to>
    <xdr:pic>
      <xdr:nvPicPr>
        <xdr:cNvPr id="2" name="Picture 1">
          <a:extLst>
            <a:ext uri="{FF2B5EF4-FFF2-40B4-BE49-F238E27FC236}">
              <a16:creationId xmlns:a16="http://schemas.microsoft.com/office/drawing/2014/main" id="{54A421DC-33F5-3018-86F5-0B0905BCA719}"/>
            </a:ext>
          </a:extLst>
        </xdr:cNvPr>
        <xdr:cNvPicPr>
          <a:picLocks noChangeAspect="1"/>
        </xdr:cNvPicPr>
      </xdr:nvPicPr>
      <xdr:blipFill>
        <a:blip xmlns:r="http://schemas.openxmlformats.org/officeDocument/2006/relationships" r:embed="rId1"/>
        <a:stretch>
          <a:fillRect/>
        </a:stretch>
      </xdr:blipFill>
      <xdr:spPr>
        <a:xfrm>
          <a:off x="0" y="923925"/>
          <a:ext cx="9564435" cy="2648320"/>
        </a:xfrm>
        <a:prstGeom prst="rect">
          <a:avLst/>
        </a:prstGeom>
      </xdr:spPr>
    </xdr:pic>
    <xdr:clientData/>
  </xdr:twoCellAnchor>
  <xdr:twoCellAnchor editAs="oneCell">
    <xdr:from>
      <xdr:col>18</xdr:col>
      <xdr:colOff>219075</xdr:colOff>
      <xdr:row>0</xdr:row>
      <xdr:rowOff>0</xdr:rowOff>
    </xdr:from>
    <xdr:to>
      <xdr:col>29</xdr:col>
      <xdr:colOff>155644</xdr:colOff>
      <xdr:row>29</xdr:row>
      <xdr:rowOff>1018</xdr:rowOff>
    </xdr:to>
    <xdr:pic>
      <xdr:nvPicPr>
        <xdr:cNvPr id="4" name="Picture 3">
          <a:extLst>
            <a:ext uri="{FF2B5EF4-FFF2-40B4-BE49-F238E27FC236}">
              <a16:creationId xmlns:a16="http://schemas.microsoft.com/office/drawing/2014/main" id="{B5736D05-54EB-840B-FC7C-14BBB98C00A9}"/>
            </a:ext>
          </a:extLst>
        </xdr:cNvPr>
        <xdr:cNvPicPr>
          <a:picLocks noChangeAspect="1"/>
        </xdr:cNvPicPr>
      </xdr:nvPicPr>
      <xdr:blipFill>
        <a:blip xmlns:r="http://schemas.openxmlformats.org/officeDocument/2006/relationships" r:embed="rId2"/>
        <a:stretch>
          <a:fillRect/>
        </a:stretch>
      </xdr:blipFill>
      <xdr:spPr>
        <a:xfrm>
          <a:off x="11191875" y="0"/>
          <a:ext cx="7480369" cy="5525518"/>
        </a:xfrm>
        <a:prstGeom prst="rect">
          <a:avLst/>
        </a:prstGeom>
      </xdr:spPr>
    </xdr:pic>
    <xdr:clientData/>
  </xdr:twoCellAnchor>
  <xdr:twoCellAnchor editAs="oneCell">
    <xdr:from>
      <xdr:col>0</xdr:col>
      <xdr:colOff>0</xdr:colOff>
      <xdr:row>18</xdr:row>
      <xdr:rowOff>114300</xdr:rowOff>
    </xdr:from>
    <xdr:to>
      <xdr:col>15</xdr:col>
      <xdr:colOff>410908</xdr:colOff>
      <xdr:row>36</xdr:row>
      <xdr:rowOff>86200</xdr:rowOff>
    </xdr:to>
    <xdr:pic>
      <xdr:nvPicPr>
        <xdr:cNvPr id="5" name="Picture 4">
          <a:extLst>
            <a:ext uri="{FF2B5EF4-FFF2-40B4-BE49-F238E27FC236}">
              <a16:creationId xmlns:a16="http://schemas.microsoft.com/office/drawing/2014/main" id="{C4ED9D0A-A7A5-E96B-0C9E-E245BD4FCC9E}"/>
            </a:ext>
          </a:extLst>
        </xdr:cNvPr>
        <xdr:cNvPicPr>
          <a:picLocks noChangeAspect="1"/>
        </xdr:cNvPicPr>
      </xdr:nvPicPr>
      <xdr:blipFill>
        <a:blip xmlns:r="http://schemas.openxmlformats.org/officeDocument/2006/relationships" r:embed="rId3"/>
        <a:stretch>
          <a:fillRect/>
        </a:stretch>
      </xdr:blipFill>
      <xdr:spPr>
        <a:xfrm>
          <a:off x="0" y="3543300"/>
          <a:ext cx="9554908" cy="3400900"/>
        </a:xfrm>
        <a:prstGeom prst="rect">
          <a:avLst/>
        </a:prstGeom>
      </xdr:spPr>
    </xdr:pic>
    <xdr:clientData/>
  </xdr:twoCellAnchor>
  <xdr:twoCellAnchor>
    <xdr:from>
      <xdr:col>8</xdr:col>
      <xdr:colOff>123825</xdr:colOff>
      <xdr:row>37</xdr:row>
      <xdr:rowOff>42862</xdr:rowOff>
    </xdr:from>
    <xdr:to>
      <xdr:col>15</xdr:col>
      <xdr:colOff>428625</xdr:colOff>
      <xdr:row>51</xdr:row>
      <xdr:rowOff>119062</xdr:rowOff>
    </xdr:to>
    <xdr:graphicFrame macro="">
      <xdr:nvGraphicFramePr>
        <xdr:cNvPr id="8" name="Chart 7">
          <a:extLst>
            <a:ext uri="{FF2B5EF4-FFF2-40B4-BE49-F238E27FC236}">
              <a16:creationId xmlns:a16="http://schemas.microsoft.com/office/drawing/2014/main" id="{E497D025-8615-2DD7-1D5F-06270CE49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43</xdr:row>
      <xdr:rowOff>9525</xdr:rowOff>
    </xdr:from>
    <xdr:to>
      <xdr:col>21</xdr:col>
      <xdr:colOff>476250</xdr:colOff>
      <xdr:row>57</xdr:row>
      <xdr:rowOff>85725</xdr:rowOff>
    </xdr:to>
    <xdr:graphicFrame macro="">
      <xdr:nvGraphicFramePr>
        <xdr:cNvPr id="10" name="Chart 9">
          <a:extLst>
            <a:ext uri="{FF2B5EF4-FFF2-40B4-BE49-F238E27FC236}">
              <a16:creationId xmlns:a16="http://schemas.microsoft.com/office/drawing/2014/main" id="{F1EB9FDF-07D6-404F-A4F0-2306DE239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BB4F11-29F2-4966-A43B-8AC513D5573D}" name="Table1" displayName="Table1" ref="Q32:U45" totalsRowShown="0">
  <autoFilter ref="Q32:U45" xr:uid="{78BB4F11-29F2-4966-A43B-8AC513D5573D}"/>
  <sortState xmlns:xlrd2="http://schemas.microsoft.com/office/spreadsheetml/2017/richdata2" ref="Q33:T43">
    <sortCondition ref="Q32:Q43"/>
  </sortState>
  <tableColumns count="5">
    <tableColumn id="1" xr3:uid="{2F695862-8305-48F6-91D6-ECA245CBD334}" name="Year"/>
    <tableColumn id="2" xr3:uid="{6F47732E-E6C3-48D3-A71E-B4835AA53D1B}" name="SWP" dataDxfId="3"/>
    <tableColumn id="3" xr3:uid="{557F98F6-64C4-4B72-BC0B-BF65BD987F82}" name="non-SWP Water" dataDxfId="2"/>
    <tableColumn id="4" xr3:uid="{229418E5-8D4D-45D7-ABC1-10A61C8FB5DD}" name="Grand Total" dataDxfId="1">
      <calculatedColumnFormula>SUM(R33:S33)</calculatedColumnFormula>
    </tableColumn>
    <tableColumn id="5" xr3:uid="{2E9ED008-94C7-445C-8060-4FD0515FD8C2}" name="Annual b-5b"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02A2E-635A-434C-8A81-6A964458C826}">
  <dimension ref="B2:C49"/>
  <sheetViews>
    <sheetView workbookViewId="0">
      <selection activeCell="O37" sqref="O37"/>
    </sheetView>
  </sheetViews>
  <sheetFormatPr defaultRowHeight="15" x14ac:dyDescent="0.25"/>
  <sheetData>
    <row r="2" spans="2:3" x14ac:dyDescent="0.25">
      <c r="B2" t="s">
        <v>54</v>
      </c>
      <c r="C2" t="s">
        <v>53</v>
      </c>
    </row>
    <row r="3" spans="2:3" x14ac:dyDescent="0.25">
      <c r="B3" t="s">
        <v>20</v>
      </c>
      <c r="C3" t="s">
        <v>56</v>
      </c>
    </row>
    <row r="4" spans="2:3" x14ac:dyDescent="0.25">
      <c r="C4" t="s">
        <v>55</v>
      </c>
    </row>
    <row r="6" spans="2:3" x14ac:dyDescent="0.25">
      <c r="C6" t="s">
        <v>57</v>
      </c>
    </row>
    <row r="7" spans="2:3" x14ac:dyDescent="0.25">
      <c r="C7" t="s">
        <v>58</v>
      </c>
    </row>
    <row r="8" spans="2:3" x14ac:dyDescent="0.25">
      <c r="C8" t="s">
        <v>59</v>
      </c>
    </row>
    <row r="9" spans="2:3" x14ac:dyDescent="0.25">
      <c r="C9" t="s">
        <v>60</v>
      </c>
    </row>
    <row r="10" spans="2:3" x14ac:dyDescent="0.25">
      <c r="C10" t="s">
        <v>61</v>
      </c>
    </row>
    <row r="11" spans="2:3" x14ac:dyDescent="0.25">
      <c r="C11" t="s">
        <v>62</v>
      </c>
    </row>
    <row r="12" spans="2:3" x14ac:dyDescent="0.25">
      <c r="C12" t="s">
        <v>63</v>
      </c>
    </row>
    <row r="13" spans="2:3" x14ac:dyDescent="0.25">
      <c r="C13" t="s">
        <v>64</v>
      </c>
    </row>
    <row r="14" spans="2:3" x14ac:dyDescent="0.25">
      <c r="C14" t="s">
        <v>65</v>
      </c>
    </row>
    <row r="15" spans="2:3" x14ac:dyDescent="0.25">
      <c r="C15" t="s">
        <v>66</v>
      </c>
    </row>
    <row r="16" spans="2:3" x14ac:dyDescent="0.25">
      <c r="C16" t="s">
        <v>67</v>
      </c>
    </row>
    <row r="17" spans="3:3" x14ac:dyDescent="0.25">
      <c r="C17" t="s">
        <v>68</v>
      </c>
    </row>
    <row r="18" spans="3:3" x14ac:dyDescent="0.25">
      <c r="C18" t="s">
        <v>69</v>
      </c>
    </row>
    <row r="24" spans="3:3" x14ac:dyDescent="0.25">
      <c r="C24" t="s">
        <v>70</v>
      </c>
    </row>
    <row r="25" spans="3:3" x14ac:dyDescent="0.25">
      <c r="C25" t="s">
        <v>71</v>
      </c>
    </row>
    <row r="26" spans="3:3" x14ac:dyDescent="0.25">
      <c r="C26" t="s">
        <v>72</v>
      </c>
    </row>
    <row r="27" spans="3:3" x14ac:dyDescent="0.25">
      <c r="C27" t="s">
        <v>73</v>
      </c>
    </row>
    <row r="28" spans="3:3" x14ac:dyDescent="0.25">
      <c r="C28" t="s">
        <v>74</v>
      </c>
    </row>
    <row r="29" spans="3:3" x14ac:dyDescent="0.25">
      <c r="C29" t="s">
        <v>75</v>
      </c>
    </row>
    <row r="30" spans="3:3" x14ac:dyDescent="0.25">
      <c r="C30" t="s">
        <v>76</v>
      </c>
    </row>
    <row r="31" spans="3:3" x14ac:dyDescent="0.25">
      <c r="C31" t="s">
        <v>77</v>
      </c>
    </row>
    <row r="32" spans="3:3" x14ac:dyDescent="0.25">
      <c r="C32" t="s">
        <v>78</v>
      </c>
    </row>
    <row r="33" spans="3:3" x14ac:dyDescent="0.25">
      <c r="C33" t="s">
        <v>79</v>
      </c>
    </row>
    <row r="34" spans="3:3" x14ac:dyDescent="0.25">
      <c r="C34" t="s">
        <v>80</v>
      </c>
    </row>
    <row r="35" spans="3:3" x14ac:dyDescent="0.25">
      <c r="C35" t="s">
        <v>81</v>
      </c>
    </row>
    <row r="36" spans="3:3" x14ac:dyDescent="0.25">
      <c r="C36" t="s">
        <v>82</v>
      </c>
    </row>
    <row r="37" spans="3:3" x14ac:dyDescent="0.25">
      <c r="C37" t="s">
        <v>83</v>
      </c>
    </row>
    <row r="38" spans="3:3" x14ac:dyDescent="0.25">
      <c r="C38" t="s">
        <v>84</v>
      </c>
    </row>
    <row r="39" spans="3:3" x14ac:dyDescent="0.25">
      <c r="C39" t="s">
        <v>85</v>
      </c>
    </row>
    <row r="40" spans="3:3" x14ac:dyDescent="0.25">
      <c r="C40" t="s">
        <v>86</v>
      </c>
    </row>
    <row r="41" spans="3:3" x14ac:dyDescent="0.25">
      <c r="C41" t="s">
        <v>87</v>
      </c>
    </row>
    <row r="42" spans="3:3" x14ac:dyDescent="0.25">
      <c r="C42" t="s">
        <v>88</v>
      </c>
    </row>
    <row r="43" spans="3:3" x14ac:dyDescent="0.25">
      <c r="C43" t="s">
        <v>89</v>
      </c>
    </row>
    <row r="44" spans="3:3" x14ac:dyDescent="0.25">
      <c r="C44" t="s">
        <v>90</v>
      </c>
    </row>
    <row r="45" spans="3:3" x14ac:dyDescent="0.25">
      <c r="C45" t="s">
        <v>91</v>
      </c>
    </row>
    <row r="46" spans="3:3" x14ac:dyDescent="0.25">
      <c r="C46" t="s">
        <v>92</v>
      </c>
    </row>
    <row r="47" spans="3:3" x14ac:dyDescent="0.25">
      <c r="C47" t="s">
        <v>93</v>
      </c>
    </row>
    <row r="48" spans="3:3" x14ac:dyDescent="0.25">
      <c r="C48" t="s">
        <v>94</v>
      </c>
    </row>
    <row r="49" spans="3:3" x14ac:dyDescent="0.25">
      <c r="C49"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
  <sheetViews>
    <sheetView topLeftCell="A36" workbookViewId="0">
      <selection activeCell="J51" sqref="J51"/>
    </sheetView>
  </sheetViews>
  <sheetFormatPr defaultRowHeight="15" x14ac:dyDescent="0.25"/>
  <sheetData>
    <row r="1" spans="1:10" s="2" customFormat="1" ht="21" x14ac:dyDescent="0.35">
      <c r="B1" s="6" t="s">
        <v>9</v>
      </c>
    </row>
    <row r="2" spans="1:10" x14ac:dyDescent="0.25">
      <c r="B2" t="s">
        <v>0</v>
      </c>
      <c r="C2" t="s">
        <v>1</v>
      </c>
      <c r="D2" t="s">
        <v>2</v>
      </c>
      <c r="E2" t="s">
        <v>3</v>
      </c>
      <c r="F2" t="s">
        <v>4</v>
      </c>
      <c r="G2" t="s">
        <v>5</v>
      </c>
      <c r="H2" t="s">
        <v>6</v>
      </c>
      <c r="I2" t="s">
        <v>7</v>
      </c>
      <c r="J2" t="s">
        <v>8</v>
      </c>
    </row>
    <row r="3" spans="1:10" x14ac:dyDescent="0.25">
      <c r="A3">
        <v>1962</v>
      </c>
      <c r="I3">
        <v>8906</v>
      </c>
      <c r="J3">
        <f t="shared" ref="J3:J34" si="0">SUM(B3:I3)</f>
        <v>8906</v>
      </c>
    </row>
    <row r="4" spans="1:10" x14ac:dyDescent="0.25">
      <c r="A4">
        <v>1963</v>
      </c>
      <c r="I4">
        <v>12645</v>
      </c>
      <c r="J4">
        <f t="shared" si="0"/>
        <v>12645</v>
      </c>
    </row>
    <row r="5" spans="1:10" x14ac:dyDescent="0.25">
      <c r="A5">
        <v>1964</v>
      </c>
      <c r="I5">
        <v>20911</v>
      </c>
      <c r="J5">
        <f t="shared" si="0"/>
        <v>20911</v>
      </c>
    </row>
    <row r="6" spans="1:10" x14ac:dyDescent="0.25">
      <c r="A6">
        <v>1965</v>
      </c>
      <c r="I6">
        <v>34026</v>
      </c>
      <c r="J6">
        <f t="shared" si="0"/>
        <v>34026</v>
      </c>
    </row>
    <row r="7" spans="1:10" x14ac:dyDescent="0.25">
      <c r="A7">
        <v>1966</v>
      </c>
      <c r="I7">
        <v>54913</v>
      </c>
      <c r="J7">
        <f t="shared" si="0"/>
        <v>54913</v>
      </c>
    </row>
    <row r="8" spans="1:10" x14ac:dyDescent="0.25">
      <c r="A8">
        <v>1967</v>
      </c>
      <c r="I8">
        <v>56763</v>
      </c>
      <c r="J8">
        <f t="shared" si="0"/>
        <v>56763</v>
      </c>
    </row>
    <row r="9" spans="1:10" x14ac:dyDescent="0.25">
      <c r="A9">
        <v>1968</v>
      </c>
      <c r="E9">
        <v>181722</v>
      </c>
      <c r="G9">
        <v>3084</v>
      </c>
      <c r="I9">
        <v>102269</v>
      </c>
      <c r="J9">
        <f t="shared" si="0"/>
        <v>287075</v>
      </c>
    </row>
    <row r="10" spans="1:10" x14ac:dyDescent="0.25">
      <c r="A10">
        <v>1969</v>
      </c>
      <c r="E10">
        <v>182719</v>
      </c>
      <c r="G10">
        <v>3016</v>
      </c>
      <c r="I10">
        <v>72399</v>
      </c>
      <c r="J10">
        <f t="shared" si="0"/>
        <v>258134</v>
      </c>
    </row>
    <row r="11" spans="1:10" x14ac:dyDescent="0.25">
      <c r="A11">
        <v>1970</v>
      </c>
      <c r="E11">
        <v>258561</v>
      </c>
      <c r="G11">
        <v>5911</v>
      </c>
      <c r="H11">
        <v>70</v>
      </c>
      <c r="I11">
        <v>93178</v>
      </c>
      <c r="J11">
        <f t="shared" si="0"/>
        <v>357720</v>
      </c>
    </row>
    <row r="12" spans="1:10" x14ac:dyDescent="0.25">
      <c r="A12">
        <v>1971</v>
      </c>
      <c r="E12">
        <v>533379</v>
      </c>
      <c r="G12">
        <v>7212</v>
      </c>
      <c r="H12">
        <v>256</v>
      </c>
      <c r="I12">
        <v>101105</v>
      </c>
      <c r="J12">
        <f t="shared" si="0"/>
        <v>641952</v>
      </c>
    </row>
    <row r="13" spans="1:10" x14ac:dyDescent="0.25">
      <c r="A13">
        <v>1972</v>
      </c>
      <c r="B13">
        <v>73213</v>
      </c>
      <c r="D13">
        <v>910</v>
      </c>
      <c r="E13">
        <v>798812</v>
      </c>
      <c r="G13">
        <v>8166</v>
      </c>
      <c r="H13">
        <v>691</v>
      </c>
      <c r="I13">
        <v>142073</v>
      </c>
      <c r="J13">
        <f t="shared" si="0"/>
        <v>1023865</v>
      </c>
    </row>
    <row r="14" spans="1:10" x14ac:dyDescent="0.25">
      <c r="A14">
        <v>1973</v>
      </c>
      <c r="B14">
        <v>192309</v>
      </c>
      <c r="D14">
        <v>699</v>
      </c>
      <c r="E14">
        <v>418490</v>
      </c>
      <c r="G14">
        <v>3214</v>
      </c>
      <c r="H14">
        <v>732</v>
      </c>
      <c r="I14">
        <v>97870</v>
      </c>
      <c r="J14">
        <f t="shared" si="0"/>
        <v>713314</v>
      </c>
    </row>
    <row r="15" spans="1:10" x14ac:dyDescent="0.25">
      <c r="A15">
        <v>1974</v>
      </c>
      <c r="B15">
        <v>294934</v>
      </c>
      <c r="D15">
        <v>2300</v>
      </c>
      <c r="E15">
        <v>457179</v>
      </c>
      <c r="G15">
        <v>3471</v>
      </c>
      <c r="H15">
        <v>775</v>
      </c>
      <c r="I15">
        <v>94188</v>
      </c>
      <c r="J15">
        <f t="shared" si="0"/>
        <v>852847</v>
      </c>
    </row>
    <row r="16" spans="1:10" x14ac:dyDescent="0.25">
      <c r="A16">
        <v>1975</v>
      </c>
      <c r="B16">
        <v>545806</v>
      </c>
      <c r="D16">
        <v>9413</v>
      </c>
      <c r="E16">
        <v>542233</v>
      </c>
      <c r="G16">
        <v>3576</v>
      </c>
      <c r="H16">
        <v>658</v>
      </c>
      <c r="I16">
        <v>100444</v>
      </c>
      <c r="J16">
        <f t="shared" si="0"/>
        <v>1202130</v>
      </c>
    </row>
    <row r="17" spans="1:10" x14ac:dyDescent="0.25">
      <c r="A17">
        <v>1976</v>
      </c>
      <c r="B17">
        <v>636795</v>
      </c>
      <c r="D17">
        <v>29373</v>
      </c>
      <c r="E17">
        <v>544082</v>
      </c>
      <c r="G17">
        <v>4112</v>
      </c>
      <c r="H17">
        <v>909</v>
      </c>
      <c r="I17">
        <v>133553</v>
      </c>
      <c r="J17">
        <f t="shared" si="0"/>
        <v>1348824</v>
      </c>
    </row>
    <row r="18" spans="1:10" x14ac:dyDescent="0.25">
      <c r="A18">
        <v>1977</v>
      </c>
      <c r="B18">
        <v>223584</v>
      </c>
      <c r="D18">
        <v>12502</v>
      </c>
      <c r="E18">
        <v>222809</v>
      </c>
      <c r="G18">
        <v>1472</v>
      </c>
      <c r="H18">
        <v>1009</v>
      </c>
      <c r="I18">
        <v>115930</v>
      </c>
      <c r="J18">
        <f t="shared" si="0"/>
        <v>577306</v>
      </c>
    </row>
    <row r="19" spans="1:10" x14ac:dyDescent="0.25">
      <c r="A19">
        <v>1978</v>
      </c>
      <c r="B19">
        <v>519391</v>
      </c>
      <c r="D19">
        <v>45554</v>
      </c>
      <c r="E19">
        <v>733671</v>
      </c>
      <c r="G19">
        <v>3906</v>
      </c>
      <c r="H19">
        <v>857</v>
      </c>
      <c r="I19">
        <v>118608</v>
      </c>
      <c r="J19">
        <f t="shared" si="0"/>
        <v>1421987</v>
      </c>
    </row>
    <row r="20" spans="1:10" x14ac:dyDescent="0.25">
      <c r="A20">
        <v>1979</v>
      </c>
      <c r="B20">
        <v>477389</v>
      </c>
      <c r="D20">
        <v>65886</v>
      </c>
      <c r="E20">
        <v>943450</v>
      </c>
      <c r="G20">
        <v>6149</v>
      </c>
      <c r="H20">
        <v>631</v>
      </c>
      <c r="I20">
        <v>128751</v>
      </c>
      <c r="J20">
        <f t="shared" si="0"/>
        <v>1622256</v>
      </c>
    </row>
    <row r="21" spans="1:10" x14ac:dyDescent="0.25">
      <c r="A21">
        <v>1980</v>
      </c>
      <c r="B21">
        <v>534022</v>
      </c>
      <c r="D21">
        <v>77837</v>
      </c>
      <c r="E21">
        <v>754038</v>
      </c>
      <c r="G21">
        <v>5700</v>
      </c>
      <c r="H21">
        <v>562</v>
      </c>
      <c r="I21">
        <v>122531</v>
      </c>
      <c r="J21">
        <f t="shared" si="0"/>
        <v>1494690</v>
      </c>
    </row>
    <row r="22" spans="1:10" x14ac:dyDescent="0.25">
      <c r="A22">
        <v>1981</v>
      </c>
      <c r="B22">
        <v>821247</v>
      </c>
      <c r="D22">
        <v>86130</v>
      </c>
      <c r="E22">
        <v>823997</v>
      </c>
      <c r="G22">
        <v>4300</v>
      </c>
      <c r="H22">
        <v>576</v>
      </c>
      <c r="I22">
        <v>138508</v>
      </c>
      <c r="J22">
        <f t="shared" si="0"/>
        <v>1874758</v>
      </c>
    </row>
    <row r="23" spans="1:10" x14ac:dyDescent="0.25">
      <c r="A23">
        <v>1982</v>
      </c>
      <c r="B23">
        <v>721716</v>
      </c>
      <c r="D23">
        <v>62029</v>
      </c>
      <c r="E23">
        <v>806962</v>
      </c>
      <c r="G23">
        <v>3838</v>
      </c>
      <c r="H23">
        <v>639</v>
      </c>
      <c r="I23">
        <v>108652</v>
      </c>
      <c r="J23">
        <f t="shared" si="0"/>
        <v>1703836</v>
      </c>
    </row>
    <row r="24" spans="1:10" x14ac:dyDescent="0.25">
      <c r="A24">
        <v>1983</v>
      </c>
      <c r="B24">
        <v>359725</v>
      </c>
      <c r="D24">
        <v>33910</v>
      </c>
      <c r="E24">
        <v>641963</v>
      </c>
      <c r="G24">
        <v>3822</v>
      </c>
      <c r="H24">
        <v>587</v>
      </c>
      <c r="I24">
        <v>96943</v>
      </c>
      <c r="J24">
        <f t="shared" si="0"/>
        <v>1136950</v>
      </c>
    </row>
    <row r="25" spans="1:10" x14ac:dyDescent="0.25">
      <c r="A25">
        <v>1984</v>
      </c>
      <c r="B25">
        <v>482271</v>
      </c>
      <c r="D25">
        <v>33791</v>
      </c>
      <c r="E25">
        <v>914543</v>
      </c>
      <c r="G25">
        <v>5700</v>
      </c>
      <c r="H25">
        <v>557</v>
      </c>
      <c r="I25">
        <v>101045</v>
      </c>
      <c r="J25">
        <f t="shared" si="0"/>
        <v>1537907</v>
      </c>
    </row>
    <row r="26" spans="1:10" x14ac:dyDescent="0.25">
      <c r="A26">
        <v>1985</v>
      </c>
      <c r="B26">
        <v>708444</v>
      </c>
      <c r="D26">
        <v>40044</v>
      </c>
      <c r="E26">
        <v>1053535</v>
      </c>
      <c r="G26">
        <v>5433</v>
      </c>
      <c r="H26">
        <v>624</v>
      </c>
      <c r="I26">
        <v>126127</v>
      </c>
      <c r="J26">
        <f t="shared" si="0"/>
        <v>1934207</v>
      </c>
    </row>
    <row r="27" spans="1:10" x14ac:dyDescent="0.25">
      <c r="A27">
        <v>1986</v>
      </c>
      <c r="B27">
        <v>738643</v>
      </c>
      <c r="D27">
        <v>37214</v>
      </c>
      <c r="E27">
        <v>1040815</v>
      </c>
      <c r="G27">
        <v>5107</v>
      </c>
      <c r="H27">
        <v>958</v>
      </c>
      <c r="I27">
        <v>115907</v>
      </c>
      <c r="J27">
        <f t="shared" si="0"/>
        <v>1938644</v>
      </c>
    </row>
    <row r="28" spans="1:10" x14ac:dyDescent="0.25">
      <c r="A28">
        <v>1987</v>
      </c>
      <c r="B28">
        <v>757972</v>
      </c>
      <c r="D28">
        <v>42419</v>
      </c>
      <c r="E28">
        <v>1115802</v>
      </c>
      <c r="G28">
        <v>5625</v>
      </c>
      <c r="H28">
        <v>999</v>
      </c>
      <c r="I28">
        <v>146039</v>
      </c>
      <c r="J28">
        <f t="shared" si="0"/>
        <v>2068856</v>
      </c>
    </row>
    <row r="29" spans="1:10" x14ac:dyDescent="0.25">
      <c r="A29">
        <v>1988</v>
      </c>
      <c r="B29">
        <v>951802</v>
      </c>
      <c r="D29">
        <v>38283</v>
      </c>
      <c r="E29">
        <v>1159305</v>
      </c>
      <c r="G29">
        <v>4412</v>
      </c>
      <c r="H29">
        <v>1211</v>
      </c>
      <c r="I29">
        <v>162373</v>
      </c>
      <c r="J29">
        <f t="shared" si="0"/>
        <v>2317386</v>
      </c>
    </row>
    <row r="30" spans="1:10" x14ac:dyDescent="0.25">
      <c r="A30">
        <v>1989</v>
      </c>
      <c r="B30">
        <v>1212038</v>
      </c>
      <c r="D30">
        <v>57630</v>
      </c>
      <c r="E30">
        <v>1290261</v>
      </c>
      <c r="G30">
        <v>6091</v>
      </c>
      <c r="H30">
        <v>1189</v>
      </c>
      <c r="I30">
        <v>165720</v>
      </c>
      <c r="J30">
        <f t="shared" si="0"/>
        <v>2732929</v>
      </c>
    </row>
    <row r="31" spans="1:10" x14ac:dyDescent="0.25">
      <c r="A31">
        <v>1990</v>
      </c>
      <c r="B31">
        <v>1458878</v>
      </c>
      <c r="D31">
        <v>59388</v>
      </c>
      <c r="E31">
        <v>807593</v>
      </c>
      <c r="G31">
        <v>2922</v>
      </c>
      <c r="H31">
        <v>1422</v>
      </c>
      <c r="I31">
        <v>182808</v>
      </c>
      <c r="J31">
        <f t="shared" si="0"/>
        <v>2513011</v>
      </c>
    </row>
    <row r="32" spans="1:10" x14ac:dyDescent="0.25">
      <c r="A32">
        <v>1991</v>
      </c>
      <c r="B32">
        <v>405341</v>
      </c>
      <c r="D32">
        <v>16276</v>
      </c>
      <c r="E32">
        <v>45415</v>
      </c>
      <c r="G32">
        <v>141</v>
      </c>
      <c r="H32">
        <v>1013</v>
      </c>
      <c r="I32">
        <v>58611</v>
      </c>
      <c r="J32">
        <f t="shared" si="0"/>
        <v>526797</v>
      </c>
    </row>
    <row r="33" spans="1:10" x14ac:dyDescent="0.25">
      <c r="A33">
        <v>1992</v>
      </c>
      <c r="B33">
        <v>736391</v>
      </c>
      <c r="D33">
        <v>45756</v>
      </c>
      <c r="E33">
        <v>546055</v>
      </c>
      <c r="G33">
        <v>2239</v>
      </c>
      <c r="H33">
        <v>1244</v>
      </c>
      <c r="I33">
        <v>95435</v>
      </c>
      <c r="J33">
        <f t="shared" si="0"/>
        <v>1427120</v>
      </c>
    </row>
    <row r="34" spans="1:10" x14ac:dyDescent="0.25">
      <c r="A34">
        <v>1993</v>
      </c>
      <c r="B34">
        <v>634735</v>
      </c>
      <c r="C34">
        <v>61200</v>
      </c>
      <c r="D34">
        <v>63550</v>
      </c>
      <c r="E34">
        <v>1233333</v>
      </c>
      <c r="G34">
        <v>2858</v>
      </c>
      <c r="H34">
        <v>1446</v>
      </c>
      <c r="I34">
        <v>140437</v>
      </c>
      <c r="J34">
        <f t="shared" si="0"/>
        <v>2137559</v>
      </c>
    </row>
    <row r="35" spans="1:10" x14ac:dyDescent="0.25">
      <c r="A35">
        <v>1994</v>
      </c>
      <c r="B35">
        <v>847150</v>
      </c>
      <c r="C35">
        <v>37359</v>
      </c>
      <c r="D35">
        <v>76306</v>
      </c>
      <c r="E35">
        <v>752096</v>
      </c>
      <c r="G35">
        <v>3071</v>
      </c>
      <c r="H35">
        <v>1856</v>
      </c>
      <c r="I35">
        <v>132616</v>
      </c>
      <c r="J35">
        <f t="shared" ref="J35:J63" si="1">SUM(B35:I35)</f>
        <v>1850454</v>
      </c>
    </row>
    <row r="36" spans="1:10" x14ac:dyDescent="0.25">
      <c r="A36">
        <v>1995</v>
      </c>
      <c r="B36">
        <v>417407</v>
      </c>
      <c r="C36">
        <v>61200</v>
      </c>
      <c r="D36">
        <v>63858</v>
      </c>
      <c r="E36">
        <v>1244591</v>
      </c>
      <c r="G36">
        <v>5169</v>
      </c>
      <c r="H36">
        <v>1421</v>
      </c>
      <c r="I36">
        <v>103167</v>
      </c>
      <c r="J36">
        <f t="shared" si="1"/>
        <v>1896813</v>
      </c>
    </row>
    <row r="37" spans="1:10" x14ac:dyDescent="0.25">
      <c r="A37">
        <v>1996</v>
      </c>
      <c r="B37">
        <v>538881</v>
      </c>
      <c r="C37">
        <v>164841</v>
      </c>
      <c r="D37">
        <v>76196</v>
      </c>
      <c r="E37">
        <v>1319707</v>
      </c>
      <c r="G37">
        <v>4904</v>
      </c>
      <c r="H37">
        <v>1437</v>
      </c>
      <c r="I37">
        <v>112107</v>
      </c>
      <c r="J37">
        <f t="shared" si="1"/>
        <v>2218073</v>
      </c>
    </row>
    <row r="38" spans="1:10" x14ac:dyDescent="0.25">
      <c r="A38">
        <v>1997</v>
      </c>
      <c r="B38">
        <v>636745</v>
      </c>
      <c r="C38">
        <v>138330</v>
      </c>
      <c r="D38">
        <v>85723</v>
      </c>
      <c r="E38">
        <v>974774</v>
      </c>
      <c r="F38">
        <v>8538</v>
      </c>
      <c r="G38">
        <v>5238</v>
      </c>
      <c r="H38">
        <v>1421</v>
      </c>
      <c r="I38">
        <v>140057</v>
      </c>
      <c r="J38">
        <f t="shared" si="1"/>
        <v>1990826</v>
      </c>
    </row>
    <row r="39" spans="1:10" x14ac:dyDescent="0.25">
      <c r="A39">
        <v>1998</v>
      </c>
      <c r="B39">
        <v>384751</v>
      </c>
      <c r="C39">
        <v>156356</v>
      </c>
      <c r="D39">
        <v>66194</v>
      </c>
      <c r="E39">
        <v>812455</v>
      </c>
      <c r="F39">
        <v>22210</v>
      </c>
      <c r="G39">
        <v>4401</v>
      </c>
      <c r="H39">
        <v>1581</v>
      </c>
      <c r="I39">
        <v>106001</v>
      </c>
      <c r="J39">
        <f t="shared" si="1"/>
        <v>1553949</v>
      </c>
    </row>
    <row r="40" spans="1:10" x14ac:dyDescent="0.25">
      <c r="A40">
        <v>1999</v>
      </c>
      <c r="B40">
        <v>746871</v>
      </c>
      <c r="C40">
        <v>108580</v>
      </c>
      <c r="D40">
        <v>91969</v>
      </c>
      <c r="E40">
        <v>1436777</v>
      </c>
      <c r="F40">
        <v>23880</v>
      </c>
      <c r="G40">
        <v>4871</v>
      </c>
      <c r="H40">
        <v>1382</v>
      </c>
      <c r="I40">
        <v>142554</v>
      </c>
      <c r="J40">
        <f t="shared" si="1"/>
        <v>2556884</v>
      </c>
    </row>
    <row r="41" spans="1:10" x14ac:dyDescent="0.25">
      <c r="A41">
        <v>2000</v>
      </c>
      <c r="B41">
        <v>1421355</v>
      </c>
      <c r="C41">
        <v>100557</v>
      </c>
      <c r="D41">
        <v>105211</v>
      </c>
      <c r="E41">
        <v>1244976</v>
      </c>
      <c r="F41">
        <v>26703</v>
      </c>
      <c r="G41">
        <v>4508</v>
      </c>
      <c r="H41">
        <v>1487</v>
      </c>
      <c r="I41">
        <v>177506</v>
      </c>
      <c r="J41">
        <f t="shared" si="1"/>
        <v>3082303</v>
      </c>
    </row>
    <row r="42" spans="1:10" x14ac:dyDescent="0.25">
      <c r="A42">
        <v>2001</v>
      </c>
      <c r="B42">
        <v>1084568</v>
      </c>
      <c r="C42">
        <v>24110</v>
      </c>
      <c r="D42">
        <v>78774</v>
      </c>
      <c r="E42">
        <v>639902</v>
      </c>
      <c r="F42">
        <v>23229</v>
      </c>
      <c r="G42">
        <v>3592</v>
      </c>
      <c r="H42">
        <v>1578</v>
      </c>
      <c r="I42">
        <v>139266</v>
      </c>
      <c r="J42">
        <f t="shared" si="1"/>
        <v>1995019</v>
      </c>
    </row>
    <row r="43" spans="1:10" x14ac:dyDescent="0.25">
      <c r="A43">
        <v>2002</v>
      </c>
      <c r="B43">
        <v>1552917</v>
      </c>
      <c r="C43">
        <v>44395</v>
      </c>
      <c r="D43">
        <v>83202</v>
      </c>
      <c r="E43">
        <v>891271</v>
      </c>
      <c r="F43">
        <v>31991</v>
      </c>
      <c r="G43">
        <v>4885</v>
      </c>
      <c r="H43">
        <v>1600</v>
      </c>
      <c r="I43">
        <v>169012</v>
      </c>
      <c r="J43">
        <f t="shared" si="1"/>
        <v>2779273</v>
      </c>
    </row>
    <row r="44" spans="1:10" x14ac:dyDescent="0.25">
      <c r="A44">
        <v>2003</v>
      </c>
      <c r="B44">
        <v>1645096</v>
      </c>
      <c r="C44">
        <v>38378</v>
      </c>
      <c r="D44">
        <v>87574</v>
      </c>
      <c r="E44">
        <v>948966</v>
      </c>
      <c r="F44">
        <v>31421</v>
      </c>
      <c r="G44">
        <v>4266</v>
      </c>
      <c r="H44">
        <v>1875</v>
      </c>
      <c r="I44">
        <v>174318</v>
      </c>
      <c r="J44">
        <f t="shared" si="1"/>
        <v>2931894</v>
      </c>
    </row>
    <row r="45" spans="1:10" x14ac:dyDescent="0.25">
      <c r="A45">
        <v>2004</v>
      </c>
      <c r="B45">
        <v>1846664</v>
      </c>
      <c r="C45">
        <v>37496</v>
      </c>
      <c r="D45">
        <v>87075</v>
      </c>
      <c r="E45">
        <v>938079</v>
      </c>
      <c r="F45">
        <v>33870</v>
      </c>
      <c r="G45">
        <v>4629</v>
      </c>
      <c r="H45">
        <v>2874</v>
      </c>
      <c r="I45">
        <v>177102</v>
      </c>
      <c r="J45">
        <f t="shared" si="1"/>
        <v>3127789</v>
      </c>
    </row>
    <row r="46" spans="1:10" x14ac:dyDescent="0.25">
      <c r="A46">
        <v>2005</v>
      </c>
      <c r="B46">
        <v>1515148</v>
      </c>
      <c r="C46">
        <v>92357</v>
      </c>
      <c r="D46">
        <v>85911</v>
      </c>
      <c r="E46">
        <v>1504012</v>
      </c>
      <c r="F46">
        <v>27595</v>
      </c>
      <c r="G46">
        <v>4194</v>
      </c>
      <c r="H46">
        <v>2421</v>
      </c>
      <c r="I46">
        <v>153923</v>
      </c>
      <c r="J46">
        <f t="shared" si="1"/>
        <v>3385561</v>
      </c>
    </row>
    <row r="47" spans="1:10" x14ac:dyDescent="0.25">
      <c r="A47">
        <v>2006</v>
      </c>
      <c r="B47">
        <v>1595004</v>
      </c>
      <c r="C47">
        <v>175537</v>
      </c>
      <c r="D47">
        <v>127531</v>
      </c>
      <c r="E47">
        <v>1421132</v>
      </c>
      <c r="F47">
        <v>27484</v>
      </c>
      <c r="G47">
        <v>4242</v>
      </c>
      <c r="H47">
        <v>5810</v>
      </c>
      <c r="I47">
        <v>161898</v>
      </c>
      <c r="J47">
        <f t="shared" si="1"/>
        <v>3518638</v>
      </c>
    </row>
    <row r="48" spans="1:10" x14ac:dyDescent="0.25">
      <c r="A48">
        <v>2007</v>
      </c>
      <c r="B48">
        <v>1607747</v>
      </c>
      <c r="C48">
        <v>107516</v>
      </c>
      <c r="D48">
        <v>147714</v>
      </c>
      <c r="E48">
        <v>954445</v>
      </c>
      <c r="F48">
        <v>31516</v>
      </c>
      <c r="G48">
        <v>3567</v>
      </c>
      <c r="H48">
        <v>3283</v>
      </c>
      <c r="I48">
        <v>192749</v>
      </c>
      <c r="J48">
        <f t="shared" si="1"/>
        <v>3048537</v>
      </c>
    </row>
    <row r="49" spans="1:10" x14ac:dyDescent="0.25">
      <c r="A49">
        <v>2008</v>
      </c>
      <c r="B49">
        <v>987059</v>
      </c>
      <c r="C49">
        <v>78411</v>
      </c>
      <c r="D49">
        <v>89087</v>
      </c>
      <c r="E49">
        <v>662878</v>
      </c>
      <c r="F49">
        <v>21795</v>
      </c>
      <c r="G49">
        <v>1985</v>
      </c>
      <c r="H49">
        <v>2617</v>
      </c>
      <c r="I49">
        <v>171230</v>
      </c>
      <c r="J49">
        <f t="shared" si="1"/>
        <v>2015062</v>
      </c>
    </row>
    <row r="50" spans="1:10" x14ac:dyDescent="0.25">
      <c r="A50">
        <v>2009</v>
      </c>
      <c r="B50">
        <v>971205</v>
      </c>
      <c r="C50">
        <v>70956</v>
      </c>
      <c r="D50">
        <v>90992</v>
      </c>
      <c r="E50">
        <v>671175</v>
      </c>
      <c r="F50">
        <v>19253</v>
      </c>
      <c r="G50">
        <v>1993</v>
      </c>
      <c r="H50">
        <v>2895</v>
      </c>
      <c r="I50">
        <v>158801</v>
      </c>
      <c r="J50">
        <f t="shared" si="1"/>
        <v>1987270</v>
      </c>
    </row>
    <row r="51" spans="1:10" x14ac:dyDescent="0.25">
      <c r="A51">
        <v>2010</v>
      </c>
      <c r="B51">
        <v>1138914</v>
      </c>
      <c r="C51">
        <v>125138</v>
      </c>
      <c r="D51">
        <v>107967</v>
      </c>
      <c r="E51">
        <v>760465</v>
      </c>
      <c r="F51">
        <v>21532</v>
      </c>
      <c r="G51">
        <v>2906</v>
      </c>
      <c r="H51">
        <v>3381</v>
      </c>
      <c r="I51">
        <v>139035</v>
      </c>
      <c r="J51">
        <f t="shared" si="1"/>
        <v>2299338</v>
      </c>
    </row>
    <row r="52" spans="1:10" x14ac:dyDescent="0.25">
      <c r="A52">
        <v>2011</v>
      </c>
      <c r="B52">
        <v>1385263</v>
      </c>
      <c r="C52">
        <v>137270</v>
      </c>
      <c r="D52">
        <v>109500</v>
      </c>
      <c r="E52">
        <v>1319644</v>
      </c>
      <c r="F52">
        <v>24869</v>
      </c>
      <c r="G52">
        <v>2715</v>
      </c>
      <c r="H52">
        <v>3487</v>
      </c>
      <c r="I52">
        <v>152261</v>
      </c>
      <c r="J52">
        <f t="shared" si="1"/>
        <v>3135009</v>
      </c>
    </row>
    <row r="53" spans="1:10" x14ac:dyDescent="0.25">
      <c r="A53">
        <v>2012</v>
      </c>
      <c r="B53">
        <v>1206889</v>
      </c>
      <c r="C53">
        <v>173862</v>
      </c>
      <c r="D53">
        <v>105961</v>
      </c>
      <c r="E53">
        <v>903190</v>
      </c>
      <c r="F53">
        <v>23418</v>
      </c>
      <c r="G53">
        <v>3208</v>
      </c>
      <c r="H53">
        <v>4148</v>
      </c>
      <c r="I53">
        <v>151310</v>
      </c>
      <c r="J53">
        <f t="shared" si="1"/>
        <v>2571986</v>
      </c>
    </row>
    <row r="54" spans="1:10" x14ac:dyDescent="0.25">
      <c r="A54">
        <v>2013</v>
      </c>
      <c r="B54">
        <v>974131</v>
      </c>
      <c r="C54">
        <v>96955</v>
      </c>
      <c r="D54">
        <v>70440</v>
      </c>
      <c r="E54">
        <v>741119</v>
      </c>
      <c r="F54">
        <v>21699</v>
      </c>
      <c r="G54">
        <v>2820</v>
      </c>
      <c r="H54">
        <v>6124</v>
      </c>
      <c r="I54">
        <v>195526</v>
      </c>
      <c r="J54">
        <f t="shared" si="1"/>
        <v>2108814</v>
      </c>
    </row>
    <row r="55" spans="1:10" x14ac:dyDescent="0.25">
      <c r="A55">
        <v>2014</v>
      </c>
      <c r="B55">
        <v>413987</v>
      </c>
      <c r="C55">
        <v>21065</v>
      </c>
      <c r="D55">
        <v>31752</v>
      </c>
      <c r="E55">
        <v>442770</v>
      </c>
      <c r="F55">
        <v>19963</v>
      </c>
      <c r="G55">
        <v>1520</v>
      </c>
      <c r="H55">
        <v>6105</v>
      </c>
      <c r="I55">
        <v>124959</v>
      </c>
      <c r="J55">
        <f t="shared" si="1"/>
        <v>1062121</v>
      </c>
    </row>
    <row r="56" spans="1:10" x14ac:dyDescent="0.25">
      <c r="A56">
        <v>2015</v>
      </c>
      <c r="B56">
        <v>633401</v>
      </c>
      <c r="C56">
        <v>52748</v>
      </c>
      <c r="D56">
        <v>30227</v>
      </c>
      <c r="E56">
        <v>439141</v>
      </c>
      <c r="F56">
        <v>15111</v>
      </c>
      <c r="G56">
        <v>1077</v>
      </c>
      <c r="H56">
        <v>6052</v>
      </c>
      <c r="I56">
        <v>152107</v>
      </c>
      <c r="J56">
        <f t="shared" si="1"/>
        <v>1329864</v>
      </c>
    </row>
    <row r="57" spans="1:10" x14ac:dyDescent="0.25">
      <c r="A57">
        <v>2016</v>
      </c>
      <c r="B57">
        <v>1153481</v>
      </c>
      <c r="C57">
        <v>102778</v>
      </c>
      <c r="D57">
        <v>73750</v>
      </c>
      <c r="E57">
        <v>608249</v>
      </c>
      <c r="F57">
        <v>31381</v>
      </c>
      <c r="G57">
        <v>1855</v>
      </c>
      <c r="H57">
        <v>4134</v>
      </c>
      <c r="I57">
        <v>151819</v>
      </c>
      <c r="J57">
        <f t="shared" si="1"/>
        <v>2127447</v>
      </c>
    </row>
    <row r="58" spans="1:10" x14ac:dyDescent="0.25">
      <c r="A58">
        <v>2017</v>
      </c>
      <c r="B58">
        <v>1592573</v>
      </c>
      <c r="C58">
        <v>131388</v>
      </c>
      <c r="D58">
        <v>139211</v>
      </c>
      <c r="E58">
        <v>1324655</v>
      </c>
      <c r="F58">
        <v>32585</v>
      </c>
      <c r="G58">
        <v>2893</v>
      </c>
      <c r="H58">
        <v>4429</v>
      </c>
      <c r="I58">
        <v>117677</v>
      </c>
      <c r="J58">
        <f t="shared" si="1"/>
        <v>3345411</v>
      </c>
    </row>
    <row r="59" spans="1:10" x14ac:dyDescent="0.25">
      <c r="A59">
        <v>2018</v>
      </c>
      <c r="B59">
        <v>762420</v>
      </c>
      <c r="C59">
        <v>200009</v>
      </c>
      <c r="D59">
        <v>68326</v>
      </c>
      <c r="E59">
        <v>672931</v>
      </c>
      <c r="F59">
        <v>29875</v>
      </c>
      <c r="G59">
        <v>2289</v>
      </c>
      <c r="H59">
        <v>5252</v>
      </c>
      <c r="I59">
        <v>181574</v>
      </c>
      <c r="J59">
        <f t="shared" si="1"/>
        <v>1922676</v>
      </c>
    </row>
    <row r="60" spans="1:10" x14ac:dyDescent="0.25">
      <c r="A60">
        <v>2019</v>
      </c>
      <c r="B60">
        <v>1365869</v>
      </c>
      <c r="C60">
        <v>62855</v>
      </c>
      <c r="D60">
        <v>95394</v>
      </c>
      <c r="E60">
        <v>1082177</v>
      </c>
      <c r="F60">
        <v>20780</v>
      </c>
      <c r="G60">
        <v>2184</v>
      </c>
      <c r="H60">
        <v>5046</v>
      </c>
      <c r="I60">
        <v>125156</v>
      </c>
      <c r="J60">
        <f t="shared" si="1"/>
        <v>2759461</v>
      </c>
    </row>
    <row r="61" spans="1:10" x14ac:dyDescent="0.25">
      <c r="A61">
        <v>2020</v>
      </c>
      <c r="B61">
        <v>518629</v>
      </c>
      <c r="C61">
        <v>167469</v>
      </c>
      <c r="D61">
        <v>49328</v>
      </c>
      <c r="E61">
        <v>578449</v>
      </c>
      <c r="F61">
        <v>14859</v>
      </c>
      <c r="G61">
        <v>2140</v>
      </c>
      <c r="H61">
        <v>5404</v>
      </c>
      <c r="I61">
        <v>151892</v>
      </c>
      <c r="J61">
        <f t="shared" si="1"/>
        <v>1488170</v>
      </c>
    </row>
    <row r="62" spans="1:10" x14ac:dyDescent="0.25">
      <c r="A62">
        <v>2021</v>
      </c>
      <c r="B62">
        <v>435593</v>
      </c>
      <c r="C62">
        <v>23333</v>
      </c>
      <c r="D62">
        <v>33207</v>
      </c>
      <c r="E62">
        <v>459132</v>
      </c>
      <c r="F62">
        <v>14272</v>
      </c>
      <c r="G62">
        <v>1600</v>
      </c>
      <c r="H62">
        <v>4835</v>
      </c>
      <c r="I62">
        <v>136853</v>
      </c>
      <c r="J62">
        <f t="shared" si="1"/>
        <v>1108825</v>
      </c>
    </row>
    <row r="63" spans="1:10" x14ac:dyDescent="0.25">
      <c r="A63">
        <v>2022</v>
      </c>
      <c r="B63">
        <v>414891</v>
      </c>
      <c r="C63">
        <v>13261</v>
      </c>
      <c r="D63">
        <v>23754</v>
      </c>
      <c r="E63">
        <v>392309</v>
      </c>
      <c r="F63">
        <v>11518</v>
      </c>
      <c r="G63">
        <v>482</v>
      </c>
      <c r="H63">
        <v>4409</v>
      </c>
      <c r="I63">
        <v>137790</v>
      </c>
      <c r="J63">
        <f t="shared" si="1"/>
        <v>998414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4E84-91CB-4B7F-ABF0-AEB13A7CD4BD}">
  <dimension ref="A1:F60"/>
  <sheetViews>
    <sheetView topLeftCell="A10" workbookViewId="0">
      <selection activeCell="E2" sqref="E2:E46"/>
    </sheetView>
  </sheetViews>
  <sheetFormatPr defaultRowHeight="15" x14ac:dyDescent="0.25"/>
  <cols>
    <col min="2" max="2" width="13.28515625" bestFit="1" customWidth="1"/>
    <col min="3" max="3" width="18.42578125" bestFit="1" customWidth="1"/>
    <col min="4" max="4" width="20.7109375" bestFit="1" customWidth="1"/>
    <col min="5" max="5" width="23.42578125" bestFit="1" customWidth="1"/>
  </cols>
  <sheetData>
    <row r="1" spans="1:6" x14ac:dyDescent="0.25">
      <c r="A1" t="s">
        <v>9</v>
      </c>
      <c r="B1" t="s">
        <v>98</v>
      </c>
      <c r="C1" t="s">
        <v>99</v>
      </c>
      <c r="D1" t="s">
        <v>100</v>
      </c>
      <c r="E1" t="s">
        <v>15</v>
      </c>
      <c r="F1" t="s">
        <v>8</v>
      </c>
    </row>
    <row r="2" spans="1:6" x14ac:dyDescent="0.25">
      <c r="A2">
        <v>1976</v>
      </c>
      <c r="B2" s="1">
        <v>1424000</v>
      </c>
      <c r="C2" s="1">
        <v>430000</v>
      </c>
      <c r="D2" s="1">
        <v>778000</v>
      </c>
      <c r="E2">
        <v>638000</v>
      </c>
      <c r="F2">
        <v>3270000</v>
      </c>
    </row>
    <row r="3" spans="1:6" x14ac:dyDescent="0.25">
      <c r="A3">
        <v>1977</v>
      </c>
      <c r="B3" s="1">
        <v>1432000</v>
      </c>
      <c r="C3" s="1">
        <v>275000</v>
      </c>
      <c r="D3" s="1">
        <v>1277000</v>
      </c>
      <c r="E3">
        <v>209000</v>
      </c>
      <c r="F3">
        <v>3193000</v>
      </c>
    </row>
    <row r="4" spans="1:6" x14ac:dyDescent="0.25">
      <c r="A4">
        <v>1978</v>
      </c>
      <c r="B4" s="1">
        <v>1339000</v>
      </c>
      <c r="C4" s="1">
        <v>472000</v>
      </c>
      <c r="D4" s="1">
        <v>710000</v>
      </c>
      <c r="E4">
        <v>576000</v>
      </c>
      <c r="F4">
        <v>3096000</v>
      </c>
    </row>
    <row r="5" spans="1:6" x14ac:dyDescent="0.25">
      <c r="A5">
        <v>1979</v>
      </c>
      <c r="B5" s="1">
        <v>1512000</v>
      </c>
      <c r="C5" s="1">
        <v>493000</v>
      </c>
      <c r="D5" s="1">
        <v>784000</v>
      </c>
      <c r="E5">
        <v>532000</v>
      </c>
      <c r="F5">
        <v>3321000</v>
      </c>
    </row>
    <row r="6" spans="1:6" x14ac:dyDescent="0.25">
      <c r="A6">
        <v>1980</v>
      </c>
      <c r="B6" s="1">
        <v>1551000</v>
      </c>
      <c r="C6" s="1">
        <v>515000</v>
      </c>
      <c r="D6" s="1">
        <v>791000</v>
      </c>
      <c r="E6">
        <v>560000</v>
      </c>
      <c r="F6">
        <v>3416000</v>
      </c>
    </row>
    <row r="7" spans="1:6" x14ac:dyDescent="0.25">
      <c r="A7">
        <v>1981</v>
      </c>
      <c r="B7" s="1">
        <v>1593000</v>
      </c>
      <c r="C7" s="1">
        <v>465000</v>
      </c>
      <c r="D7" s="1">
        <v>791000</v>
      </c>
      <c r="E7">
        <v>827000</v>
      </c>
      <c r="F7">
        <v>3676000</v>
      </c>
    </row>
    <row r="8" spans="1:6" x14ac:dyDescent="0.25">
      <c r="A8">
        <v>1982</v>
      </c>
      <c r="B8" s="1">
        <v>1504000</v>
      </c>
      <c r="C8" s="1">
        <v>483000</v>
      </c>
      <c r="D8" s="1">
        <v>686000</v>
      </c>
      <c r="E8">
        <v>737000</v>
      </c>
      <c r="F8">
        <v>3410000</v>
      </c>
    </row>
    <row r="9" spans="1:6" x14ac:dyDescent="0.25">
      <c r="A9">
        <v>1983</v>
      </c>
      <c r="B9" s="1">
        <v>1551000</v>
      </c>
      <c r="C9" s="1">
        <v>519000</v>
      </c>
      <c r="D9" s="1">
        <v>850000</v>
      </c>
      <c r="E9">
        <v>410000</v>
      </c>
      <c r="F9">
        <v>3329000</v>
      </c>
    </row>
    <row r="10" spans="1:6" x14ac:dyDescent="0.25">
      <c r="A10">
        <v>1984</v>
      </c>
      <c r="B10" s="1">
        <v>1762000</v>
      </c>
      <c r="C10" s="1">
        <v>516000</v>
      </c>
      <c r="D10" s="1">
        <v>1150000</v>
      </c>
      <c r="E10">
        <v>498000</v>
      </c>
      <c r="F10">
        <v>3926000</v>
      </c>
    </row>
    <row r="11" spans="1:6" x14ac:dyDescent="0.25">
      <c r="A11">
        <v>1985</v>
      </c>
      <c r="B11" s="1">
        <v>1698000</v>
      </c>
      <c r="C11" s="1">
        <v>496000</v>
      </c>
      <c r="D11" s="1">
        <v>1018000</v>
      </c>
      <c r="E11">
        <v>728000</v>
      </c>
      <c r="F11">
        <v>3939000</v>
      </c>
    </row>
    <row r="12" spans="1:6" x14ac:dyDescent="0.25">
      <c r="A12">
        <v>1986</v>
      </c>
      <c r="B12" s="1">
        <v>1679000</v>
      </c>
      <c r="C12" s="1">
        <v>515000</v>
      </c>
      <c r="D12" s="1">
        <v>1001000</v>
      </c>
      <c r="E12">
        <v>756000</v>
      </c>
      <c r="F12">
        <v>3952000</v>
      </c>
    </row>
    <row r="13" spans="1:6" x14ac:dyDescent="0.25">
      <c r="A13">
        <v>1987</v>
      </c>
      <c r="B13" s="1">
        <v>1608000</v>
      </c>
      <c r="C13" s="1">
        <v>428000</v>
      </c>
      <c r="D13" s="1">
        <v>1175000</v>
      </c>
      <c r="E13">
        <v>763000</v>
      </c>
      <c r="F13">
        <v>3974000</v>
      </c>
    </row>
    <row r="14" spans="1:6" x14ac:dyDescent="0.25">
      <c r="A14">
        <v>1988</v>
      </c>
      <c r="B14" s="1">
        <v>1659000</v>
      </c>
      <c r="C14" s="1">
        <v>360000</v>
      </c>
      <c r="D14" s="1">
        <v>1199000</v>
      </c>
      <c r="E14">
        <v>957000</v>
      </c>
      <c r="F14">
        <v>4175000</v>
      </c>
    </row>
    <row r="15" spans="1:6" x14ac:dyDescent="0.25">
      <c r="A15">
        <v>1989</v>
      </c>
      <c r="B15" s="1">
        <v>1676000</v>
      </c>
      <c r="C15" s="1">
        <v>274000</v>
      </c>
      <c r="D15" s="1">
        <v>1189000</v>
      </c>
      <c r="E15">
        <v>1215000</v>
      </c>
      <c r="F15">
        <v>4355000</v>
      </c>
    </row>
    <row r="16" spans="1:6" x14ac:dyDescent="0.25">
      <c r="A16">
        <v>1990</v>
      </c>
      <c r="B16" s="1">
        <v>1595000</v>
      </c>
      <c r="C16" s="1">
        <v>107000</v>
      </c>
      <c r="D16" s="1">
        <v>1183000</v>
      </c>
      <c r="E16">
        <v>1458000</v>
      </c>
      <c r="F16">
        <v>4343000</v>
      </c>
    </row>
    <row r="17" spans="1:6" x14ac:dyDescent="0.25">
      <c r="A17">
        <v>1991</v>
      </c>
      <c r="B17" s="1">
        <v>1547000</v>
      </c>
      <c r="C17" s="1">
        <v>181000</v>
      </c>
      <c r="D17" s="1">
        <v>1252000</v>
      </c>
      <c r="E17">
        <v>625000</v>
      </c>
      <c r="F17">
        <v>3605000</v>
      </c>
    </row>
    <row r="18" spans="1:6" x14ac:dyDescent="0.25">
      <c r="A18">
        <v>1992</v>
      </c>
      <c r="B18" s="1">
        <v>1631000</v>
      </c>
      <c r="C18" s="1">
        <v>177000</v>
      </c>
      <c r="D18" s="1">
        <v>1153000</v>
      </c>
      <c r="E18">
        <v>744000</v>
      </c>
      <c r="F18">
        <v>3704000</v>
      </c>
    </row>
    <row r="19" spans="1:6" x14ac:dyDescent="0.25">
      <c r="A19">
        <v>1993</v>
      </c>
      <c r="B19" s="1">
        <v>1546000</v>
      </c>
      <c r="C19" s="1">
        <v>289000</v>
      </c>
      <c r="D19" s="1">
        <v>1144000</v>
      </c>
      <c r="E19">
        <v>663000</v>
      </c>
      <c r="F19">
        <v>3642000</v>
      </c>
    </row>
    <row r="20" spans="1:6" x14ac:dyDescent="0.25">
      <c r="A20">
        <v>1994</v>
      </c>
      <c r="B20" s="1">
        <v>1649000</v>
      </c>
      <c r="C20" s="1">
        <v>133000</v>
      </c>
      <c r="D20" s="1">
        <v>1263000</v>
      </c>
      <c r="E20">
        <v>845000</v>
      </c>
      <c r="F20">
        <v>3890000</v>
      </c>
    </row>
    <row r="21" spans="1:6" x14ac:dyDescent="0.25">
      <c r="A21">
        <v>1995</v>
      </c>
      <c r="B21" s="1">
        <v>1719000</v>
      </c>
      <c r="C21" s="1">
        <v>444000</v>
      </c>
      <c r="D21" s="1">
        <v>933000</v>
      </c>
      <c r="E21">
        <v>451000</v>
      </c>
      <c r="F21">
        <v>3546000</v>
      </c>
    </row>
    <row r="22" spans="1:6" x14ac:dyDescent="0.25">
      <c r="A22">
        <v>1996</v>
      </c>
      <c r="B22" s="1">
        <v>1842000</v>
      </c>
      <c r="C22" s="1">
        <v>422000</v>
      </c>
      <c r="D22" s="1">
        <v>1089000</v>
      </c>
      <c r="E22">
        <v>663000</v>
      </c>
      <c r="F22">
        <v>4016000</v>
      </c>
    </row>
    <row r="23" spans="1:6" x14ac:dyDescent="0.25">
      <c r="A23">
        <v>1997</v>
      </c>
      <c r="B23" s="1">
        <v>1902000</v>
      </c>
      <c r="C23" s="1">
        <v>436000</v>
      </c>
      <c r="D23" s="1">
        <v>1125000</v>
      </c>
      <c r="E23">
        <v>724000</v>
      </c>
      <c r="F23">
        <v>4187000</v>
      </c>
    </row>
    <row r="24" spans="1:6" x14ac:dyDescent="0.25">
      <c r="A24">
        <v>1998</v>
      </c>
      <c r="B24" s="1">
        <v>1902000</v>
      </c>
      <c r="C24" s="1">
        <v>467000</v>
      </c>
      <c r="D24" s="1">
        <v>941000</v>
      </c>
      <c r="E24">
        <v>521000</v>
      </c>
      <c r="F24">
        <v>3830000</v>
      </c>
    </row>
    <row r="25" spans="1:6" x14ac:dyDescent="0.25">
      <c r="A25">
        <v>1999</v>
      </c>
      <c r="B25" s="1">
        <v>2034000</v>
      </c>
      <c r="C25" s="1">
        <v>309000</v>
      </c>
      <c r="D25" s="1">
        <v>1072000</v>
      </c>
      <c r="E25">
        <v>792000</v>
      </c>
      <c r="F25">
        <v>4206000</v>
      </c>
    </row>
    <row r="26" spans="1:6" x14ac:dyDescent="0.25">
      <c r="A26">
        <v>2000</v>
      </c>
      <c r="B26" s="1">
        <v>1899000</v>
      </c>
      <c r="C26" s="1">
        <v>255000</v>
      </c>
      <c r="D26" s="1">
        <v>1217000</v>
      </c>
      <c r="E26">
        <v>1473000</v>
      </c>
      <c r="F26">
        <v>4845000</v>
      </c>
    </row>
    <row r="27" spans="1:6" x14ac:dyDescent="0.25">
      <c r="A27">
        <v>2001</v>
      </c>
      <c r="B27" s="1">
        <v>1846000</v>
      </c>
      <c r="C27" s="1">
        <v>267000</v>
      </c>
      <c r="D27" s="1">
        <v>1245000</v>
      </c>
      <c r="E27">
        <v>1119000</v>
      </c>
      <c r="F27">
        <v>4477000</v>
      </c>
    </row>
    <row r="28" spans="1:6" x14ac:dyDescent="0.25">
      <c r="A28">
        <v>2002</v>
      </c>
      <c r="B28" s="1">
        <v>1844000</v>
      </c>
      <c r="C28" s="1">
        <v>179000</v>
      </c>
      <c r="D28" s="1">
        <v>1198000</v>
      </c>
      <c r="E28">
        <v>1415000</v>
      </c>
      <c r="F28">
        <v>4636000</v>
      </c>
    </row>
    <row r="29" spans="1:6" x14ac:dyDescent="0.25">
      <c r="A29">
        <v>2003</v>
      </c>
      <c r="B29" s="1">
        <v>1790000</v>
      </c>
      <c r="C29" s="1">
        <v>252000</v>
      </c>
      <c r="D29" s="1">
        <v>676000</v>
      </c>
      <c r="E29">
        <v>1561000</v>
      </c>
      <c r="F29">
        <v>4278000</v>
      </c>
    </row>
    <row r="30" spans="1:6" x14ac:dyDescent="0.25">
      <c r="A30">
        <v>2004</v>
      </c>
      <c r="B30" s="1">
        <v>1760000</v>
      </c>
      <c r="C30" s="1">
        <v>203000</v>
      </c>
      <c r="D30" s="1">
        <v>741000</v>
      </c>
      <c r="E30">
        <v>1802000</v>
      </c>
      <c r="F30">
        <v>4506000</v>
      </c>
    </row>
    <row r="31" spans="1:6" x14ac:dyDescent="0.25">
      <c r="A31">
        <v>2005</v>
      </c>
      <c r="B31" s="1">
        <v>1758000</v>
      </c>
      <c r="C31" s="1">
        <v>369000</v>
      </c>
      <c r="D31" s="1">
        <v>707000</v>
      </c>
      <c r="E31">
        <v>1525000</v>
      </c>
      <c r="F31">
        <v>4358000</v>
      </c>
    </row>
    <row r="32" spans="1:6" x14ac:dyDescent="0.25">
      <c r="A32">
        <v>2006</v>
      </c>
      <c r="B32" s="1">
        <v>1861000</v>
      </c>
      <c r="C32" s="1">
        <v>379000</v>
      </c>
      <c r="D32" s="1">
        <v>514000</v>
      </c>
      <c r="E32">
        <v>1695000</v>
      </c>
      <c r="F32">
        <v>4448000</v>
      </c>
    </row>
    <row r="33" spans="1:6" x14ac:dyDescent="0.25">
      <c r="A33">
        <v>2007</v>
      </c>
      <c r="B33" s="1">
        <v>1984000</v>
      </c>
      <c r="C33" s="1">
        <v>129000</v>
      </c>
      <c r="D33" s="1">
        <v>696000</v>
      </c>
      <c r="E33">
        <v>1648000</v>
      </c>
      <c r="F33">
        <v>4457000</v>
      </c>
    </row>
    <row r="34" spans="1:6" x14ac:dyDescent="0.25">
      <c r="A34">
        <v>2008</v>
      </c>
      <c r="B34" s="1">
        <v>1942000</v>
      </c>
      <c r="C34" s="1">
        <v>147000</v>
      </c>
      <c r="D34" s="1">
        <v>896000</v>
      </c>
      <c r="E34">
        <v>1037000</v>
      </c>
      <c r="F34">
        <v>4023000</v>
      </c>
    </row>
    <row r="35" spans="1:6" x14ac:dyDescent="0.25">
      <c r="A35">
        <v>2009</v>
      </c>
      <c r="B35" s="1">
        <v>1959000</v>
      </c>
      <c r="C35" s="1">
        <v>137000</v>
      </c>
      <c r="D35" s="1">
        <v>1044000</v>
      </c>
      <c r="E35">
        <v>908000</v>
      </c>
      <c r="F35">
        <v>4048000</v>
      </c>
    </row>
    <row r="36" spans="1:6" x14ac:dyDescent="0.25">
      <c r="A36">
        <v>2010</v>
      </c>
      <c r="B36" s="1">
        <v>1839000</v>
      </c>
      <c r="C36" s="1">
        <v>251000</v>
      </c>
      <c r="D36" s="1">
        <v>837000</v>
      </c>
      <c r="E36">
        <v>1129000</v>
      </c>
      <c r="F36">
        <v>4071000</v>
      </c>
    </row>
    <row r="37" spans="1:6" x14ac:dyDescent="0.25">
      <c r="A37">
        <v>2011</v>
      </c>
      <c r="B37" s="1">
        <v>1779000</v>
      </c>
      <c r="C37" s="1">
        <v>355000</v>
      </c>
      <c r="D37" s="1">
        <v>445000</v>
      </c>
      <c r="E37">
        <v>1379000</v>
      </c>
      <c r="F37">
        <v>3991000</v>
      </c>
    </row>
    <row r="38" spans="1:6" x14ac:dyDescent="0.25">
      <c r="A38">
        <v>2012</v>
      </c>
      <c r="B38" s="1">
        <v>1979000</v>
      </c>
      <c r="C38" s="1">
        <v>167000</v>
      </c>
      <c r="D38" s="1">
        <v>455000</v>
      </c>
      <c r="E38">
        <v>1252000</v>
      </c>
      <c r="F38">
        <v>3794000</v>
      </c>
    </row>
    <row r="39" spans="1:6" x14ac:dyDescent="0.25">
      <c r="A39">
        <v>2013</v>
      </c>
      <c r="B39" s="1">
        <v>1963000</v>
      </c>
      <c r="C39" s="1">
        <v>65000</v>
      </c>
      <c r="D39" s="1">
        <v>986000</v>
      </c>
      <c r="E39">
        <v>974000</v>
      </c>
      <c r="F39">
        <v>4019000</v>
      </c>
    </row>
    <row r="40" spans="1:6" x14ac:dyDescent="0.25">
      <c r="A40">
        <v>2014</v>
      </c>
      <c r="B40" s="1">
        <v>1923000</v>
      </c>
      <c r="C40" s="1">
        <v>64000</v>
      </c>
      <c r="D40" s="1">
        <v>1168000</v>
      </c>
      <c r="E40">
        <v>607000</v>
      </c>
      <c r="F40">
        <v>3729000</v>
      </c>
    </row>
    <row r="41" spans="1:6" x14ac:dyDescent="0.25">
      <c r="A41">
        <v>2015</v>
      </c>
      <c r="B41" s="1">
        <v>1714000</v>
      </c>
      <c r="C41" s="1">
        <v>33000</v>
      </c>
      <c r="D41" s="1">
        <v>1178000</v>
      </c>
      <c r="E41">
        <v>593000</v>
      </c>
      <c r="F41">
        <v>3480000</v>
      </c>
    </row>
    <row r="42" spans="1:6" x14ac:dyDescent="0.25">
      <c r="A42">
        <v>2016</v>
      </c>
      <c r="B42">
        <v>1795000</v>
      </c>
      <c r="C42">
        <v>96000</v>
      </c>
      <c r="D42">
        <v>961000</v>
      </c>
      <c r="E42">
        <v>1009000</v>
      </c>
      <c r="F42">
        <v>3812000</v>
      </c>
    </row>
    <row r="43" spans="1:6" x14ac:dyDescent="0.25">
      <c r="A43">
        <v>2017</v>
      </c>
      <c r="B43">
        <v>1751000</v>
      </c>
      <c r="C43">
        <v>380000</v>
      </c>
      <c r="D43">
        <v>282000</v>
      </c>
      <c r="E43">
        <v>1473000</v>
      </c>
      <c r="F43">
        <v>3833000</v>
      </c>
    </row>
    <row r="44" spans="1:6" x14ac:dyDescent="0.25">
      <c r="A44">
        <v>2018</v>
      </c>
      <c r="B44">
        <v>1816000</v>
      </c>
      <c r="C44">
        <v>246000</v>
      </c>
      <c r="D44">
        <v>757000</v>
      </c>
      <c r="E44">
        <v>845000</v>
      </c>
      <c r="F44">
        <v>3633000</v>
      </c>
    </row>
    <row r="45" spans="1:6" x14ac:dyDescent="0.25">
      <c r="A45">
        <v>2019</v>
      </c>
      <c r="B45">
        <v>1735000</v>
      </c>
      <c r="C45">
        <v>345000</v>
      </c>
      <c r="D45">
        <v>298000</v>
      </c>
      <c r="E45">
        <v>1232000</v>
      </c>
      <c r="F45">
        <v>3611000</v>
      </c>
    </row>
    <row r="46" spans="1:6" x14ac:dyDescent="0.25">
      <c r="A46">
        <v>2020</v>
      </c>
      <c r="B46">
        <v>1787000</v>
      </c>
      <c r="C46">
        <v>183000</v>
      </c>
      <c r="D46">
        <v>687000</v>
      </c>
      <c r="E46">
        <v>588000</v>
      </c>
      <c r="F46">
        <v>3245000</v>
      </c>
    </row>
    <row r="47" spans="1:6" x14ac:dyDescent="0.25">
      <c r="C47" s="1"/>
      <c r="D47" s="1"/>
      <c r="E47" s="1"/>
    </row>
    <row r="49" spans="2:5" x14ac:dyDescent="0.25">
      <c r="B49" t="s">
        <v>9</v>
      </c>
      <c r="C49" t="str">
        <f>+C1</f>
        <v>LA Aqueduct</v>
      </c>
      <c r="D49" t="str">
        <f>+D1</f>
        <v>Colorado river Aqueduct</v>
      </c>
      <c r="E49" t="str">
        <f>+E1</f>
        <v>State Water Project</v>
      </c>
    </row>
    <row r="50" spans="2:5" x14ac:dyDescent="0.25">
      <c r="B50" t="s">
        <v>10</v>
      </c>
      <c r="C50" s="1">
        <f>+AVERAGE(C2:C41)</f>
        <v>311450</v>
      </c>
      <c r="D50" s="1">
        <f>+AVERAGE(D2:D41)</f>
        <v>963925</v>
      </c>
      <c r="E50" s="1">
        <f>+AVERAGE(E2:E41)</f>
        <v>925225</v>
      </c>
    </row>
    <row r="51" spans="2:5" x14ac:dyDescent="0.25">
      <c r="C51" s="1"/>
      <c r="D51" s="1"/>
      <c r="E51" s="1"/>
    </row>
    <row r="53" spans="2:5" x14ac:dyDescent="0.25">
      <c r="C53" s="1"/>
      <c r="D53" s="1"/>
      <c r="E53" s="1"/>
    </row>
    <row r="56" spans="2:5" x14ac:dyDescent="0.25">
      <c r="C56" t="s">
        <v>15</v>
      </c>
      <c r="D56" t="s">
        <v>40</v>
      </c>
      <c r="E56" t="s">
        <v>41</v>
      </c>
    </row>
    <row r="57" spans="2:5" x14ac:dyDescent="0.25">
      <c r="B57" t="s">
        <v>11</v>
      </c>
      <c r="C57" s="1">
        <f>+AVERAGE(C12:C31)</f>
        <v>303350</v>
      </c>
      <c r="D57" s="1">
        <f>+AVERAGE(D12:D31)</f>
        <v>1075150</v>
      </c>
      <c r="E57" s="1">
        <f>+AVERAGE(E12:E31)</f>
        <v>1003600</v>
      </c>
    </row>
    <row r="58" spans="2:5" x14ac:dyDescent="0.25">
      <c r="B58" t="s">
        <v>12</v>
      </c>
      <c r="C58" s="1">
        <f>+AVERAGE(C12:C21)</f>
        <v>290800</v>
      </c>
      <c r="D58" s="1">
        <f>+AVERAGE(D12:D21)</f>
        <v>1149200</v>
      </c>
      <c r="E58" s="1">
        <f>+AVERAGE(E12:E21)</f>
        <v>847700</v>
      </c>
    </row>
    <row r="59" spans="2:5" x14ac:dyDescent="0.25">
      <c r="B59" t="s">
        <v>13</v>
      </c>
      <c r="C59" s="1">
        <f>+AVERAGE(C22:C31)</f>
        <v>315900</v>
      </c>
      <c r="D59" s="1">
        <f>+AVERAGE(D22:D31)</f>
        <v>1001100</v>
      </c>
      <c r="E59" s="1">
        <f>+AVERAGE(E22:E31)</f>
        <v>1159500</v>
      </c>
    </row>
    <row r="60" spans="2:5" x14ac:dyDescent="0.25">
      <c r="B60" t="s">
        <v>14</v>
      </c>
      <c r="C60" s="1">
        <f>+AVERAGE(C32:C41)</f>
        <v>172700</v>
      </c>
      <c r="D60" s="1">
        <f>+AVERAGE(D32:D41)</f>
        <v>821900</v>
      </c>
      <c r="E60" s="1">
        <f>+AVERAGE(E32:E41)</f>
        <v>1122200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01-4AE9-497E-9B5E-38FEBB2887F3}">
  <dimension ref="B1:G19"/>
  <sheetViews>
    <sheetView workbookViewId="0">
      <selection activeCell="C19" sqref="C17:C19"/>
    </sheetView>
  </sheetViews>
  <sheetFormatPr defaultRowHeight="15" x14ac:dyDescent="0.25"/>
  <sheetData>
    <row r="1" spans="2:7" x14ac:dyDescent="0.25">
      <c r="B1" t="s">
        <v>17</v>
      </c>
      <c r="C1" t="s">
        <v>16</v>
      </c>
      <c r="D1" t="s">
        <v>42</v>
      </c>
      <c r="E1" t="s">
        <v>43</v>
      </c>
      <c r="F1" t="s">
        <v>44</v>
      </c>
      <c r="G1" t="s">
        <v>45</v>
      </c>
    </row>
    <row r="2" spans="2:7" x14ac:dyDescent="0.25">
      <c r="B2">
        <v>2002</v>
      </c>
      <c r="C2">
        <v>1533.5</v>
      </c>
      <c r="D2">
        <v>1309.3</v>
      </c>
      <c r="E2">
        <v>1897.6</v>
      </c>
      <c r="F2">
        <v>218.4</v>
      </c>
      <c r="G2">
        <v>144.9</v>
      </c>
    </row>
    <row r="3" spans="2:7" x14ac:dyDescent="0.25">
      <c r="B3">
        <v>2003</v>
      </c>
      <c r="C3">
        <v>1712.8999999999901</v>
      </c>
      <c r="D3">
        <v>756.6</v>
      </c>
      <c r="E3">
        <v>1542.69999999999</v>
      </c>
      <c r="F3">
        <v>207.3</v>
      </c>
      <c r="G3">
        <v>122</v>
      </c>
    </row>
    <row r="4" spans="2:7" x14ac:dyDescent="0.25">
      <c r="B4">
        <v>2004</v>
      </c>
      <c r="C4">
        <v>1836.19999999999</v>
      </c>
      <c r="D4">
        <v>1098.5</v>
      </c>
      <c r="E4">
        <v>1476.3</v>
      </c>
      <c r="F4">
        <v>202.6</v>
      </c>
      <c r="G4">
        <v>100.8</v>
      </c>
    </row>
    <row r="5" spans="2:7" x14ac:dyDescent="0.25">
      <c r="B5">
        <v>2005</v>
      </c>
      <c r="C5">
        <v>1528.5</v>
      </c>
      <c r="D5">
        <v>771.69999999999902</v>
      </c>
      <c r="E5">
        <v>1237.5999999999999</v>
      </c>
      <c r="F5">
        <v>339.79999999999899</v>
      </c>
      <c r="G5">
        <v>189.2</v>
      </c>
    </row>
    <row r="6" spans="2:7" x14ac:dyDescent="0.25">
      <c r="B6">
        <v>2006</v>
      </c>
      <c r="C6">
        <v>1469.7</v>
      </c>
      <c r="D6">
        <v>806.7</v>
      </c>
      <c r="E6">
        <v>1739.9</v>
      </c>
      <c r="F6">
        <v>365.8</v>
      </c>
      <c r="G6">
        <v>231.3</v>
      </c>
    </row>
    <row r="7" spans="2:7" x14ac:dyDescent="0.25">
      <c r="B7">
        <v>2007</v>
      </c>
      <c r="C7">
        <v>1596.4</v>
      </c>
      <c r="D7">
        <v>1079.4000000000001</v>
      </c>
      <c r="E7">
        <v>1802.4</v>
      </c>
      <c r="F7">
        <v>185.79999999999899</v>
      </c>
      <c r="G7">
        <v>141.30000000000001</v>
      </c>
    </row>
    <row r="8" spans="2:7" x14ac:dyDescent="0.25">
      <c r="B8">
        <v>2008</v>
      </c>
      <c r="C8">
        <v>1269.2</v>
      </c>
      <c r="D8">
        <v>1254.4000000000001</v>
      </c>
      <c r="E8">
        <v>1697.1</v>
      </c>
      <c r="F8">
        <v>138.19999999999999</v>
      </c>
      <c r="G8">
        <v>201.6</v>
      </c>
    </row>
    <row r="9" spans="2:7" x14ac:dyDescent="0.25">
      <c r="B9">
        <v>2009</v>
      </c>
      <c r="C9">
        <v>985.7</v>
      </c>
      <c r="D9">
        <v>1216.4000000000001</v>
      </c>
      <c r="E9">
        <v>1744.5</v>
      </c>
      <c r="F9">
        <v>98.8</v>
      </c>
      <c r="G9">
        <v>179.9</v>
      </c>
    </row>
    <row r="10" spans="2:7" x14ac:dyDescent="0.25">
      <c r="B10">
        <v>2010</v>
      </c>
      <c r="C10">
        <v>826.9</v>
      </c>
      <c r="D10">
        <v>987.8</v>
      </c>
      <c r="E10">
        <v>1408.2</v>
      </c>
      <c r="F10">
        <v>241.6</v>
      </c>
      <c r="G10">
        <v>220.29999999999899</v>
      </c>
    </row>
    <row r="11" spans="2:7" x14ac:dyDescent="0.25">
      <c r="B11">
        <v>2011</v>
      </c>
      <c r="C11">
        <v>900.69999999999902</v>
      </c>
      <c r="D11">
        <v>955.8</v>
      </c>
      <c r="E11">
        <v>1351</v>
      </c>
      <c r="F11">
        <v>324.89999999999998</v>
      </c>
      <c r="G11">
        <v>214.3</v>
      </c>
    </row>
    <row r="12" spans="2:7" x14ac:dyDescent="0.25">
      <c r="B12">
        <v>2012</v>
      </c>
      <c r="C12">
        <v>1170.3999999999901</v>
      </c>
      <c r="D12">
        <v>902.19999999999902</v>
      </c>
      <c r="E12">
        <v>1484.1</v>
      </c>
      <c r="F12">
        <v>200.1</v>
      </c>
      <c r="G12">
        <v>236.5</v>
      </c>
    </row>
    <row r="13" spans="2:7" x14ac:dyDescent="0.25">
      <c r="B13">
        <v>2013</v>
      </c>
      <c r="C13">
        <v>1060.8</v>
      </c>
      <c r="D13">
        <v>1304.0999999999999</v>
      </c>
      <c r="E13">
        <v>1824.2</v>
      </c>
      <c r="F13">
        <v>74.5</v>
      </c>
      <c r="G13">
        <v>196.5</v>
      </c>
    </row>
    <row r="14" spans="2:7" x14ac:dyDescent="0.25">
      <c r="B14">
        <v>2014</v>
      </c>
      <c r="C14">
        <v>642.9</v>
      </c>
      <c r="D14">
        <v>1730.3</v>
      </c>
      <c r="E14">
        <v>1986.1</v>
      </c>
      <c r="F14">
        <v>51.5</v>
      </c>
      <c r="G14">
        <v>168</v>
      </c>
    </row>
    <row r="15" spans="2:7" x14ac:dyDescent="0.25">
      <c r="B15">
        <v>2015</v>
      </c>
      <c r="C15">
        <v>456.4</v>
      </c>
      <c r="D15">
        <v>1573.2</v>
      </c>
      <c r="E15">
        <v>1462.3</v>
      </c>
      <c r="F15">
        <v>35.200000000000003</v>
      </c>
      <c r="G15">
        <v>164</v>
      </c>
    </row>
    <row r="16" spans="2:7" x14ac:dyDescent="0.25">
      <c r="B16">
        <v>2016</v>
      </c>
      <c r="C16">
        <v>917.3</v>
      </c>
      <c r="D16">
        <v>1186.5999999999999</v>
      </c>
      <c r="E16">
        <v>1331</v>
      </c>
      <c r="F16">
        <v>96.1</v>
      </c>
      <c r="G16">
        <v>90.399999999999906</v>
      </c>
    </row>
    <row r="17" spans="2:7" x14ac:dyDescent="0.25">
      <c r="B17">
        <v>2018</v>
      </c>
      <c r="C17">
        <v>1042.9000000000001</v>
      </c>
      <c r="D17">
        <v>917.1</v>
      </c>
      <c r="E17">
        <v>1579.3</v>
      </c>
      <c r="F17">
        <v>284.2</v>
      </c>
      <c r="G17">
        <v>107.6</v>
      </c>
    </row>
    <row r="18" spans="2:7" x14ac:dyDescent="0.25">
      <c r="B18">
        <v>2019</v>
      </c>
      <c r="C18">
        <v>921.5</v>
      </c>
      <c r="D18">
        <v>775.4</v>
      </c>
      <c r="E18">
        <v>1414.9</v>
      </c>
      <c r="F18">
        <v>309.3</v>
      </c>
      <c r="G18">
        <v>170.7</v>
      </c>
    </row>
    <row r="19" spans="2:7" x14ac:dyDescent="0.25">
      <c r="B19">
        <v>2020</v>
      </c>
      <c r="C19">
        <v>1039.5999999999999</v>
      </c>
      <c r="D19">
        <v>834.7</v>
      </c>
      <c r="E19">
        <v>1362.1</v>
      </c>
      <c r="F19">
        <v>245</v>
      </c>
      <c r="G19">
        <v>173.6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BEF3-B28D-4A4E-9A80-C596EDA392AA}">
  <dimension ref="A1:AH89"/>
  <sheetViews>
    <sheetView zoomScale="70" zoomScaleNormal="70" workbookViewId="0">
      <pane ySplit="1" topLeftCell="A14" activePane="bottomLeft" state="frozen"/>
      <selection pane="bottomLeft" activeCell="B60" sqref="B59:D60"/>
    </sheetView>
  </sheetViews>
  <sheetFormatPr defaultRowHeight="15" x14ac:dyDescent="0.25"/>
  <cols>
    <col min="2" max="2" width="10.7109375" customWidth="1"/>
    <col min="4" max="4" width="10.7109375" bestFit="1" customWidth="1"/>
    <col min="22" max="22" width="10" bestFit="1" customWidth="1"/>
  </cols>
  <sheetData>
    <row r="1" spans="1:34" ht="15.75" x14ac:dyDescent="0.25">
      <c r="B1" t="s">
        <v>47</v>
      </c>
      <c r="C1" t="s">
        <v>19</v>
      </c>
      <c r="D1" t="s">
        <v>18</v>
      </c>
      <c r="E1" t="s">
        <v>48</v>
      </c>
      <c r="F1" t="s">
        <v>22</v>
      </c>
      <c r="G1" t="s">
        <v>22</v>
      </c>
      <c r="H1" s="2" t="s">
        <v>39</v>
      </c>
      <c r="I1" s="2" t="s">
        <v>50</v>
      </c>
      <c r="S1" t="s">
        <v>96</v>
      </c>
      <c r="T1" t="s">
        <v>97</v>
      </c>
      <c r="U1" t="s">
        <v>19</v>
      </c>
      <c r="Z1" s="4" t="s">
        <v>35</v>
      </c>
      <c r="AH1" s="4" t="s">
        <v>35</v>
      </c>
    </row>
    <row r="2" spans="1:34" x14ac:dyDescent="0.25">
      <c r="A2">
        <v>1962</v>
      </c>
      <c r="B2">
        <v>0</v>
      </c>
      <c r="E2">
        <v>0</v>
      </c>
      <c r="F2" t="s">
        <v>24</v>
      </c>
      <c r="G2" t="s">
        <v>23</v>
      </c>
      <c r="H2" t="s">
        <v>24</v>
      </c>
      <c r="I2" t="s">
        <v>24</v>
      </c>
      <c r="R2">
        <v>1962</v>
      </c>
      <c r="S2">
        <v>0</v>
      </c>
      <c r="T2" t="s">
        <v>21</v>
      </c>
      <c r="Z2" s="4" t="s">
        <v>36</v>
      </c>
      <c r="AH2" s="4" t="s">
        <v>36</v>
      </c>
    </row>
    <row r="3" spans="1:34" x14ac:dyDescent="0.25">
      <c r="A3">
        <v>1963</v>
      </c>
      <c r="B3">
        <v>0</v>
      </c>
      <c r="E3">
        <v>0</v>
      </c>
      <c r="R3">
        <v>1963</v>
      </c>
      <c r="S3">
        <v>0</v>
      </c>
    </row>
    <row r="4" spans="1:34" x14ac:dyDescent="0.25">
      <c r="A4">
        <v>1964</v>
      </c>
      <c r="B4">
        <v>0</v>
      </c>
      <c r="E4">
        <v>0</v>
      </c>
      <c r="R4">
        <v>1964</v>
      </c>
      <c r="S4">
        <v>0</v>
      </c>
    </row>
    <row r="5" spans="1:34" x14ac:dyDescent="0.25">
      <c r="A5">
        <v>1965</v>
      </c>
      <c r="B5">
        <v>0</v>
      </c>
      <c r="E5">
        <v>0</v>
      </c>
      <c r="R5">
        <v>1965</v>
      </c>
      <c r="S5">
        <v>0</v>
      </c>
    </row>
    <row r="6" spans="1:34" x14ac:dyDescent="0.25">
      <c r="A6">
        <v>1966</v>
      </c>
      <c r="B6">
        <v>0</v>
      </c>
      <c r="E6">
        <v>0</v>
      </c>
      <c r="R6">
        <v>1966</v>
      </c>
      <c r="S6">
        <v>0</v>
      </c>
    </row>
    <row r="7" spans="1:34" x14ac:dyDescent="0.25">
      <c r="A7">
        <v>1967</v>
      </c>
      <c r="B7">
        <v>0</v>
      </c>
      <c r="E7">
        <v>0</v>
      </c>
      <c r="R7">
        <v>1967</v>
      </c>
      <c r="S7">
        <v>0</v>
      </c>
    </row>
    <row r="8" spans="1:34" x14ac:dyDescent="0.25">
      <c r="A8">
        <v>1968</v>
      </c>
      <c r="B8">
        <v>7382</v>
      </c>
      <c r="E8">
        <v>0</v>
      </c>
      <c r="R8">
        <v>1968</v>
      </c>
      <c r="S8">
        <v>7382</v>
      </c>
    </row>
    <row r="9" spans="1:34" x14ac:dyDescent="0.25">
      <c r="A9">
        <v>1969</v>
      </c>
      <c r="B9">
        <v>9970</v>
      </c>
      <c r="E9">
        <v>0</v>
      </c>
      <c r="R9">
        <v>1969</v>
      </c>
      <c r="S9">
        <v>9970</v>
      </c>
    </row>
    <row r="10" spans="1:34" x14ac:dyDescent="0.25">
      <c r="A10">
        <v>1970</v>
      </c>
      <c r="B10">
        <v>11739</v>
      </c>
      <c r="E10">
        <v>0</v>
      </c>
      <c r="R10">
        <v>1970</v>
      </c>
      <c r="S10">
        <v>11739</v>
      </c>
    </row>
    <row r="11" spans="1:34" x14ac:dyDescent="0.25">
      <c r="A11">
        <v>1971</v>
      </c>
      <c r="B11">
        <v>12490</v>
      </c>
      <c r="E11">
        <v>0</v>
      </c>
      <c r="R11">
        <v>1971</v>
      </c>
      <c r="S11">
        <v>12490</v>
      </c>
    </row>
    <row r="12" spans="1:34" x14ac:dyDescent="0.25">
      <c r="A12">
        <v>1972</v>
      </c>
      <c r="B12">
        <v>87118</v>
      </c>
      <c r="E12">
        <v>71938</v>
      </c>
      <c r="R12">
        <v>1972</v>
      </c>
      <c r="S12">
        <v>87118</v>
      </c>
      <c r="T12">
        <f>(S12*9+S11*3)/12</f>
        <v>68461</v>
      </c>
    </row>
    <row r="13" spans="1:34" x14ac:dyDescent="0.25">
      <c r="A13">
        <v>1973</v>
      </c>
      <c r="B13">
        <v>201727</v>
      </c>
      <c r="E13">
        <v>159883</v>
      </c>
      <c r="R13">
        <v>1973</v>
      </c>
      <c r="S13">
        <v>201727</v>
      </c>
      <c r="T13">
        <f t="shared" ref="T13:T59" si="0">(S13*9+S12*3)/12</f>
        <v>173074.75</v>
      </c>
    </row>
    <row r="14" spans="1:34" x14ac:dyDescent="0.25">
      <c r="A14">
        <v>1974</v>
      </c>
      <c r="B14">
        <v>304634</v>
      </c>
      <c r="E14">
        <v>277717</v>
      </c>
      <c r="R14">
        <v>1974</v>
      </c>
      <c r="S14">
        <v>304634</v>
      </c>
      <c r="T14">
        <f t="shared" si="0"/>
        <v>278907.25</v>
      </c>
    </row>
    <row r="15" spans="1:34" x14ac:dyDescent="0.25">
      <c r="A15">
        <v>1975</v>
      </c>
      <c r="B15">
        <v>556506</v>
      </c>
      <c r="E15">
        <v>526491</v>
      </c>
      <c r="R15">
        <v>1975</v>
      </c>
      <c r="S15">
        <v>556506</v>
      </c>
      <c r="T15">
        <f t="shared" si="0"/>
        <v>493538</v>
      </c>
    </row>
    <row r="16" spans="1:34" x14ac:dyDescent="0.25">
      <c r="A16">
        <v>1976</v>
      </c>
      <c r="B16">
        <v>648495</v>
      </c>
      <c r="D16">
        <v>638000</v>
      </c>
      <c r="E16">
        <v>618451</v>
      </c>
      <c r="R16">
        <v>1976</v>
      </c>
      <c r="S16">
        <v>648495</v>
      </c>
      <c r="T16">
        <f t="shared" si="0"/>
        <v>625497.75</v>
      </c>
    </row>
    <row r="17" spans="1:34" x14ac:dyDescent="0.25">
      <c r="A17">
        <v>1977</v>
      </c>
      <c r="B17">
        <v>228659</v>
      </c>
      <c r="D17">
        <v>209000</v>
      </c>
      <c r="E17">
        <v>189755</v>
      </c>
      <c r="R17">
        <v>1977</v>
      </c>
      <c r="S17">
        <v>228659</v>
      </c>
      <c r="T17">
        <f t="shared" si="0"/>
        <v>333618</v>
      </c>
    </row>
    <row r="18" spans="1:34" x14ac:dyDescent="0.25">
      <c r="A18">
        <v>1978</v>
      </c>
      <c r="B18">
        <v>530753</v>
      </c>
      <c r="D18">
        <v>576000</v>
      </c>
      <c r="E18">
        <v>507565</v>
      </c>
      <c r="R18">
        <v>1978</v>
      </c>
      <c r="S18">
        <v>530753</v>
      </c>
      <c r="T18">
        <f t="shared" si="0"/>
        <v>455229.5</v>
      </c>
      <c r="Z18" s="4" t="s">
        <v>37</v>
      </c>
      <c r="AH18" s="4" t="s">
        <v>37</v>
      </c>
    </row>
    <row r="19" spans="1:34" x14ac:dyDescent="0.25">
      <c r="A19">
        <v>1979</v>
      </c>
      <c r="B19">
        <v>496527</v>
      </c>
      <c r="D19">
        <v>532000</v>
      </c>
      <c r="E19">
        <v>477074</v>
      </c>
      <c r="R19">
        <v>1979</v>
      </c>
      <c r="S19">
        <v>496527</v>
      </c>
      <c r="T19">
        <f t="shared" si="0"/>
        <v>505083.5</v>
      </c>
    </row>
    <row r="20" spans="1:34" x14ac:dyDescent="0.25">
      <c r="A20">
        <v>1980</v>
      </c>
      <c r="B20">
        <v>547904</v>
      </c>
      <c r="D20">
        <v>560000</v>
      </c>
      <c r="E20">
        <v>531727</v>
      </c>
      <c r="R20">
        <v>1980</v>
      </c>
      <c r="S20">
        <v>547904</v>
      </c>
      <c r="T20">
        <f t="shared" si="0"/>
        <v>535059.75</v>
      </c>
    </row>
    <row r="21" spans="1:34" x14ac:dyDescent="0.25">
      <c r="A21">
        <v>1981</v>
      </c>
      <c r="B21">
        <v>833947</v>
      </c>
      <c r="D21">
        <v>827000</v>
      </c>
      <c r="E21">
        <v>795846</v>
      </c>
      <c r="R21">
        <v>1981</v>
      </c>
      <c r="S21">
        <v>833947</v>
      </c>
      <c r="T21">
        <f t="shared" si="0"/>
        <v>762436.25</v>
      </c>
    </row>
    <row r="22" spans="1:34" x14ac:dyDescent="0.25">
      <c r="A22">
        <v>1982</v>
      </c>
      <c r="B22">
        <v>734416</v>
      </c>
      <c r="D22">
        <v>737000</v>
      </c>
      <c r="E22">
        <v>691192</v>
      </c>
      <c r="R22">
        <v>1982</v>
      </c>
      <c r="S22">
        <v>734416</v>
      </c>
      <c r="T22">
        <f t="shared" si="0"/>
        <v>759298.75</v>
      </c>
    </row>
    <row r="23" spans="1:34" x14ac:dyDescent="0.25">
      <c r="A23">
        <v>1983</v>
      </c>
      <c r="B23">
        <v>372384</v>
      </c>
      <c r="D23">
        <v>410000</v>
      </c>
      <c r="E23">
        <v>343521</v>
      </c>
      <c r="R23">
        <v>1983</v>
      </c>
      <c r="S23">
        <v>372384</v>
      </c>
      <c r="T23">
        <f t="shared" si="0"/>
        <v>462892</v>
      </c>
    </row>
    <row r="24" spans="1:34" x14ac:dyDescent="0.25">
      <c r="A24">
        <v>1984</v>
      </c>
      <c r="B24">
        <v>495012</v>
      </c>
      <c r="D24">
        <v>498000</v>
      </c>
      <c r="E24">
        <v>457582</v>
      </c>
      <c r="R24">
        <v>1984</v>
      </c>
      <c r="S24">
        <v>495012</v>
      </c>
      <c r="T24">
        <f t="shared" si="0"/>
        <v>464355</v>
      </c>
    </row>
    <row r="25" spans="1:34" x14ac:dyDescent="0.25">
      <c r="A25">
        <v>1985</v>
      </c>
      <c r="B25">
        <v>720543</v>
      </c>
      <c r="D25">
        <v>728000</v>
      </c>
      <c r="E25">
        <v>683625</v>
      </c>
      <c r="R25">
        <v>1985</v>
      </c>
      <c r="S25">
        <v>720543</v>
      </c>
      <c r="T25">
        <f t="shared" si="0"/>
        <v>664160.25</v>
      </c>
    </row>
    <row r="26" spans="1:34" x14ac:dyDescent="0.25">
      <c r="A26">
        <v>1986</v>
      </c>
      <c r="B26">
        <v>751944</v>
      </c>
      <c r="D26">
        <v>756000</v>
      </c>
      <c r="E26">
        <v>708840</v>
      </c>
      <c r="R26">
        <v>1986</v>
      </c>
      <c r="S26">
        <v>751944</v>
      </c>
      <c r="T26">
        <f t="shared" si="0"/>
        <v>744093.75</v>
      </c>
    </row>
    <row r="27" spans="1:34" x14ac:dyDescent="0.25">
      <c r="A27">
        <v>1987</v>
      </c>
      <c r="B27">
        <v>769793</v>
      </c>
      <c r="D27">
        <v>763000</v>
      </c>
      <c r="E27">
        <v>712424</v>
      </c>
      <c r="R27">
        <v>1987</v>
      </c>
      <c r="S27">
        <v>769793</v>
      </c>
      <c r="T27">
        <f t="shared" si="0"/>
        <v>765330.75</v>
      </c>
    </row>
    <row r="28" spans="1:34" x14ac:dyDescent="0.25">
      <c r="A28">
        <v>1988</v>
      </c>
      <c r="B28">
        <v>963336</v>
      </c>
      <c r="D28">
        <v>957000</v>
      </c>
      <c r="E28">
        <v>902564</v>
      </c>
      <c r="R28">
        <v>1988</v>
      </c>
      <c r="S28">
        <v>963336</v>
      </c>
      <c r="T28">
        <f t="shared" si="0"/>
        <v>914950.25</v>
      </c>
    </row>
    <row r="29" spans="1:34" x14ac:dyDescent="0.25">
      <c r="A29">
        <v>1989</v>
      </c>
      <c r="B29">
        <v>1226683</v>
      </c>
      <c r="D29">
        <v>1215000</v>
      </c>
      <c r="E29">
        <v>1156698</v>
      </c>
      <c r="R29">
        <v>1989</v>
      </c>
      <c r="S29">
        <v>1226683</v>
      </c>
      <c r="T29">
        <f t="shared" si="0"/>
        <v>1160846.25</v>
      </c>
    </row>
    <row r="30" spans="1:34" x14ac:dyDescent="0.25">
      <c r="A30">
        <v>1990</v>
      </c>
      <c r="B30">
        <v>1465318</v>
      </c>
      <c r="D30">
        <v>1458000</v>
      </c>
      <c r="E30">
        <v>1396423</v>
      </c>
      <c r="R30">
        <v>1990</v>
      </c>
      <c r="S30">
        <v>1465318</v>
      </c>
      <c r="T30">
        <f t="shared" si="0"/>
        <v>1405659.25</v>
      </c>
    </row>
    <row r="31" spans="1:34" x14ac:dyDescent="0.25">
      <c r="A31">
        <v>1991</v>
      </c>
      <c r="B31">
        <v>406057</v>
      </c>
      <c r="D31">
        <v>625000</v>
      </c>
      <c r="E31">
        <v>391447</v>
      </c>
      <c r="F31">
        <v>0.105555555555555</v>
      </c>
      <c r="G31">
        <v>9.2592592592592504E-2</v>
      </c>
      <c r="H31">
        <v>0.27499999999999902</v>
      </c>
      <c r="I31">
        <v>9.1666666666666605E-2</v>
      </c>
      <c r="R31">
        <v>1991</v>
      </c>
      <c r="S31">
        <v>406057</v>
      </c>
      <c r="T31">
        <f t="shared" si="0"/>
        <v>670872.25</v>
      </c>
    </row>
    <row r="32" spans="1:34" x14ac:dyDescent="0.25">
      <c r="A32">
        <v>1992</v>
      </c>
      <c r="B32">
        <v>742278</v>
      </c>
      <c r="D32">
        <v>744000</v>
      </c>
      <c r="E32">
        <v>710313</v>
      </c>
      <c r="F32">
        <v>9.9999999999999895E-2</v>
      </c>
      <c r="G32">
        <v>0.11944444444444401</v>
      </c>
      <c r="H32">
        <v>0.43333333333333302</v>
      </c>
      <c r="I32">
        <v>0.13055555555555501</v>
      </c>
      <c r="R32">
        <v>1992</v>
      </c>
      <c r="S32">
        <v>742278</v>
      </c>
      <c r="T32">
        <f t="shared" si="0"/>
        <v>658222.75</v>
      </c>
    </row>
    <row r="33" spans="1:34" x14ac:dyDescent="0.25">
      <c r="A33">
        <v>1993</v>
      </c>
      <c r="B33">
        <v>693987</v>
      </c>
      <c r="D33">
        <v>663000</v>
      </c>
      <c r="E33">
        <v>652190</v>
      </c>
      <c r="F33">
        <v>0.63333333333333297</v>
      </c>
      <c r="G33">
        <v>0.483333333333333</v>
      </c>
      <c r="H33">
        <v>0.89166666666666605</v>
      </c>
      <c r="I33">
        <v>0.41944444444444401</v>
      </c>
      <c r="R33">
        <v>1993</v>
      </c>
      <c r="S33">
        <v>693987</v>
      </c>
      <c r="T33">
        <f t="shared" si="0"/>
        <v>706059.75</v>
      </c>
    </row>
    <row r="34" spans="1:34" x14ac:dyDescent="0.25">
      <c r="A34">
        <v>1994</v>
      </c>
      <c r="B34">
        <v>858672</v>
      </c>
      <c r="D34">
        <v>845000</v>
      </c>
      <c r="E34">
        <v>807866</v>
      </c>
      <c r="F34">
        <v>0.24444444444444399</v>
      </c>
      <c r="G34">
        <v>0.34722222222222199</v>
      </c>
      <c r="H34">
        <v>0.66666666666666596</v>
      </c>
      <c r="I34">
        <v>0.25277777777777699</v>
      </c>
      <c r="R34">
        <v>1994</v>
      </c>
      <c r="S34">
        <v>858672</v>
      </c>
      <c r="T34">
        <f t="shared" si="0"/>
        <v>817500.75</v>
      </c>
      <c r="Z34" s="4" t="s">
        <v>49</v>
      </c>
      <c r="AH34" s="4" t="s">
        <v>49</v>
      </c>
    </row>
    <row r="35" spans="1:34" x14ac:dyDescent="0.25">
      <c r="A35">
        <v>1995</v>
      </c>
      <c r="B35">
        <v>476893</v>
      </c>
      <c r="D35">
        <v>451000</v>
      </c>
      <c r="E35">
        <v>436042</v>
      </c>
      <c r="F35">
        <v>0.88888888888888895</v>
      </c>
      <c r="G35">
        <v>0.73055555555555496</v>
      </c>
      <c r="H35">
        <v>0.88333333333333297</v>
      </c>
      <c r="I35">
        <v>0.39999999999999902</v>
      </c>
      <c r="R35">
        <v>1995</v>
      </c>
      <c r="S35">
        <v>476893</v>
      </c>
      <c r="T35">
        <f t="shared" si="0"/>
        <v>572337.75</v>
      </c>
    </row>
    <row r="36" spans="1:34" x14ac:dyDescent="0.25">
      <c r="A36">
        <v>1996</v>
      </c>
      <c r="B36">
        <v>647933</v>
      </c>
      <c r="D36">
        <v>663000</v>
      </c>
      <c r="E36">
        <v>593380</v>
      </c>
      <c r="F36">
        <v>0.76666666666666605</v>
      </c>
      <c r="G36">
        <v>0.77500000000000002</v>
      </c>
      <c r="H36">
        <v>0.75</v>
      </c>
      <c r="I36">
        <v>0.29166666666666602</v>
      </c>
      <c r="R36">
        <v>1996</v>
      </c>
      <c r="S36">
        <v>647933</v>
      </c>
      <c r="T36">
        <f>(S36*9+S35*3)/12</f>
        <v>605173</v>
      </c>
    </row>
    <row r="37" spans="1:34" x14ac:dyDescent="0.25">
      <c r="A37">
        <v>1997</v>
      </c>
      <c r="B37">
        <v>779201</v>
      </c>
      <c r="D37">
        <v>724000</v>
      </c>
      <c r="E37">
        <v>721810</v>
      </c>
      <c r="F37">
        <v>0.63055555555555498</v>
      </c>
      <c r="G37">
        <v>0.70555555555555505</v>
      </c>
      <c r="H37">
        <v>0.5</v>
      </c>
      <c r="I37">
        <v>0.16111111111111101</v>
      </c>
      <c r="R37">
        <v>1997</v>
      </c>
      <c r="S37">
        <v>779201</v>
      </c>
      <c r="T37">
        <f t="shared" si="0"/>
        <v>746384</v>
      </c>
    </row>
    <row r="38" spans="1:34" x14ac:dyDescent="0.25">
      <c r="A38">
        <v>1998</v>
      </c>
      <c r="B38">
        <v>443196</v>
      </c>
      <c r="D38">
        <v>521000</v>
      </c>
      <c r="E38">
        <v>410065</v>
      </c>
      <c r="F38">
        <v>0.94722222222222197</v>
      </c>
      <c r="G38">
        <v>0.83611111111111103</v>
      </c>
      <c r="H38">
        <v>0.85</v>
      </c>
      <c r="I38">
        <v>0.37777777777777699</v>
      </c>
      <c r="R38">
        <v>1998</v>
      </c>
      <c r="S38">
        <v>443196</v>
      </c>
      <c r="T38">
        <f t="shared" si="0"/>
        <v>527197.25</v>
      </c>
    </row>
    <row r="39" spans="1:34" x14ac:dyDescent="0.25">
      <c r="A39">
        <v>1999</v>
      </c>
      <c r="B39">
        <v>921969</v>
      </c>
      <c r="D39">
        <v>792000</v>
      </c>
      <c r="E39">
        <v>852617</v>
      </c>
      <c r="F39">
        <v>0.76388888888888895</v>
      </c>
      <c r="G39">
        <v>0.83611111111111103</v>
      </c>
      <c r="H39">
        <v>0.63055555555555498</v>
      </c>
      <c r="I39">
        <v>0.23888888888888801</v>
      </c>
      <c r="R39">
        <v>1999</v>
      </c>
      <c r="S39">
        <v>921969</v>
      </c>
      <c r="T39">
        <f t="shared" si="0"/>
        <v>802275.75</v>
      </c>
    </row>
    <row r="40" spans="1:34" x14ac:dyDescent="0.25">
      <c r="A40">
        <v>2000</v>
      </c>
      <c r="B40">
        <v>1600681</v>
      </c>
      <c r="D40">
        <v>1473000</v>
      </c>
      <c r="E40">
        <v>1522412</v>
      </c>
      <c r="F40">
        <v>0.62777777777777699</v>
      </c>
      <c r="G40">
        <v>0.64166666666666605</v>
      </c>
      <c r="H40">
        <v>0.13611111111111099</v>
      </c>
      <c r="I40">
        <v>0.31944444444444398</v>
      </c>
      <c r="R40">
        <v>2000</v>
      </c>
      <c r="S40">
        <v>1600681</v>
      </c>
      <c r="T40">
        <f t="shared" si="0"/>
        <v>1431003</v>
      </c>
    </row>
    <row r="41" spans="1:34" x14ac:dyDescent="0.25">
      <c r="A41">
        <v>2001</v>
      </c>
      <c r="B41">
        <v>1085806</v>
      </c>
      <c r="D41">
        <v>1119000</v>
      </c>
      <c r="E41">
        <v>1023169</v>
      </c>
      <c r="F41">
        <v>0.38333333333333303</v>
      </c>
      <c r="G41">
        <v>0.44444444444444398</v>
      </c>
      <c r="H41">
        <v>0.38333333333333303</v>
      </c>
      <c r="I41">
        <v>0.61111111111111105</v>
      </c>
      <c r="R41">
        <v>2001</v>
      </c>
      <c r="S41">
        <v>1085806</v>
      </c>
      <c r="T41">
        <f t="shared" si="0"/>
        <v>1214524.75</v>
      </c>
    </row>
    <row r="42" spans="1:34" x14ac:dyDescent="0.25">
      <c r="A42">
        <v>2002</v>
      </c>
      <c r="B42">
        <v>1579654</v>
      </c>
      <c r="C42">
        <v>1533.5</v>
      </c>
      <c r="D42">
        <v>1415000</v>
      </c>
      <c r="E42">
        <v>1408919</v>
      </c>
      <c r="F42">
        <v>0.46388888888888802</v>
      </c>
      <c r="G42">
        <v>0.469444444444444</v>
      </c>
      <c r="H42">
        <v>0.5</v>
      </c>
      <c r="I42">
        <v>0.70833333333333304</v>
      </c>
      <c r="R42">
        <v>2002</v>
      </c>
      <c r="S42">
        <v>1579654</v>
      </c>
      <c r="T42">
        <f t="shared" si="0"/>
        <v>1456192</v>
      </c>
      <c r="U42">
        <v>1533.5</v>
      </c>
      <c r="V42">
        <f>U42*10^3</f>
        <v>1533500</v>
      </c>
    </row>
    <row r="43" spans="1:34" x14ac:dyDescent="0.25">
      <c r="A43">
        <v>2003</v>
      </c>
      <c r="B43">
        <v>1810398</v>
      </c>
      <c r="C43">
        <v>1712.8999999999901</v>
      </c>
      <c r="D43">
        <v>1561000</v>
      </c>
      <c r="E43">
        <v>1701615</v>
      </c>
      <c r="F43">
        <v>0.61111111111111105</v>
      </c>
      <c r="G43">
        <v>0.54722222222222205</v>
      </c>
      <c r="H43">
        <v>0.469444444444444</v>
      </c>
      <c r="I43">
        <v>0.68333333333333302</v>
      </c>
      <c r="R43">
        <v>2003</v>
      </c>
      <c r="S43">
        <v>1810398</v>
      </c>
      <c r="T43">
        <f t="shared" si="0"/>
        <v>1752712</v>
      </c>
      <c r="U43">
        <v>1712.8999999999901</v>
      </c>
      <c r="V43">
        <f t="shared" ref="V43:V60" si="1">U43*10^3</f>
        <v>1712899.99999999</v>
      </c>
    </row>
    <row r="44" spans="1:34" x14ac:dyDescent="0.25">
      <c r="A44">
        <v>2004</v>
      </c>
      <c r="B44">
        <v>1882962</v>
      </c>
      <c r="C44">
        <v>1836.19999999999</v>
      </c>
      <c r="D44">
        <v>1802000</v>
      </c>
      <c r="E44">
        <v>1724380</v>
      </c>
      <c r="F44">
        <v>0.51388888888888895</v>
      </c>
      <c r="G44">
        <v>0.55833333333333302</v>
      </c>
      <c r="H44">
        <v>0.313888888888888</v>
      </c>
      <c r="I44">
        <v>0.57499999999999996</v>
      </c>
      <c r="R44">
        <v>2004</v>
      </c>
      <c r="S44">
        <v>1882962</v>
      </c>
      <c r="T44">
        <f t="shared" si="0"/>
        <v>1864821</v>
      </c>
      <c r="U44">
        <v>1836.19999999999</v>
      </c>
      <c r="V44">
        <f t="shared" si="1"/>
        <v>1836199.99999999</v>
      </c>
    </row>
    <row r="45" spans="1:34" x14ac:dyDescent="0.25">
      <c r="A45">
        <v>2005</v>
      </c>
      <c r="B45">
        <v>1634643</v>
      </c>
      <c r="C45">
        <v>1528.5</v>
      </c>
      <c r="D45">
        <v>1525000</v>
      </c>
      <c r="E45">
        <v>1528045</v>
      </c>
      <c r="F45">
        <v>0.81111111111111101</v>
      </c>
      <c r="G45">
        <v>0.70833333333333304</v>
      </c>
      <c r="H45">
        <v>0.905555555555555</v>
      </c>
      <c r="I45">
        <v>0.97222222222222199</v>
      </c>
      <c r="R45">
        <v>2005</v>
      </c>
      <c r="S45">
        <v>1634643</v>
      </c>
      <c r="T45">
        <f t="shared" si="0"/>
        <v>1696722.75</v>
      </c>
      <c r="U45">
        <v>1528.5</v>
      </c>
      <c r="V45">
        <f t="shared" si="1"/>
        <v>1528500</v>
      </c>
    </row>
    <row r="46" spans="1:34" x14ac:dyDescent="0.25">
      <c r="A46">
        <v>2006</v>
      </c>
      <c r="B46">
        <v>1628244</v>
      </c>
      <c r="C46">
        <v>1469.7</v>
      </c>
      <c r="D46">
        <v>1695000</v>
      </c>
      <c r="E46">
        <v>1512186</v>
      </c>
      <c r="F46">
        <v>0.89722222222222203</v>
      </c>
      <c r="G46">
        <v>0.88888888888888895</v>
      </c>
      <c r="H46">
        <v>0.86388888888888904</v>
      </c>
      <c r="I46">
        <v>0.94444444444444398</v>
      </c>
      <c r="R46">
        <v>2006</v>
      </c>
      <c r="S46">
        <v>1628244</v>
      </c>
      <c r="T46">
        <f t="shared" si="0"/>
        <v>1629843.75</v>
      </c>
      <c r="U46">
        <v>1469.7</v>
      </c>
      <c r="V46">
        <f t="shared" si="1"/>
        <v>1469700</v>
      </c>
    </row>
    <row r="47" spans="1:34" x14ac:dyDescent="0.25">
      <c r="A47">
        <v>2007</v>
      </c>
      <c r="B47">
        <v>1623899</v>
      </c>
      <c r="C47">
        <v>1596.4</v>
      </c>
      <c r="D47">
        <v>1648000</v>
      </c>
      <c r="E47">
        <v>1499688</v>
      </c>
      <c r="F47">
        <v>0.38055555555555498</v>
      </c>
      <c r="G47">
        <v>0.53611111111111098</v>
      </c>
      <c r="H47">
        <v>0.60833333333333295</v>
      </c>
      <c r="I47">
        <v>0.78888888888888797</v>
      </c>
      <c r="R47">
        <v>2007</v>
      </c>
      <c r="S47">
        <v>1623899</v>
      </c>
      <c r="T47">
        <f t="shared" si="0"/>
        <v>1624985.25</v>
      </c>
      <c r="U47">
        <v>1596.4</v>
      </c>
      <c r="V47">
        <f t="shared" si="1"/>
        <v>1596400</v>
      </c>
    </row>
    <row r="48" spans="1:34" x14ac:dyDescent="0.25">
      <c r="A48">
        <v>2008</v>
      </c>
      <c r="B48">
        <v>987059</v>
      </c>
      <c r="C48">
        <v>1269.2</v>
      </c>
      <c r="D48">
        <v>1037000</v>
      </c>
      <c r="E48">
        <v>898313</v>
      </c>
      <c r="F48">
        <v>0.23611111111111099</v>
      </c>
      <c r="G48">
        <v>0.26944444444444399</v>
      </c>
      <c r="H48">
        <v>0.41666666666666602</v>
      </c>
      <c r="I48">
        <v>0.66111111111111098</v>
      </c>
      <c r="R48">
        <v>2008</v>
      </c>
      <c r="S48">
        <v>987059</v>
      </c>
      <c r="T48">
        <f t="shared" si="0"/>
        <v>1146269</v>
      </c>
      <c r="U48">
        <v>1269.2</v>
      </c>
      <c r="V48">
        <f t="shared" si="1"/>
        <v>1269200</v>
      </c>
    </row>
    <row r="49" spans="1:34" x14ac:dyDescent="0.25">
      <c r="A49">
        <v>2009</v>
      </c>
      <c r="B49">
        <v>1027439</v>
      </c>
      <c r="C49">
        <v>985.7</v>
      </c>
      <c r="D49">
        <v>908000</v>
      </c>
      <c r="E49">
        <v>930871</v>
      </c>
      <c r="F49">
        <v>0.23055555555555499</v>
      </c>
      <c r="G49">
        <v>0.20555555555555499</v>
      </c>
      <c r="H49">
        <v>0.14444444444444399</v>
      </c>
      <c r="I49">
        <v>0.35277777777777702</v>
      </c>
      <c r="R49">
        <v>2009</v>
      </c>
      <c r="S49">
        <v>1027439</v>
      </c>
      <c r="T49">
        <f t="shared" si="0"/>
        <v>1017344</v>
      </c>
      <c r="U49">
        <v>985.7</v>
      </c>
      <c r="V49">
        <f t="shared" si="1"/>
        <v>985700</v>
      </c>
    </row>
    <row r="50" spans="1:34" x14ac:dyDescent="0.25">
      <c r="A50">
        <v>2010</v>
      </c>
      <c r="B50">
        <v>1550742</v>
      </c>
      <c r="C50">
        <v>826.9</v>
      </c>
      <c r="D50">
        <v>1129000</v>
      </c>
      <c r="E50">
        <v>1420331</v>
      </c>
      <c r="F50">
        <v>0.57777777777777695</v>
      </c>
      <c r="G50">
        <v>0.469444444444444</v>
      </c>
      <c r="H50">
        <v>0.27499999999999902</v>
      </c>
      <c r="I50">
        <v>0.50277777777777699</v>
      </c>
      <c r="R50">
        <v>2010</v>
      </c>
      <c r="S50">
        <v>1550742</v>
      </c>
      <c r="T50">
        <f t="shared" si="0"/>
        <v>1419916.25</v>
      </c>
      <c r="U50">
        <v>826.9</v>
      </c>
      <c r="V50">
        <f t="shared" si="1"/>
        <v>826900</v>
      </c>
      <c r="Z50" s="4" t="s">
        <v>38</v>
      </c>
      <c r="AH50" s="4" t="s">
        <v>38</v>
      </c>
    </row>
    <row r="51" spans="1:34" x14ac:dyDescent="0.25">
      <c r="A51">
        <v>2011</v>
      </c>
      <c r="B51">
        <v>1785369</v>
      </c>
      <c r="C51">
        <v>900.69999999999902</v>
      </c>
      <c r="D51">
        <v>1379000</v>
      </c>
      <c r="E51">
        <v>1686570</v>
      </c>
      <c r="F51">
        <v>0.93055555555555503</v>
      </c>
      <c r="G51">
        <v>0.86944444444444402</v>
      </c>
      <c r="H51">
        <v>0.87222222222222201</v>
      </c>
      <c r="I51">
        <v>0.95277777777777795</v>
      </c>
      <c r="R51">
        <v>2011</v>
      </c>
      <c r="S51">
        <v>1785369</v>
      </c>
      <c r="T51">
        <f t="shared" si="0"/>
        <v>1726712.25</v>
      </c>
      <c r="U51">
        <v>900.69999999999902</v>
      </c>
      <c r="V51">
        <f t="shared" si="1"/>
        <v>900699.99999999907</v>
      </c>
    </row>
    <row r="52" spans="1:34" x14ac:dyDescent="0.25">
      <c r="A52">
        <v>2012</v>
      </c>
      <c r="B52">
        <v>1414599</v>
      </c>
      <c r="C52">
        <v>1170.3999999999901</v>
      </c>
      <c r="D52">
        <v>1252000</v>
      </c>
      <c r="E52">
        <v>1224907</v>
      </c>
      <c r="F52">
        <v>0.48611111111111099</v>
      </c>
      <c r="G52">
        <v>0.59722222222222199</v>
      </c>
      <c r="H52">
        <v>0.72499999999999998</v>
      </c>
      <c r="I52">
        <v>0.84722222222222199</v>
      </c>
      <c r="R52">
        <v>2012</v>
      </c>
      <c r="S52">
        <v>1414599</v>
      </c>
      <c r="T52">
        <f t="shared" si="0"/>
        <v>1507291.5</v>
      </c>
      <c r="U52">
        <v>1170.3999999999901</v>
      </c>
      <c r="V52">
        <f t="shared" si="1"/>
        <v>1170399.99999999</v>
      </c>
    </row>
    <row r="53" spans="1:34" x14ac:dyDescent="0.25">
      <c r="A53">
        <v>2013</v>
      </c>
      <c r="B53">
        <v>998351</v>
      </c>
      <c r="C53">
        <v>1060.8</v>
      </c>
      <c r="D53">
        <v>974000</v>
      </c>
      <c r="E53">
        <v>892550</v>
      </c>
      <c r="F53">
        <v>0.313888888888888</v>
      </c>
      <c r="G53">
        <v>0.38333333333333303</v>
      </c>
      <c r="H53">
        <v>0.31666666666666599</v>
      </c>
      <c r="I53">
        <v>0.56666666666666599</v>
      </c>
      <c r="R53">
        <v>2013</v>
      </c>
      <c r="S53">
        <v>998351</v>
      </c>
      <c r="T53">
        <f t="shared" si="0"/>
        <v>1102413</v>
      </c>
      <c r="U53">
        <v>1060.8</v>
      </c>
      <c r="V53">
        <f t="shared" si="1"/>
        <v>1060800</v>
      </c>
    </row>
    <row r="54" spans="1:34" x14ac:dyDescent="0.25">
      <c r="A54">
        <v>2014</v>
      </c>
      <c r="B54">
        <v>428987</v>
      </c>
      <c r="C54">
        <v>642.9</v>
      </c>
      <c r="D54">
        <v>607000</v>
      </c>
      <c r="E54">
        <v>387392</v>
      </c>
      <c r="F54">
        <v>7.2222222222222104E-2</v>
      </c>
      <c r="G54">
        <v>0.105555555555555</v>
      </c>
      <c r="H54">
        <v>0.12777777777777699</v>
      </c>
      <c r="I54">
        <v>0.23055555555555499</v>
      </c>
      <c r="R54">
        <v>2014</v>
      </c>
      <c r="S54">
        <v>428987</v>
      </c>
      <c r="T54">
        <f t="shared" si="0"/>
        <v>571328</v>
      </c>
      <c r="U54">
        <v>642.9</v>
      </c>
      <c r="V54">
        <f t="shared" si="1"/>
        <v>642900</v>
      </c>
    </row>
    <row r="55" spans="1:34" x14ac:dyDescent="0.25">
      <c r="A55">
        <v>2015</v>
      </c>
      <c r="B55">
        <v>633401</v>
      </c>
      <c r="C55">
        <v>456.4</v>
      </c>
      <c r="D55">
        <v>593000</v>
      </c>
      <c r="E55">
        <v>573526</v>
      </c>
      <c r="F55">
        <v>5.83333333333333E-2</v>
      </c>
      <c r="G55">
        <v>6.3888888888888801E-2</v>
      </c>
      <c r="H55">
        <v>4.4444444444444398E-2</v>
      </c>
      <c r="I55">
        <v>7.2222222222222202E-2</v>
      </c>
      <c r="R55">
        <v>2015</v>
      </c>
      <c r="S55">
        <v>633401</v>
      </c>
      <c r="T55">
        <f t="shared" si="0"/>
        <v>582297.5</v>
      </c>
      <c r="U55">
        <v>456.4</v>
      </c>
      <c r="V55">
        <f t="shared" si="1"/>
        <v>456400</v>
      </c>
    </row>
    <row r="56" spans="1:34" x14ac:dyDescent="0.25">
      <c r="A56">
        <v>2016</v>
      </c>
      <c r="B56">
        <v>1202465</v>
      </c>
      <c r="C56">
        <v>917.3</v>
      </c>
      <c r="D56">
        <v>1009000</v>
      </c>
      <c r="E56">
        <v>1083900</v>
      </c>
      <c r="F56">
        <v>0.3</v>
      </c>
      <c r="G56">
        <v>0.22222222222222199</v>
      </c>
      <c r="H56">
        <v>0.102777777777777</v>
      </c>
      <c r="I56">
        <v>0.23611111111111099</v>
      </c>
      <c r="R56">
        <v>2016</v>
      </c>
      <c r="S56">
        <v>1202465</v>
      </c>
      <c r="T56">
        <f t="shared" si="0"/>
        <v>1060199</v>
      </c>
      <c r="U56">
        <v>917.3</v>
      </c>
      <c r="V56">
        <f t="shared" si="1"/>
        <v>917300</v>
      </c>
    </row>
    <row r="57" spans="1:34" x14ac:dyDescent="0.25">
      <c r="A57">
        <v>2017</v>
      </c>
      <c r="B57">
        <v>1823884</v>
      </c>
      <c r="D57">
        <v>1473000</v>
      </c>
      <c r="E57">
        <v>1626357</v>
      </c>
      <c r="F57">
        <v>0.85833333333333295</v>
      </c>
      <c r="G57">
        <v>0.75555555555555498</v>
      </c>
      <c r="H57">
        <v>0.50833333333333297</v>
      </c>
      <c r="I57">
        <v>0.719444444444444</v>
      </c>
      <c r="R57">
        <v>2017</v>
      </c>
      <c r="S57">
        <v>1823884</v>
      </c>
      <c r="T57">
        <f t="shared" si="0"/>
        <v>1668529.25</v>
      </c>
    </row>
    <row r="58" spans="1:34" x14ac:dyDescent="0.25">
      <c r="A58">
        <v>2018</v>
      </c>
      <c r="B58">
        <v>784745</v>
      </c>
      <c r="C58">
        <v>1042.9000000000001</v>
      </c>
      <c r="D58">
        <v>845000</v>
      </c>
      <c r="E58">
        <v>679545</v>
      </c>
      <c r="F58">
        <v>0.46111111111111103</v>
      </c>
      <c r="G58">
        <v>0.52777777777777701</v>
      </c>
      <c r="H58">
        <v>0.43611111111111101</v>
      </c>
      <c r="I58">
        <v>0.66944444444444395</v>
      </c>
      <c r="R58">
        <v>2018</v>
      </c>
      <c r="S58">
        <v>784745</v>
      </c>
      <c r="T58">
        <f t="shared" si="0"/>
        <v>1044529.75</v>
      </c>
      <c r="U58">
        <v>1042.9000000000001</v>
      </c>
      <c r="V58">
        <f t="shared" si="1"/>
        <v>1042900.0000000001</v>
      </c>
    </row>
    <row r="59" spans="1:34" x14ac:dyDescent="0.25">
      <c r="A59">
        <v>2019</v>
      </c>
      <c r="B59">
        <v>1516728</v>
      </c>
      <c r="C59">
        <v>921.5</v>
      </c>
      <c r="D59">
        <v>1232000</v>
      </c>
      <c r="E59">
        <v>1347162</v>
      </c>
      <c r="F59">
        <v>0.79444444444444395</v>
      </c>
      <c r="G59">
        <v>0.72499999999999998</v>
      </c>
      <c r="H59">
        <v>0.74166666666666603</v>
      </c>
      <c r="I59">
        <v>0.86666666666666603</v>
      </c>
      <c r="R59">
        <v>2019</v>
      </c>
      <c r="S59">
        <v>1516728</v>
      </c>
      <c r="T59">
        <f t="shared" si="0"/>
        <v>1333732.25</v>
      </c>
      <c r="U59">
        <v>921.5</v>
      </c>
      <c r="V59">
        <f t="shared" si="1"/>
        <v>921500</v>
      </c>
    </row>
    <row r="60" spans="1:34" x14ac:dyDescent="0.25">
      <c r="A60">
        <v>2020</v>
      </c>
      <c r="B60">
        <v>520693</v>
      </c>
      <c r="C60">
        <v>1039.5999999999999</v>
      </c>
      <c r="D60">
        <v>588000</v>
      </c>
      <c r="E60">
        <v>431759</v>
      </c>
      <c r="F60">
        <v>0.41111111111111098</v>
      </c>
      <c r="G60">
        <v>0.50833333333333297</v>
      </c>
      <c r="H60">
        <v>0.72777777777777697</v>
      </c>
      <c r="I60">
        <v>0.85555555555555496</v>
      </c>
      <c r="R60">
        <v>2020</v>
      </c>
      <c r="S60">
        <v>520693</v>
      </c>
      <c r="U60">
        <v>1039.5999999999999</v>
      </c>
      <c r="V60">
        <f t="shared" si="1"/>
        <v>1039599.9999999999</v>
      </c>
    </row>
    <row r="61" spans="1:34" x14ac:dyDescent="0.25">
      <c r="A61">
        <v>2021</v>
      </c>
      <c r="B61">
        <v>478756</v>
      </c>
      <c r="E61">
        <v>409650</v>
      </c>
      <c r="F61">
        <v>0.11111111111111099</v>
      </c>
      <c r="G61">
        <v>0.180555555555555</v>
      </c>
      <c r="H61">
        <v>0.26388888888888801</v>
      </c>
      <c r="I61">
        <v>0.5</v>
      </c>
      <c r="S61">
        <v>478756</v>
      </c>
    </row>
    <row r="62" spans="1:34" x14ac:dyDescent="0.25">
      <c r="A62">
        <v>2022</v>
      </c>
      <c r="B62">
        <v>484106</v>
      </c>
      <c r="E62">
        <v>424702</v>
      </c>
      <c r="F62">
        <v>0.155555555555555</v>
      </c>
      <c r="G62">
        <v>0.13888888888888801</v>
      </c>
      <c r="H62">
        <v>0.11111111111111099</v>
      </c>
      <c r="I62">
        <v>0.28611111111111098</v>
      </c>
      <c r="S62">
        <v>484106</v>
      </c>
    </row>
    <row r="63" spans="1:34" x14ac:dyDescent="0.25">
      <c r="A63">
        <v>2023</v>
      </c>
      <c r="F63">
        <v>0.85</v>
      </c>
      <c r="G63">
        <v>0.69722222222222197</v>
      </c>
      <c r="H63">
        <v>0.58333333333333304</v>
      </c>
      <c r="I63">
        <v>0.73611111111111105</v>
      </c>
    </row>
    <row r="64" spans="1:34" x14ac:dyDescent="0.25">
      <c r="A64">
        <v>2024</v>
      </c>
      <c r="F64">
        <v>0.52222222222222203</v>
      </c>
      <c r="G64">
        <v>0.66111111111111098</v>
      </c>
      <c r="H64">
        <v>0.85238095238095202</v>
      </c>
      <c r="I64">
        <v>0.93333333333333302</v>
      </c>
    </row>
    <row r="66" spans="26:34" x14ac:dyDescent="0.25">
      <c r="Z66" s="4" t="s">
        <v>51</v>
      </c>
      <c r="AH66" s="4" t="s">
        <v>51</v>
      </c>
    </row>
    <row r="82" spans="1:34" x14ac:dyDescent="0.25">
      <c r="Z82" s="4" t="s">
        <v>52</v>
      </c>
      <c r="AH82" s="4" t="s">
        <v>52</v>
      </c>
    </row>
    <row r="89" spans="1:34" ht="15.75" x14ac:dyDescent="0.25">
      <c r="A89"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BF33-3B18-4DE9-A307-F67BB3C36F42}">
  <dimension ref="A1:S91"/>
  <sheetViews>
    <sheetView tabSelected="1" workbookViewId="0">
      <selection activeCell="U28" sqref="U28"/>
    </sheetView>
  </sheetViews>
  <sheetFormatPr defaultRowHeight="15" x14ac:dyDescent="0.25"/>
  <sheetData>
    <row r="1" spans="1:19" x14ac:dyDescent="0.25">
      <c r="A1">
        <v>2010</v>
      </c>
    </row>
    <row r="3" spans="1:19" x14ac:dyDescent="0.25">
      <c r="R3" t="s">
        <v>101</v>
      </c>
      <c r="S3" t="s">
        <v>102</v>
      </c>
    </row>
    <row r="4" spans="1:19" x14ac:dyDescent="0.25">
      <c r="Q4">
        <v>2011</v>
      </c>
      <c r="R4" s="1">
        <v>1379000</v>
      </c>
    </row>
    <row r="5" spans="1:19" x14ac:dyDescent="0.25">
      <c r="Q5">
        <v>2012</v>
      </c>
      <c r="R5" s="1">
        <v>1252000</v>
      </c>
      <c r="S5">
        <v>1088432</v>
      </c>
    </row>
    <row r="6" spans="1:19" x14ac:dyDescent="0.25">
      <c r="Q6">
        <v>2013</v>
      </c>
      <c r="R6" s="1">
        <v>974000</v>
      </c>
      <c r="S6">
        <v>885958</v>
      </c>
    </row>
    <row r="7" spans="1:19" x14ac:dyDescent="0.25">
      <c r="Q7">
        <v>2014</v>
      </c>
      <c r="R7" s="1">
        <v>607000</v>
      </c>
      <c r="S7">
        <v>372392</v>
      </c>
    </row>
    <row r="8" spans="1:19" x14ac:dyDescent="0.25">
      <c r="Q8">
        <v>2015</v>
      </c>
      <c r="R8" s="1">
        <v>550000</v>
      </c>
      <c r="S8">
        <v>573526</v>
      </c>
    </row>
    <row r="9" spans="1:19" x14ac:dyDescent="0.25">
      <c r="Q9">
        <v>2016</v>
      </c>
      <c r="R9" s="1">
        <v>1009000</v>
      </c>
      <c r="S9">
        <v>1040842</v>
      </c>
    </row>
    <row r="10" spans="1:19" x14ac:dyDescent="0.25">
      <c r="Q10">
        <v>2017</v>
      </c>
      <c r="R10" s="1">
        <v>1473000</v>
      </c>
      <c r="S10">
        <v>1446059</v>
      </c>
    </row>
    <row r="11" spans="1:19" x14ac:dyDescent="0.25">
      <c r="Q11">
        <v>2018</v>
      </c>
      <c r="R11" s="1">
        <v>845000</v>
      </c>
      <c r="S11">
        <v>659652</v>
      </c>
    </row>
    <row r="12" spans="1:19" x14ac:dyDescent="0.25">
      <c r="Q12">
        <v>2019</v>
      </c>
      <c r="R12" s="1">
        <v>1232000</v>
      </c>
      <c r="S12">
        <v>1185086</v>
      </c>
    </row>
    <row r="13" spans="1:19" x14ac:dyDescent="0.25">
      <c r="Q13">
        <v>2020</v>
      </c>
      <c r="R13" s="1">
        <v>588000</v>
      </c>
      <c r="S13">
        <v>432126</v>
      </c>
    </row>
    <row r="17" spans="1:1" x14ac:dyDescent="0.25">
      <c r="A17">
        <v>2012</v>
      </c>
    </row>
    <row r="28" spans="1:1" x14ac:dyDescent="0.25">
      <c r="A28">
        <v>2013</v>
      </c>
    </row>
    <row r="37" spans="1:1" x14ac:dyDescent="0.25">
      <c r="A37">
        <v>2014</v>
      </c>
    </row>
    <row r="47" spans="1:1" x14ac:dyDescent="0.25">
      <c r="A47">
        <v>2015</v>
      </c>
    </row>
    <row r="56" spans="1:1" x14ac:dyDescent="0.25">
      <c r="A56">
        <v>2016</v>
      </c>
    </row>
    <row r="64" spans="1:1" x14ac:dyDescent="0.25">
      <c r="A64">
        <v>2017</v>
      </c>
    </row>
    <row r="75" spans="1:1" x14ac:dyDescent="0.25">
      <c r="A75">
        <v>2018</v>
      </c>
    </row>
    <row r="83" spans="1:18" x14ac:dyDescent="0.25">
      <c r="A83">
        <v>2019</v>
      </c>
    </row>
    <row r="85" spans="1:18" x14ac:dyDescent="0.25">
      <c r="B85" s="1"/>
    </row>
    <row r="87" spans="1:18" x14ac:dyDescent="0.25">
      <c r="R87" s="1"/>
    </row>
    <row r="88" spans="1:18" x14ac:dyDescent="0.25">
      <c r="R88" s="1"/>
    </row>
    <row r="89" spans="1:18" x14ac:dyDescent="0.25">
      <c r="R89" s="1"/>
    </row>
    <row r="91" spans="1:18" x14ac:dyDescent="0.25">
      <c r="A91">
        <v>2020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AE16-FB68-46C6-A798-B38DBEA486B9}">
  <dimension ref="A4:X45"/>
  <sheetViews>
    <sheetView topLeftCell="A25" workbookViewId="0">
      <selection activeCell="W56" sqref="W56"/>
    </sheetView>
  </sheetViews>
  <sheetFormatPr defaultRowHeight="15" x14ac:dyDescent="0.25"/>
  <cols>
    <col min="17" max="17" width="11" customWidth="1"/>
    <col min="18" max="18" width="10.5703125" bestFit="1" customWidth="1"/>
    <col min="19" max="19" width="17.42578125" customWidth="1"/>
    <col min="20" max="20" width="13.42578125" customWidth="1"/>
  </cols>
  <sheetData>
    <row r="4" spans="1:1" x14ac:dyDescent="0.25">
      <c r="A4">
        <v>2019</v>
      </c>
    </row>
    <row r="32" spans="17:21" x14ac:dyDescent="0.25">
      <c r="Q32" t="s">
        <v>17</v>
      </c>
      <c r="R32" t="s">
        <v>16</v>
      </c>
      <c r="S32" t="s">
        <v>103</v>
      </c>
      <c r="T32" t="s">
        <v>104</v>
      </c>
      <c r="U32" t="s">
        <v>101</v>
      </c>
    </row>
    <row r="33" spans="17:24" x14ac:dyDescent="0.25">
      <c r="Q33">
        <v>2010</v>
      </c>
      <c r="R33" s="7">
        <v>2069164</v>
      </c>
      <c r="S33" s="7">
        <v>1433822</v>
      </c>
      <c r="T33" s="7">
        <f>SUM(R33:S33)</f>
        <v>3502986</v>
      </c>
      <c r="U33" s="7">
        <v>2299338</v>
      </c>
    </row>
    <row r="34" spans="17:24" x14ac:dyDescent="0.25">
      <c r="Q34">
        <v>2011</v>
      </c>
      <c r="R34" s="7"/>
      <c r="S34" s="7"/>
      <c r="T34" s="7"/>
      <c r="U34" s="7">
        <v>3135009</v>
      </c>
    </row>
    <row r="35" spans="17:24" x14ac:dyDescent="0.25">
      <c r="Q35">
        <v>2012</v>
      </c>
      <c r="R35" s="7">
        <v>2836231</v>
      </c>
      <c r="S35" s="7">
        <v>1131222</v>
      </c>
      <c r="T35" s="7">
        <f>SUM(R35:S35)</f>
        <v>3967453</v>
      </c>
      <c r="U35" s="7">
        <v>2571986</v>
      </c>
    </row>
    <row r="36" spans="17:24" x14ac:dyDescent="0.25">
      <c r="Q36">
        <v>2013</v>
      </c>
      <c r="R36" s="7">
        <v>2108416</v>
      </c>
      <c r="S36" s="7">
        <v>1262584</v>
      </c>
      <c r="T36" s="7">
        <f>SUM(R36:S36)</f>
        <v>3371000</v>
      </c>
      <c r="U36" s="7">
        <v>2108814</v>
      </c>
    </row>
    <row r="37" spans="17:24" x14ac:dyDescent="0.25">
      <c r="Q37">
        <v>2014</v>
      </c>
      <c r="R37" s="7">
        <v>1061146</v>
      </c>
      <c r="S37" s="7">
        <v>931011</v>
      </c>
      <c r="T37" s="7">
        <f>SUM(R37:S37)</f>
        <v>1992157</v>
      </c>
      <c r="U37" s="7">
        <v>1062121</v>
      </c>
    </row>
    <row r="38" spans="17:24" x14ac:dyDescent="0.25">
      <c r="Q38">
        <v>2015</v>
      </c>
      <c r="R38" s="7">
        <v>1336889</v>
      </c>
      <c r="S38" s="7">
        <v>767375</v>
      </c>
      <c r="T38" s="7">
        <f>SUM(R38:S38)</f>
        <v>2104264</v>
      </c>
      <c r="U38" s="7">
        <v>1329864</v>
      </c>
    </row>
    <row r="39" spans="17:24" x14ac:dyDescent="0.25">
      <c r="Q39">
        <v>2016</v>
      </c>
      <c r="R39" s="7">
        <v>2180626</v>
      </c>
      <c r="S39" s="7">
        <v>1157457</v>
      </c>
      <c r="T39" s="7">
        <f>SUM(R39:S39)</f>
        <v>3338083</v>
      </c>
      <c r="U39" s="7">
        <v>2127447</v>
      </c>
    </row>
    <row r="40" spans="17:24" x14ac:dyDescent="0.25">
      <c r="Q40">
        <v>2017</v>
      </c>
      <c r="R40" s="7">
        <v>3711703</v>
      </c>
      <c r="S40" s="7">
        <v>1074932</v>
      </c>
      <c r="T40" s="7">
        <f>SUM(R40:S40)</f>
        <v>4786635</v>
      </c>
      <c r="U40" s="7">
        <v>3345411</v>
      </c>
      <c r="W40" s="1">
        <v>3090824</v>
      </c>
      <c r="X40" s="1">
        <f>W40-Table1[[#This Row],[Annual b-5b]]</f>
        <v>-254587</v>
      </c>
    </row>
    <row r="41" spans="17:24" x14ac:dyDescent="0.25">
      <c r="Q41">
        <v>2018</v>
      </c>
      <c r="R41" s="7">
        <v>1990286</v>
      </c>
      <c r="S41" s="7">
        <v>1175989</v>
      </c>
      <c r="T41" s="7">
        <f>SUM(R41:S41)</f>
        <v>3166275</v>
      </c>
      <c r="U41" s="7">
        <v>1922676</v>
      </c>
    </row>
    <row r="42" spans="17:24" x14ac:dyDescent="0.25">
      <c r="Q42">
        <v>2019</v>
      </c>
      <c r="R42" s="7">
        <v>3049508</v>
      </c>
      <c r="S42" s="7">
        <v>1120317</v>
      </c>
      <c r="T42" s="7">
        <f>SUM(R42:S42)</f>
        <v>4169825</v>
      </c>
      <c r="U42" s="7">
        <v>2759461</v>
      </c>
    </row>
    <row r="43" spans="17:24" x14ac:dyDescent="0.25">
      <c r="Q43">
        <v>2020</v>
      </c>
      <c r="R43" s="7">
        <v>1462314</v>
      </c>
      <c r="S43" s="7">
        <v>1224223</v>
      </c>
      <c r="T43" s="7">
        <f>SUM(R43:S43)</f>
        <v>2686537</v>
      </c>
      <c r="U43" s="7">
        <v>1488170</v>
      </c>
    </row>
    <row r="44" spans="17:24" x14ac:dyDescent="0.25">
      <c r="R44" s="7"/>
      <c r="S44" s="7"/>
      <c r="T44" s="7"/>
      <c r="U44" s="7"/>
    </row>
    <row r="45" spans="17:24" x14ac:dyDescent="0.25">
      <c r="R45" s="7"/>
      <c r="S45" s="7"/>
      <c r="T45" s="7"/>
      <c r="U45" s="7"/>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4BA4-17D1-4B56-8AB3-1925A5AC0452}">
  <dimension ref="C1:W36"/>
  <sheetViews>
    <sheetView workbookViewId="0">
      <selection sqref="A1:XFD1"/>
    </sheetView>
  </sheetViews>
  <sheetFormatPr defaultRowHeight="15.75" x14ac:dyDescent="0.25"/>
  <cols>
    <col min="1" max="16384" width="9.140625" style="2"/>
  </cols>
  <sheetData>
    <row r="1" spans="3:23" ht="21" x14ac:dyDescent="0.35">
      <c r="D1" s="6" t="s">
        <v>9</v>
      </c>
      <c r="O1" s="6" t="s">
        <v>46</v>
      </c>
    </row>
    <row r="2" spans="3:23" x14ac:dyDescent="0.25">
      <c r="D2" s="2" t="s">
        <v>25</v>
      </c>
      <c r="E2" s="2" t="s">
        <v>26</v>
      </c>
      <c r="F2" s="2" t="s">
        <v>27</v>
      </c>
      <c r="G2" s="2" t="s">
        <v>22</v>
      </c>
      <c r="H2" s="2" t="s">
        <v>28</v>
      </c>
      <c r="I2" s="2" t="s">
        <v>29</v>
      </c>
      <c r="J2" s="2" t="s">
        <v>30</v>
      </c>
      <c r="K2" s="2" t="s">
        <v>31</v>
      </c>
      <c r="L2" s="2" t="s">
        <v>32</v>
      </c>
      <c r="O2" s="2" t="s">
        <v>33</v>
      </c>
      <c r="P2" s="2" t="s">
        <v>34</v>
      </c>
      <c r="Q2" s="2" t="s">
        <v>27</v>
      </c>
      <c r="R2" s="2" t="s">
        <v>22</v>
      </c>
      <c r="S2" s="2" t="s">
        <v>28</v>
      </c>
      <c r="T2" s="2" t="s">
        <v>29</v>
      </c>
      <c r="U2" s="2" t="s">
        <v>30</v>
      </c>
      <c r="V2" s="2" t="s">
        <v>31</v>
      </c>
      <c r="W2" s="2" t="s">
        <v>32</v>
      </c>
    </row>
    <row r="3" spans="3:23" x14ac:dyDescent="0.25">
      <c r="C3" s="3"/>
      <c r="D3" s="2">
        <v>1991</v>
      </c>
      <c r="E3" s="2">
        <v>9.1666666666666605E-2</v>
      </c>
      <c r="F3" s="2">
        <v>0.25277777777777699</v>
      </c>
      <c r="G3" s="2">
        <v>0.105555555555555</v>
      </c>
      <c r="H3" s="2">
        <v>0.32479166666666598</v>
      </c>
      <c r="I3" s="2">
        <v>0.52986279257465696</v>
      </c>
      <c r="J3" s="2">
        <v>0.30602006688963201</v>
      </c>
      <c r="K3" s="2">
        <v>0.51946107784431095</v>
      </c>
      <c r="L3" s="2">
        <v>0.12724550898203499</v>
      </c>
      <c r="O3" s="2">
        <v>1991</v>
      </c>
      <c r="P3" s="2">
        <v>7.7777777777777696E-2</v>
      </c>
      <c r="Q3" s="2">
        <v>0.23703703703703699</v>
      </c>
      <c r="R3" s="2">
        <v>9.2592592592592504E-2</v>
      </c>
      <c r="S3" s="2">
        <v>0.32479166666666598</v>
      </c>
      <c r="T3" s="2">
        <v>0.52986279257465696</v>
      </c>
      <c r="U3" s="2">
        <v>0.30602006688963201</v>
      </c>
      <c r="V3" s="2">
        <v>0.51946107784431095</v>
      </c>
      <c r="W3" s="2">
        <v>0.12724550898203499</v>
      </c>
    </row>
    <row r="4" spans="3:23" x14ac:dyDescent="0.25">
      <c r="C4" s="3"/>
      <c r="D4" s="2">
        <v>1992</v>
      </c>
      <c r="E4" s="2">
        <v>0.13055555555555501</v>
      </c>
      <c r="F4" s="2">
        <v>0.227777777777777</v>
      </c>
      <c r="G4" s="2">
        <v>9.9999999999999895E-2</v>
      </c>
      <c r="H4" s="2">
        <v>0.5</v>
      </c>
      <c r="I4" s="2">
        <v>0.74788135593220295</v>
      </c>
      <c r="J4" s="2">
        <v>0.49147727272727199</v>
      </c>
      <c r="K4" s="2">
        <v>0.89146706586826296</v>
      </c>
      <c r="L4" s="2">
        <v>0.43076347305389201</v>
      </c>
      <c r="O4" s="2">
        <v>1992</v>
      </c>
      <c r="P4" s="2">
        <v>0.13611111111111099</v>
      </c>
      <c r="Q4" s="2">
        <v>0.194444444444444</v>
      </c>
      <c r="R4" s="2">
        <v>0.11944444444444401</v>
      </c>
      <c r="S4" s="2">
        <v>0.5</v>
      </c>
      <c r="T4" s="2">
        <v>0.74788135593220295</v>
      </c>
      <c r="U4" s="2">
        <v>0.49147727272727199</v>
      </c>
      <c r="V4" s="2">
        <v>0.89146706586826296</v>
      </c>
      <c r="W4" s="2">
        <v>0.43076347305389201</v>
      </c>
    </row>
    <row r="5" spans="3:23" x14ac:dyDescent="0.25">
      <c r="C5" s="3"/>
      <c r="D5" s="2">
        <v>1993</v>
      </c>
      <c r="E5" s="2">
        <v>0.41944444444444401</v>
      </c>
      <c r="F5" s="2">
        <v>0.58055555555555505</v>
      </c>
      <c r="G5" s="2">
        <v>0.63333333333333297</v>
      </c>
      <c r="H5" s="2">
        <v>0.73076923076922995</v>
      </c>
      <c r="I5" s="2">
        <v>0.84087406015037502</v>
      </c>
      <c r="J5" s="2">
        <v>0.70833333333333304</v>
      </c>
      <c r="K5" s="2">
        <v>0.97380239520958001</v>
      </c>
      <c r="L5" s="2">
        <v>0.809880239520958</v>
      </c>
      <c r="O5" s="2">
        <v>1993</v>
      </c>
      <c r="P5" s="2">
        <v>0.36111111111111099</v>
      </c>
      <c r="Q5" s="2">
        <v>0.61388888888888804</v>
      </c>
      <c r="R5" s="2">
        <v>0.483333333333333</v>
      </c>
      <c r="S5" s="2">
        <v>0.73076923076922995</v>
      </c>
      <c r="T5" s="2">
        <v>0.84087406015037502</v>
      </c>
      <c r="U5" s="2">
        <v>0.70833333333333304</v>
      </c>
      <c r="V5" s="2">
        <v>0.97380239520958001</v>
      </c>
      <c r="W5" s="2">
        <v>0.809880239520958</v>
      </c>
    </row>
    <row r="6" spans="3:23" x14ac:dyDescent="0.25">
      <c r="C6" s="3"/>
      <c r="D6" s="2">
        <v>1994</v>
      </c>
      <c r="E6" s="2">
        <v>0.25277777777777699</v>
      </c>
      <c r="F6" s="2">
        <v>0.31944444444444398</v>
      </c>
      <c r="G6" s="2">
        <v>0.24444444444444399</v>
      </c>
      <c r="H6" s="2">
        <v>0.69047619047619002</v>
      </c>
      <c r="I6" s="2">
        <v>0.57003660637381504</v>
      </c>
      <c r="J6" s="2">
        <v>0.72949735449735398</v>
      </c>
      <c r="K6" s="2">
        <v>0.60516467065868196</v>
      </c>
      <c r="L6" s="2">
        <v>0.83757485029940104</v>
      </c>
      <c r="O6" s="2">
        <v>1994</v>
      </c>
      <c r="P6" s="2">
        <v>0.28888888888888797</v>
      </c>
      <c r="Q6" s="2">
        <v>0.219444444444444</v>
      </c>
      <c r="R6" s="2">
        <v>0.34722222222222199</v>
      </c>
      <c r="S6" s="2">
        <v>0.69047619047619002</v>
      </c>
      <c r="T6" s="2">
        <v>0.57003660637381504</v>
      </c>
      <c r="U6" s="2">
        <v>0.72949735449735398</v>
      </c>
      <c r="V6" s="2">
        <v>0.60516467065868196</v>
      </c>
      <c r="W6" s="2">
        <v>0.83757485029940104</v>
      </c>
    </row>
    <row r="7" spans="3:23" x14ac:dyDescent="0.25">
      <c r="C7" s="3"/>
      <c r="D7" s="2">
        <v>1995</v>
      </c>
      <c r="E7" s="2">
        <v>0.39999999999999902</v>
      </c>
      <c r="F7" s="2">
        <v>0.84722222222222199</v>
      </c>
      <c r="G7" s="2">
        <v>0.88888888888888895</v>
      </c>
      <c r="H7" s="2">
        <v>0.83045977011494199</v>
      </c>
      <c r="I7" s="2">
        <v>0.69604037267080698</v>
      </c>
      <c r="J7" s="2">
        <v>0.79597701149425204</v>
      </c>
      <c r="K7" s="2">
        <v>0.80089820359281405</v>
      </c>
      <c r="L7" s="2">
        <v>0.91953592814371199</v>
      </c>
      <c r="O7" s="2">
        <v>1995</v>
      </c>
      <c r="P7" s="2">
        <v>0.344444444444444</v>
      </c>
      <c r="Q7" s="2">
        <v>0.87222222222222201</v>
      </c>
      <c r="R7" s="2">
        <v>0.73055555555555496</v>
      </c>
      <c r="S7" s="2">
        <v>0.83045977011494199</v>
      </c>
      <c r="T7" s="2">
        <v>0.69604037267080698</v>
      </c>
      <c r="U7" s="2">
        <v>0.79597701149425204</v>
      </c>
      <c r="V7" s="2">
        <v>0.80089820359281405</v>
      </c>
      <c r="W7" s="2">
        <v>0.91953592814371199</v>
      </c>
    </row>
    <row r="8" spans="3:23" x14ac:dyDescent="0.25">
      <c r="C8" s="3"/>
      <c r="D8" s="2">
        <v>1996</v>
      </c>
      <c r="E8" s="2">
        <v>0.29166666666666602</v>
      </c>
      <c r="F8" s="2">
        <v>0.655555555555555</v>
      </c>
      <c r="G8" s="2">
        <v>0.76666666666666605</v>
      </c>
      <c r="H8" s="2">
        <v>0.71428571428571397</v>
      </c>
      <c r="I8" s="2">
        <v>0.50120772946859904</v>
      </c>
      <c r="J8" s="2">
        <v>0.77051282051282</v>
      </c>
      <c r="K8" s="2">
        <v>0.451721556886227</v>
      </c>
      <c r="L8" s="2">
        <v>0.89146706586826296</v>
      </c>
      <c r="O8" s="2">
        <v>1996</v>
      </c>
      <c r="P8" s="2">
        <v>0.33055555555555499</v>
      </c>
      <c r="Q8" s="2">
        <v>0.6</v>
      </c>
      <c r="R8" s="2">
        <v>0.77500000000000002</v>
      </c>
      <c r="S8" s="2">
        <v>0.71428571428571397</v>
      </c>
      <c r="T8" s="2">
        <v>0.50120772946859904</v>
      </c>
      <c r="U8" s="2">
        <v>0.77051282051282</v>
      </c>
      <c r="V8" s="2">
        <v>0.451721556886227</v>
      </c>
      <c r="W8" s="2">
        <v>0.89146706586826296</v>
      </c>
    </row>
    <row r="9" spans="3:23" x14ac:dyDescent="0.25">
      <c r="C9" s="3"/>
      <c r="D9" s="2">
        <v>1997</v>
      </c>
      <c r="E9" s="2">
        <v>0.16111111111111101</v>
      </c>
      <c r="F9" s="2">
        <v>0.68333333333333302</v>
      </c>
      <c r="G9" s="2">
        <v>0.63055555555555498</v>
      </c>
      <c r="H9" s="2">
        <v>0.60965722495894903</v>
      </c>
      <c r="I9" s="2">
        <v>0.42035419582106798</v>
      </c>
      <c r="J9" s="2">
        <v>0.65434782608695596</v>
      </c>
      <c r="K9" s="2">
        <v>0.32634730538922102</v>
      </c>
      <c r="L9" s="2">
        <v>0.71744011976047894</v>
      </c>
      <c r="O9" s="2">
        <v>1997</v>
      </c>
      <c r="P9" s="2">
        <v>0.19999999999999901</v>
      </c>
      <c r="Q9" s="2">
        <v>0.73611111111111105</v>
      </c>
      <c r="R9" s="2">
        <v>0.70555555555555505</v>
      </c>
      <c r="S9" s="2">
        <v>0.60965722495894903</v>
      </c>
      <c r="T9" s="2">
        <v>0.42035419582106798</v>
      </c>
      <c r="U9" s="2">
        <v>0.65434782608695596</v>
      </c>
      <c r="V9" s="2">
        <v>0.32634730538922102</v>
      </c>
      <c r="W9" s="2">
        <v>0.71744011976047894</v>
      </c>
    </row>
    <row r="10" spans="3:23" x14ac:dyDescent="0.25">
      <c r="C10" s="3"/>
      <c r="D10" s="2">
        <v>1998</v>
      </c>
      <c r="E10" s="2">
        <v>0.37777777777777699</v>
      </c>
      <c r="F10" s="2">
        <v>0.83055555555555505</v>
      </c>
      <c r="G10" s="2">
        <v>0.94722222222222197</v>
      </c>
      <c r="H10" s="2">
        <v>0.83974358974358898</v>
      </c>
      <c r="I10" s="2">
        <v>0.74863544474393495</v>
      </c>
      <c r="J10" s="2">
        <v>0.76</v>
      </c>
      <c r="K10" s="2">
        <v>0.87799401197604698</v>
      </c>
      <c r="L10" s="2">
        <v>0.88061377245508898</v>
      </c>
      <c r="O10" s="2">
        <v>1998</v>
      </c>
      <c r="P10" s="2">
        <v>0.30277777777777698</v>
      </c>
      <c r="Q10" s="2">
        <v>0.77500000000000002</v>
      </c>
      <c r="R10" s="2">
        <v>0.83611111111111103</v>
      </c>
      <c r="S10" s="2">
        <v>0.83974358974358898</v>
      </c>
      <c r="T10" s="2">
        <v>0.74863544474393495</v>
      </c>
      <c r="U10" s="2">
        <v>0.76</v>
      </c>
      <c r="V10" s="2">
        <v>0.87799401197604698</v>
      </c>
      <c r="W10" s="2">
        <v>0.88061377245508898</v>
      </c>
    </row>
    <row r="11" spans="3:23" x14ac:dyDescent="0.25">
      <c r="C11" s="3"/>
      <c r="D11" s="2">
        <v>1999</v>
      </c>
      <c r="E11" s="2">
        <v>0.23888888888888801</v>
      </c>
      <c r="F11" s="2">
        <v>0.51666666666666605</v>
      </c>
      <c r="G11" s="2">
        <v>0.76388888888888895</v>
      </c>
      <c r="H11" s="2">
        <v>0.69326765188834105</v>
      </c>
      <c r="I11" s="2">
        <v>0.36625874125874103</v>
      </c>
      <c r="J11" s="2">
        <v>0.75140977443609003</v>
      </c>
      <c r="K11" s="2">
        <v>0.25224550898203502</v>
      </c>
      <c r="L11" s="2">
        <v>0.86077844311377205</v>
      </c>
      <c r="O11" s="2">
        <v>1999</v>
      </c>
      <c r="P11" s="2">
        <v>0.28333333333333299</v>
      </c>
      <c r="Q11" s="2">
        <v>0.655555555555555</v>
      </c>
      <c r="R11" s="2">
        <v>0.83611111111111103</v>
      </c>
      <c r="S11" s="2">
        <v>0.69326765188834105</v>
      </c>
      <c r="T11" s="2">
        <v>0.36625874125874103</v>
      </c>
      <c r="U11" s="2">
        <v>0.75140977443609003</v>
      </c>
      <c r="V11" s="2">
        <v>0.25224550898203502</v>
      </c>
      <c r="W11" s="2">
        <v>0.86077844311377205</v>
      </c>
    </row>
    <row r="12" spans="3:23" x14ac:dyDescent="0.25">
      <c r="C12" s="3"/>
      <c r="D12" s="2">
        <v>2000</v>
      </c>
      <c r="E12" s="2">
        <v>0.31944444444444398</v>
      </c>
      <c r="F12" s="2">
        <v>0.49444444444444402</v>
      </c>
      <c r="G12" s="2">
        <v>0.62777777777777699</v>
      </c>
      <c r="H12" s="2">
        <v>0.52786377708978305</v>
      </c>
      <c r="I12" s="2">
        <v>0.35714285714285698</v>
      </c>
      <c r="J12" s="2">
        <v>0.55238095238095197</v>
      </c>
      <c r="K12" s="2">
        <v>0.212949101796407</v>
      </c>
      <c r="L12" s="2">
        <v>0.54266467065868196</v>
      </c>
      <c r="O12" s="2">
        <v>2000</v>
      </c>
      <c r="P12" s="2">
        <v>0.28333333333333299</v>
      </c>
      <c r="Q12" s="2">
        <v>0.43055555555555503</v>
      </c>
      <c r="R12" s="2">
        <v>0.64166666666666605</v>
      </c>
      <c r="S12" s="2">
        <v>0.52786377708978305</v>
      </c>
      <c r="T12" s="2">
        <v>0.35714285714285698</v>
      </c>
      <c r="U12" s="2">
        <v>0.55238095238095197</v>
      </c>
      <c r="V12" s="2">
        <v>0.212949101796407</v>
      </c>
      <c r="W12" s="2">
        <v>0.54266467065868196</v>
      </c>
    </row>
    <row r="13" spans="3:23" x14ac:dyDescent="0.25">
      <c r="C13" s="3"/>
      <c r="D13" s="2">
        <v>2001</v>
      </c>
      <c r="E13" s="2">
        <v>0.61111111111111105</v>
      </c>
      <c r="F13" s="2">
        <v>0.55555555555555503</v>
      </c>
      <c r="G13" s="2">
        <v>0.38333333333333303</v>
      </c>
      <c r="H13" s="2">
        <v>0.63104288499025296</v>
      </c>
      <c r="I13" s="2">
        <v>0.60229814030131801</v>
      </c>
      <c r="J13" s="2">
        <v>0.60662393162393102</v>
      </c>
      <c r="K13" s="2">
        <v>0.65194610778443096</v>
      </c>
      <c r="L13" s="2">
        <v>0.632859281437125</v>
      </c>
      <c r="O13" s="2">
        <v>2001</v>
      </c>
      <c r="P13" s="2">
        <v>0.52777777777777701</v>
      </c>
      <c r="Q13" s="2">
        <v>0.52500000000000002</v>
      </c>
      <c r="R13" s="2">
        <v>0.44444444444444398</v>
      </c>
      <c r="S13" s="2">
        <v>0.63104288499025296</v>
      </c>
      <c r="T13" s="2">
        <v>0.60229814030131801</v>
      </c>
      <c r="U13" s="2">
        <v>0.60662393162393102</v>
      </c>
      <c r="V13" s="2">
        <v>0.65194610778443096</v>
      </c>
      <c r="W13" s="2">
        <v>0.632859281437125</v>
      </c>
    </row>
    <row r="14" spans="3:23" x14ac:dyDescent="0.25">
      <c r="C14" s="3"/>
      <c r="D14" s="2">
        <v>2002</v>
      </c>
      <c r="E14" s="2">
        <v>0.70833333333333304</v>
      </c>
      <c r="F14" s="2">
        <v>0.48611111111111099</v>
      </c>
      <c r="G14" s="2">
        <v>0.46388888888888802</v>
      </c>
      <c r="H14" s="2">
        <v>0.40790986085904402</v>
      </c>
      <c r="I14" s="2">
        <v>0.34006734006734002</v>
      </c>
      <c r="J14" s="2">
        <v>0.50595238095238004</v>
      </c>
      <c r="K14" s="2">
        <v>0.18188622754490999</v>
      </c>
      <c r="L14" s="2">
        <v>0.44872754491017902</v>
      </c>
      <c r="O14" s="2">
        <v>2002</v>
      </c>
      <c r="P14" s="2">
        <v>0.69166666666666599</v>
      </c>
      <c r="Q14" s="2">
        <v>0.47222222222222199</v>
      </c>
      <c r="R14" s="2">
        <v>0.469444444444444</v>
      </c>
      <c r="S14" s="2">
        <v>0.40790986085904402</v>
      </c>
      <c r="T14" s="2">
        <v>0.34006734006734002</v>
      </c>
      <c r="U14" s="2">
        <v>0.50595238095238004</v>
      </c>
      <c r="V14" s="2">
        <v>0.18188622754490999</v>
      </c>
      <c r="W14" s="2">
        <v>0.44872754491017902</v>
      </c>
    </row>
    <row r="15" spans="3:23" x14ac:dyDescent="0.25">
      <c r="C15" s="3"/>
      <c r="D15" s="2">
        <v>2003</v>
      </c>
      <c r="E15" s="2">
        <v>0.68333333333333302</v>
      </c>
      <c r="F15" s="2">
        <v>0.57222222222222197</v>
      </c>
      <c r="G15" s="2">
        <v>0.61111111111111105</v>
      </c>
      <c r="H15" s="2">
        <v>0.45476190476190398</v>
      </c>
      <c r="I15" s="2">
        <v>0.53418799271380801</v>
      </c>
      <c r="J15" s="2">
        <v>0.46037037037036999</v>
      </c>
      <c r="K15" s="2">
        <v>0.53742514970059796</v>
      </c>
      <c r="L15" s="2">
        <v>0.36639221556886198</v>
      </c>
      <c r="O15" s="2">
        <v>2003</v>
      </c>
      <c r="P15" s="2">
        <v>0.719444444444444</v>
      </c>
      <c r="Q15" s="2">
        <v>0.61388888888888804</v>
      </c>
      <c r="R15" s="2">
        <v>0.54722222222222205</v>
      </c>
      <c r="S15" s="2">
        <v>0.45476190476190398</v>
      </c>
      <c r="T15" s="2">
        <v>0.53418799271380801</v>
      </c>
      <c r="U15" s="2">
        <v>0.46037037037036999</v>
      </c>
      <c r="V15" s="2">
        <v>0.53742514970059796</v>
      </c>
      <c r="W15" s="2">
        <v>0.36639221556886198</v>
      </c>
    </row>
    <row r="16" spans="3:23" x14ac:dyDescent="0.25">
      <c r="C16" s="3"/>
      <c r="D16" s="2">
        <v>2004</v>
      </c>
      <c r="E16" s="2">
        <v>0.57499999999999996</v>
      </c>
      <c r="F16" s="2">
        <v>0.54722222222222205</v>
      </c>
      <c r="G16" s="2">
        <v>0.51388888888888895</v>
      </c>
      <c r="H16" s="2">
        <v>0.372988505747126</v>
      </c>
      <c r="I16" s="2">
        <v>0.41826923076923</v>
      </c>
      <c r="J16" s="2">
        <v>0.418650793650793</v>
      </c>
      <c r="K16" s="2">
        <v>0.32372754491017902</v>
      </c>
      <c r="L16" s="2">
        <v>0.29865269461077798</v>
      </c>
      <c r="O16" s="2">
        <v>2004</v>
      </c>
      <c r="P16" s="2">
        <v>0.59722222222222199</v>
      </c>
      <c r="Q16" s="2">
        <v>0.452777777777777</v>
      </c>
      <c r="R16" s="2">
        <v>0.55833333333333302</v>
      </c>
      <c r="S16" s="2">
        <v>0.372988505747126</v>
      </c>
      <c r="T16" s="2">
        <v>0.41826923076923</v>
      </c>
      <c r="U16" s="2">
        <v>0.418650793650793</v>
      </c>
      <c r="V16" s="2">
        <v>0.32372754491017902</v>
      </c>
      <c r="W16" s="2">
        <v>0.29865269461077798</v>
      </c>
    </row>
    <row r="17" spans="3:23" x14ac:dyDescent="0.25">
      <c r="C17" s="3"/>
      <c r="D17" s="2">
        <v>2005</v>
      </c>
      <c r="E17" s="2">
        <v>0.97222222222222199</v>
      </c>
      <c r="F17" s="2">
        <v>0.83333333333333304</v>
      </c>
      <c r="G17" s="2">
        <v>0.81111111111111101</v>
      </c>
      <c r="H17" s="2">
        <v>0.79089668615984399</v>
      </c>
      <c r="I17" s="2">
        <v>0.83123342175066295</v>
      </c>
      <c r="J17" s="2">
        <v>0.60185185185185097</v>
      </c>
      <c r="K17" s="2">
        <v>0.94872754491017897</v>
      </c>
      <c r="L17" s="2">
        <v>0.62125748502994005</v>
      </c>
      <c r="O17" s="2">
        <v>2005</v>
      </c>
      <c r="P17" s="2">
        <v>0.85833333333333295</v>
      </c>
      <c r="Q17" s="2">
        <v>0.87777777777777699</v>
      </c>
      <c r="R17" s="2">
        <v>0.70833333333333304</v>
      </c>
      <c r="S17" s="2">
        <v>0.79089668615984399</v>
      </c>
      <c r="T17" s="2">
        <v>0.83123342175066295</v>
      </c>
      <c r="U17" s="2">
        <v>0.60185185185185097</v>
      </c>
      <c r="V17" s="2">
        <v>0.94872754491017897</v>
      </c>
      <c r="W17" s="2">
        <v>0.62125748502994005</v>
      </c>
    </row>
    <row r="18" spans="3:23" x14ac:dyDescent="0.25">
      <c r="C18" s="3"/>
      <c r="D18" s="2">
        <v>2006</v>
      </c>
      <c r="E18" s="2">
        <v>0.94444444444444398</v>
      </c>
      <c r="F18" s="2">
        <v>0.82222222222222197</v>
      </c>
      <c r="G18" s="2">
        <v>0.89722222222222203</v>
      </c>
      <c r="H18" s="2">
        <v>0.83333333333333304</v>
      </c>
      <c r="I18" s="2">
        <v>0.63627012999811094</v>
      </c>
      <c r="J18" s="2">
        <v>0.8</v>
      </c>
      <c r="K18" s="2">
        <v>0.71856287425149701</v>
      </c>
      <c r="L18" s="2">
        <v>0.934880239520958</v>
      </c>
      <c r="O18" s="2">
        <v>2006</v>
      </c>
      <c r="P18" s="2">
        <v>0.96388888888888902</v>
      </c>
      <c r="Q18" s="2">
        <v>0.85277777777777697</v>
      </c>
      <c r="R18" s="2">
        <v>0.88888888888888895</v>
      </c>
      <c r="S18" s="2">
        <v>0.83333333333333304</v>
      </c>
      <c r="T18" s="2">
        <v>0.63627012999811094</v>
      </c>
      <c r="U18" s="2">
        <v>0.8</v>
      </c>
      <c r="V18" s="2">
        <v>0.71856287425149701</v>
      </c>
      <c r="W18" s="2">
        <v>0.934880239520958</v>
      </c>
    </row>
    <row r="19" spans="3:23" x14ac:dyDescent="0.25">
      <c r="C19" s="3"/>
      <c r="D19" s="2">
        <v>2007</v>
      </c>
      <c r="E19" s="2">
        <v>0.78888888888888797</v>
      </c>
      <c r="F19" s="2">
        <v>0.241666666666666</v>
      </c>
      <c r="G19" s="2">
        <v>0.38055555555555498</v>
      </c>
      <c r="H19" s="2">
        <v>0.53571428571428503</v>
      </c>
      <c r="I19" s="2">
        <v>0.27981481481481402</v>
      </c>
      <c r="J19" s="2">
        <v>0.608764367816092</v>
      </c>
      <c r="K19" s="2">
        <v>8.6826347305389198E-2</v>
      </c>
      <c r="L19" s="2">
        <v>0.64446107784431095</v>
      </c>
      <c r="O19" s="2">
        <v>2007</v>
      </c>
      <c r="P19" s="2">
        <v>0.82777777777777695</v>
      </c>
      <c r="Q19" s="2">
        <v>0.358333333333333</v>
      </c>
      <c r="R19" s="2">
        <v>0.53611111111111098</v>
      </c>
      <c r="S19" s="2">
        <v>0.53571428571428503</v>
      </c>
      <c r="T19" s="2">
        <v>0.27981481481481402</v>
      </c>
      <c r="U19" s="2">
        <v>0.608764367816092</v>
      </c>
      <c r="V19" s="2">
        <v>8.6826347305389198E-2</v>
      </c>
      <c r="W19" s="2">
        <v>0.64446107784431095</v>
      </c>
    </row>
    <row r="20" spans="3:23" x14ac:dyDescent="0.25">
      <c r="C20" s="3"/>
      <c r="D20" s="2">
        <v>2008</v>
      </c>
      <c r="E20" s="2">
        <v>0.66111111111111098</v>
      </c>
      <c r="F20" s="2">
        <v>0.38333333333333303</v>
      </c>
      <c r="G20" s="2">
        <v>0.23611111111111099</v>
      </c>
      <c r="H20" s="2">
        <v>0.5</v>
      </c>
      <c r="I20" s="2">
        <v>0.47222222222222199</v>
      </c>
      <c r="J20" s="2">
        <v>0.488612836438923</v>
      </c>
      <c r="K20" s="2">
        <v>0.43974550898203502</v>
      </c>
      <c r="L20" s="2">
        <v>0.41579341317365198</v>
      </c>
      <c r="O20" s="2">
        <v>2008</v>
      </c>
      <c r="P20" s="2">
        <v>0.72222222222222199</v>
      </c>
      <c r="Q20" s="2">
        <v>0.35277777777777702</v>
      </c>
      <c r="R20" s="2">
        <v>0.26944444444444399</v>
      </c>
      <c r="S20" s="2">
        <v>0.5</v>
      </c>
      <c r="T20" s="2">
        <v>0.47222222222222199</v>
      </c>
      <c r="U20" s="2">
        <v>0.488612836438923</v>
      </c>
      <c r="V20" s="2">
        <v>0.43974550898203502</v>
      </c>
      <c r="W20" s="2">
        <v>0.41579341317365198</v>
      </c>
    </row>
    <row r="21" spans="3:23" x14ac:dyDescent="0.25">
      <c r="C21" s="3"/>
      <c r="D21" s="2">
        <v>2009</v>
      </c>
      <c r="E21" s="2">
        <v>0.35277777777777702</v>
      </c>
      <c r="F21" s="2">
        <v>0.563888888888888</v>
      </c>
      <c r="G21" s="2">
        <v>0.23055555555555499</v>
      </c>
      <c r="H21" s="2">
        <v>0.38965517241379299</v>
      </c>
      <c r="I21" s="2">
        <v>0.422222222222222</v>
      </c>
      <c r="J21" s="2">
        <v>0.41428571428571398</v>
      </c>
      <c r="K21" s="2">
        <v>0.32447604790419099</v>
      </c>
      <c r="L21" s="2">
        <v>0.29154191616766401</v>
      </c>
      <c r="O21" s="2">
        <v>2009</v>
      </c>
      <c r="P21" s="2">
        <v>0.405555555555555</v>
      </c>
      <c r="Q21" s="2">
        <v>0.46111111111111103</v>
      </c>
      <c r="R21" s="2">
        <v>0.20555555555555499</v>
      </c>
      <c r="S21" s="2">
        <v>0.38965517241379299</v>
      </c>
      <c r="T21" s="2">
        <v>0.422222222222222</v>
      </c>
      <c r="U21" s="2">
        <v>0.41428571428571398</v>
      </c>
      <c r="V21" s="2">
        <v>0.32447604790419099</v>
      </c>
      <c r="W21" s="2">
        <v>0.29154191616766401</v>
      </c>
    </row>
    <row r="22" spans="3:23" x14ac:dyDescent="0.25">
      <c r="C22" s="3"/>
      <c r="D22" s="2">
        <v>2010</v>
      </c>
      <c r="E22" s="2">
        <v>0.50277777777777699</v>
      </c>
      <c r="F22" s="2">
        <v>0.67500000000000004</v>
      </c>
      <c r="G22" s="2">
        <v>0.57777777777777695</v>
      </c>
      <c r="H22" s="2">
        <v>0.50608519269776797</v>
      </c>
      <c r="I22" s="2">
        <v>0.69561781609195406</v>
      </c>
      <c r="J22" s="2">
        <v>0.45761494252873502</v>
      </c>
      <c r="K22" s="2">
        <v>0.80800898203592797</v>
      </c>
      <c r="L22" s="2">
        <v>0.36863772455089799</v>
      </c>
      <c r="O22" s="2">
        <v>2010</v>
      </c>
      <c r="P22" s="2">
        <v>0.41666666666666602</v>
      </c>
      <c r="Q22" s="2">
        <v>0.66111111111111098</v>
      </c>
      <c r="R22" s="2">
        <v>0.469444444444444</v>
      </c>
      <c r="S22" s="2">
        <v>0.50608519269776797</v>
      </c>
      <c r="T22" s="2">
        <v>0.69561781609195406</v>
      </c>
      <c r="U22" s="2">
        <v>0.45761494252873502</v>
      </c>
      <c r="V22" s="2">
        <v>0.80800898203592797</v>
      </c>
      <c r="W22" s="2">
        <v>0.36863772455089799</v>
      </c>
    </row>
    <row r="23" spans="3:23" x14ac:dyDescent="0.25">
      <c r="C23" s="3"/>
      <c r="D23" s="2">
        <v>2011</v>
      </c>
      <c r="E23" s="2">
        <v>0.95277777777777795</v>
      </c>
      <c r="F23" s="2">
        <v>0.83888888888888802</v>
      </c>
      <c r="G23" s="2">
        <v>0.93055555555555503</v>
      </c>
      <c r="H23" s="2">
        <v>0.83405172413793105</v>
      </c>
      <c r="I23" s="2">
        <v>0.74538461538461498</v>
      </c>
      <c r="J23" s="2">
        <v>0.75185185185185099</v>
      </c>
      <c r="K23" s="2">
        <v>0.88510479041916101</v>
      </c>
      <c r="L23" s="2">
        <v>0.86826347305389195</v>
      </c>
      <c r="O23" s="2">
        <v>2011</v>
      </c>
      <c r="P23" s="2">
        <v>0.875</v>
      </c>
      <c r="Q23" s="2">
        <v>0.83333333333333304</v>
      </c>
      <c r="R23" s="2">
        <v>0.86944444444444402</v>
      </c>
      <c r="S23" s="2">
        <v>0.83405172413793105</v>
      </c>
      <c r="T23" s="2">
        <v>0.74538461538461498</v>
      </c>
      <c r="U23" s="2">
        <v>0.75185185185185099</v>
      </c>
      <c r="V23" s="2">
        <v>0.88510479041916101</v>
      </c>
      <c r="W23" s="2">
        <v>0.86826347305389195</v>
      </c>
    </row>
    <row r="24" spans="3:23" x14ac:dyDescent="0.25">
      <c r="C24" s="3"/>
      <c r="D24" s="2">
        <v>2012</v>
      </c>
      <c r="E24" s="2">
        <v>0.84722222222222199</v>
      </c>
      <c r="F24" s="2">
        <v>0.344444444444444</v>
      </c>
      <c r="G24" s="2">
        <v>0.48611111111111099</v>
      </c>
      <c r="H24" s="2">
        <v>0.76388888888888795</v>
      </c>
      <c r="I24" s="2">
        <v>0.473646723646723</v>
      </c>
      <c r="J24" s="2">
        <v>0.80047619047619001</v>
      </c>
      <c r="K24" s="2">
        <v>0.415419161676646</v>
      </c>
      <c r="L24" s="2">
        <v>0.92589820359281405</v>
      </c>
      <c r="O24" s="2">
        <v>2012</v>
      </c>
      <c r="P24" s="2">
        <v>0.9</v>
      </c>
      <c r="Q24" s="2">
        <v>0.42777777777777698</v>
      </c>
      <c r="R24" s="2">
        <v>0.59722222222222199</v>
      </c>
      <c r="S24" s="2">
        <v>0.76388888888888795</v>
      </c>
      <c r="T24" s="2">
        <v>0.473646723646723</v>
      </c>
      <c r="U24" s="2">
        <v>0.80047619047619001</v>
      </c>
      <c r="V24" s="2">
        <v>0.415419161676646</v>
      </c>
      <c r="W24" s="2">
        <v>0.92589820359281405</v>
      </c>
    </row>
    <row r="25" spans="3:23" x14ac:dyDescent="0.25">
      <c r="C25" s="3"/>
      <c r="D25" s="2">
        <v>2013</v>
      </c>
      <c r="E25" s="2">
        <v>0.56666666666666599</v>
      </c>
      <c r="F25" s="2">
        <v>0.22222222222222199</v>
      </c>
      <c r="G25" s="2">
        <v>0.313888888888888</v>
      </c>
      <c r="H25" s="2">
        <v>0.59340659340659296</v>
      </c>
      <c r="I25" s="2">
        <v>0.28431372549019601</v>
      </c>
      <c r="J25" s="2">
        <v>0.677651515151515</v>
      </c>
      <c r="K25" s="2">
        <v>0.100299401197604</v>
      </c>
      <c r="L25" s="2">
        <v>0.74962574850299402</v>
      </c>
      <c r="O25" s="2">
        <v>2013</v>
      </c>
      <c r="P25" s="2">
        <v>0.61666666666666603</v>
      </c>
      <c r="Q25" s="2">
        <v>0.28333333333333299</v>
      </c>
      <c r="R25" s="2">
        <v>0.38333333333333303</v>
      </c>
      <c r="S25" s="2">
        <v>0.59340659340659296</v>
      </c>
      <c r="T25" s="2">
        <v>0.28431372549019601</v>
      </c>
      <c r="U25" s="2">
        <v>0.677651515151515</v>
      </c>
      <c r="V25" s="2">
        <v>0.100299401197604</v>
      </c>
      <c r="W25" s="2">
        <v>0.74962574850299402</v>
      </c>
    </row>
    <row r="26" spans="3:23" x14ac:dyDescent="0.25">
      <c r="C26" s="3"/>
      <c r="D26" s="2">
        <v>2014</v>
      </c>
      <c r="E26" s="2">
        <v>0.23055555555555499</v>
      </c>
      <c r="F26" s="2">
        <v>8.6111111111110999E-2</v>
      </c>
      <c r="G26" s="2">
        <v>7.2222222222222104E-2</v>
      </c>
      <c r="H26" s="2">
        <v>0.43055555555555503</v>
      </c>
      <c r="I26" s="2">
        <v>0.26879699248120298</v>
      </c>
      <c r="J26" s="2">
        <v>0.50094696969696895</v>
      </c>
      <c r="K26" s="2">
        <v>7.4850299401197501E-2</v>
      </c>
      <c r="L26" s="2">
        <v>0.44386227544910101</v>
      </c>
      <c r="O26" s="2">
        <v>2014</v>
      </c>
      <c r="P26" s="2">
        <v>0.35555555555555501</v>
      </c>
      <c r="Q26" s="2">
        <v>0.11944444444444401</v>
      </c>
      <c r="R26" s="2">
        <v>0.105555555555555</v>
      </c>
      <c r="S26" s="2">
        <v>0.43055555555555503</v>
      </c>
      <c r="T26" s="2">
        <v>0.26879699248120298</v>
      </c>
      <c r="U26" s="2">
        <v>0.50094696969696895</v>
      </c>
      <c r="V26" s="2">
        <v>7.4850299401197501E-2</v>
      </c>
      <c r="W26" s="2">
        <v>0.44386227544910101</v>
      </c>
    </row>
    <row r="27" spans="3:23" x14ac:dyDescent="0.25">
      <c r="C27" s="3"/>
      <c r="D27" s="2">
        <v>2015</v>
      </c>
      <c r="E27" s="2">
        <v>7.2222222222222202E-2</v>
      </c>
      <c r="F27" s="2">
        <v>0.105555555555555</v>
      </c>
      <c r="G27" s="2">
        <v>5.83333333333333E-2</v>
      </c>
      <c r="H27" s="2">
        <v>0.36538461538461497</v>
      </c>
      <c r="I27" s="2">
        <v>0.39932983682983603</v>
      </c>
      <c r="J27" s="2">
        <v>0.40833333333333299</v>
      </c>
      <c r="K27" s="2">
        <v>0.26983532934131699</v>
      </c>
      <c r="L27" s="2">
        <v>0.28480538922155602</v>
      </c>
      <c r="O27" s="2">
        <v>2015</v>
      </c>
      <c r="P27" s="2">
        <v>6.3888888888888801E-2</v>
      </c>
      <c r="Q27" s="2">
        <v>6.1111111111110998E-2</v>
      </c>
      <c r="R27" s="2">
        <v>6.3888888888888801E-2</v>
      </c>
      <c r="S27" s="2">
        <v>0.36538461538461497</v>
      </c>
      <c r="T27" s="2">
        <v>0.39932983682983603</v>
      </c>
      <c r="U27" s="2">
        <v>0.40833333333333299</v>
      </c>
      <c r="V27" s="2">
        <v>0.26983532934131699</v>
      </c>
      <c r="W27" s="2">
        <v>0.28480538922155602</v>
      </c>
    </row>
    <row r="28" spans="3:23" x14ac:dyDescent="0.25">
      <c r="C28" s="3"/>
      <c r="D28" s="2">
        <v>2016</v>
      </c>
      <c r="E28" s="2">
        <v>0.23611111111111099</v>
      </c>
      <c r="F28" s="2">
        <v>0.297222222222222</v>
      </c>
      <c r="G28" s="2">
        <v>0.3</v>
      </c>
      <c r="H28" s="2">
        <v>0.26050420168067201</v>
      </c>
      <c r="I28" s="2">
        <v>0.41319444444444398</v>
      </c>
      <c r="J28" s="2">
        <v>0.31481018981018899</v>
      </c>
      <c r="K28" s="2">
        <v>0.29715568862275399</v>
      </c>
      <c r="L28" s="2">
        <v>0.14745508982035899</v>
      </c>
      <c r="O28" s="2">
        <v>2016</v>
      </c>
      <c r="P28" s="2">
        <v>0.15</v>
      </c>
      <c r="Q28" s="2">
        <v>0.297222222222222</v>
      </c>
      <c r="R28" s="2">
        <v>0.22222222222222199</v>
      </c>
      <c r="S28" s="2">
        <v>0.26050420168067201</v>
      </c>
      <c r="T28" s="2">
        <v>0.41319444444444398</v>
      </c>
      <c r="U28" s="2">
        <v>0.31481018981018899</v>
      </c>
      <c r="V28" s="2">
        <v>0.29715568862275399</v>
      </c>
      <c r="W28" s="2">
        <v>0.14745508982035899</v>
      </c>
    </row>
    <row r="29" spans="3:23" x14ac:dyDescent="0.25">
      <c r="C29" s="3"/>
      <c r="D29" s="2">
        <v>2017</v>
      </c>
      <c r="E29" s="2">
        <v>0.719444444444444</v>
      </c>
      <c r="F29" s="2">
        <v>0.85555555555555496</v>
      </c>
      <c r="G29" s="2">
        <v>0.85833333333333295</v>
      </c>
      <c r="H29" s="2">
        <v>0.422222222222222</v>
      </c>
      <c r="I29" s="2">
        <v>0.71016949152542297</v>
      </c>
      <c r="J29" s="2">
        <v>0.40972222222222199</v>
      </c>
      <c r="K29" s="2">
        <v>0.83420658682634696</v>
      </c>
      <c r="L29" s="2">
        <v>0.28592814371257402</v>
      </c>
      <c r="O29" s="2">
        <v>2017</v>
      </c>
      <c r="P29" s="2">
        <v>0.63888888888888895</v>
      </c>
      <c r="Q29" s="2">
        <v>0.74166666666666603</v>
      </c>
      <c r="R29" s="2">
        <v>0.75555555555555498</v>
      </c>
      <c r="S29" s="2">
        <v>0.422222222222222</v>
      </c>
      <c r="T29" s="2">
        <v>0.71016949152542297</v>
      </c>
      <c r="U29" s="2">
        <v>0.40972222222222199</v>
      </c>
      <c r="V29" s="2">
        <v>0.83420658682634696</v>
      </c>
      <c r="W29" s="2">
        <v>0.28592814371257402</v>
      </c>
    </row>
    <row r="30" spans="3:23" x14ac:dyDescent="0.25">
      <c r="C30" s="3"/>
      <c r="D30" s="2">
        <v>2018</v>
      </c>
      <c r="E30" s="2">
        <v>0.66944444444444395</v>
      </c>
      <c r="F30" s="2">
        <v>0.46388888888888802</v>
      </c>
      <c r="G30" s="2">
        <v>0.46111111111111103</v>
      </c>
      <c r="H30" s="2">
        <v>0.31666666666666599</v>
      </c>
      <c r="I30" s="2">
        <v>0.45076923076922998</v>
      </c>
      <c r="J30" s="2">
        <v>0.35416666666666602</v>
      </c>
      <c r="K30" s="2">
        <v>0.394461077844311</v>
      </c>
      <c r="L30" s="2">
        <v>0.18562874251497</v>
      </c>
      <c r="O30" s="2">
        <v>2018</v>
      </c>
      <c r="P30" s="2">
        <v>0.68611111111111101</v>
      </c>
      <c r="Q30" s="2">
        <v>0.50277777777777699</v>
      </c>
      <c r="R30" s="2">
        <v>0.52777777777777701</v>
      </c>
      <c r="S30" s="2">
        <v>0.31666666666666599</v>
      </c>
      <c r="T30" s="2">
        <v>0.45076923076922998</v>
      </c>
      <c r="U30" s="2">
        <v>0.35416666666666602</v>
      </c>
      <c r="V30" s="2">
        <v>0.394461077844311</v>
      </c>
      <c r="W30" s="2">
        <v>0.18562874251497</v>
      </c>
    </row>
    <row r="31" spans="3:23" x14ac:dyDescent="0.25">
      <c r="C31" s="3"/>
      <c r="D31" s="2">
        <v>2019</v>
      </c>
      <c r="E31" s="2">
        <v>0.86666666666666603</v>
      </c>
      <c r="F31" s="2">
        <v>0.79722222222222205</v>
      </c>
      <c r="G31" s="2">
        <v>0.79444444444444395</v>
      </c>
      <c r="H31" s="2">
        <v>0.55000000000000004</v>
      </c>
      <c r="I31" s="2">
        <v>0.752941176470588</v>
      </c>
      <c r="J31" s="2">
        <v>0.47777777777777702</v>
      </c>
      <c r="K31" s="2">
        <v>0.88922155688622695</v>
      </c>
      <c r="L31" s="2">
        <v>0.410179640718562</v>
      </c>
      <c r="O31" s="2">
        <v>2019</v>
      </c>
      <c r="P31" s="2">
        <v>0.81111111111111101</v>
      </c>
      <c r="Q31" s="2">
        <v>0.75555555555555498</v>
      </c>
      <c r="R31" s="2">
        <v>0.72499999999999998</v>
      </c>
      <c r="S31" s="2">
        <v>0.55000000000000004</v>
      </c>
      <c r="T31" s="2">
        <v>0.752941176470588</v>
      </c>
      <c r="U31" s="2">
        <v>0.47777777777777702</v>
      </c>
      <c r="V31" s="2">
        <v>0.88922155688622695</v>
      </c>
      <c r="W31" s="2">
        <v>0.410179640718562</v>
      </c>
    </row>
    <row r="32" spans="3:23" x14ac:dyDescent="0.25">
      <c r="C32" s="3"/>
      <c r="D32" s="2">
        <v>2020</v>
      </c>
      <c r="E32" s="2">
        <v>0.85555555555555496</v>
      </c>
      <c r="F32" s="2">
        <v>0.39999999999999902</v>
      </c>
      <c r="G32" s="2">
        <v>0.41111111111111098</v>
      </c>
      <c r="H32" s="2">
        <v>0.68333333333333302</v>
      </c>
      <c r="I32" s="2">
        <v>0.67647058823529405</v>
      </c>
      <c r="J32" s="2">
        <v>0.65151515151515105</v>
      </c>
      <c r="K32" s="2">
        <v>0.77357784431137699</v>
      </c>
      <c r="L32" s="2">
        <v>0.71407185628742498</v>
      </c>
      <c r="O32" s="2">
        <v>2020</v>
      </c>
      <c r="P32" s="2">
        <v>0.875</v>
      </c>
      <c r="Q32" s="2">
        <v>0.52777777777777701</v>
      </c>
      <c r="R32" s="2">
        <v>0.50833333333333297</v>
      </c>
      <c r="S32" s="2">
        <v>0.68333333333333302</v>
      </c>
      <c r="T32" s="2">
        <v>0.67647058823529405</v>
      </c>
      <c r="U32" s="2">
        <v>0.65151515151515105</v>
      </c>
      <c r="V32" s="2">
        <v>0.77357784431137699</v>
      </c>
      <c r="W32" s="2">
        <v>0.71407185628742498</v>
      </c>
    </row>
    <row r="33" spans="3:23" x14ac:dyDescent="0.25">
      <c r="C33" s="3"/>
      <c r="D33" s="2">
        <v>2021</v>
      </c>
      <c r="E33" s="2">
        <v>0.5</v>
      </c>
      <c r="F33" s="2">
        <v>0.202777777777777</v>
      </c>
      <c r="G33" s="2">
        <v>0.11111111111111099</v>
      </c>
      <c r="H33" s="2">
        <v>0.45</v>
      </c>
      <c r="I33" s="2">
        <v>0.381410256410256</v>
      </c>
      <c r="J33" s="2">
        <v>0.512797619047619</v>
      </c>
      <c r="K33" s="2">
        <v>0.24251497005987999</v>
      </c>
      <c r="L33" s="2">
        <v>0.46444610778443102</v>
      </c>
      <c r="O33" s="2">
        <v>2021</v>
      </c>
      <c r="P33" s="2">
        <v>0.6</v>
      </c>
      <c r="Q33" s="2">
        <v>0.16111111111111101</v>
      </c>
      <c r="R33" s="2">
        <v>0.180555555555555</v>
      </c>
      <c r="S33" s="2">
        <v>0.45</v>
      </c>
      <c r="T33" s="2">
        <v>0.381410256410256</v>
      </c>
      <c r="U33" s="2">
        <v>0.512797619047619</v>
      </c>
      <c r="V33" s="2">
        <v>0.24251497005987999</v>
      </c>
      <c r="W33" s="2">
        <v>0.46444610778443102</v>
      </c>
    </row>
    <row r="34" spans="3:23" x14ac:dyDescent="0.25">
      <c r="C34" s="3"/>
      <c r="D34" s="2">
        <v>2022</v>
      </c>
      <c r="E34" s="2">
        <v>0.28611111111111098</v>
      </c>
      <c r="F34" s="2">
        <v>0.37222222222222201</v>
      </c>
      <c r="G34" s="2">
        <v>0.155555555555555</v>
      </c>
      <c r="H34" s="2">
        <v>0.36666666666666597</v>
      </c>
      <c r="I34" s="2">
        <v>0.44562647754137102</v>
      </c>
      <c r="J34" s="2">
        <v>0.422222222222222</v>
      </c>
      <c r="K34" s="2">
        <v>0.388098802395209</v>
      </c>
      <c r="L34" s="2">
        <v>0.307260479041916</v>
      </c>
      <c r="O34" s="2">
        <v>2022</v>
      </c>
      <c r="P34" s="2">
        <v>0.327777777777777</v>
      </c>
      <c r="Q34" s="2">
        <v>0.30277777777777698</v>
      </c>
      <c r="R34" s="2">
        <v>0.13888888888888801</v>
      </c>
      <c r="S34" s="2">
        <v>0.36666666666666597</v>
      </c>
      <c r="T34" s="2">
        <v>0.44562647754137102</v>
      </c>
      <c r="U34" s="2">
        <v>0.422222222222222</v>
      </c>
      <c r="V34" s="2">
        <v>0.388098802395209</v>
      </c>
      <c r="W34" s="2">
        <v>0.307260479041916</v>
      </c>
    </row>
    <row r="35" spans="3:23" x14ac:dyDescent="0.25">
      <c r="C35" s="3"/>
      <c r="D35" s="2">
        <v>2023</v>
      </c>
      <c r="E35" s="2">
        <v>0.73611111111111105</v>
      </c>
      <c r="F35" s="2">
        <v>0.86944444444444402</v>
      </c>
      <c r="G35" s="2">
        <v>0.85</v>
      </c>
      <c r="H35" s="2">
        <v>0.77718832891246603</v>
      </c>
      <c r="I35" s="2">
        <v>0.802287581699346</v>
      </c>
      <c r="J35" s="2">
        <v>0.65181992337164696</v>
      </c>
      <c r="K35" s="2">
        <v>0.92514970059880197</v>
      </c>
      <c r="L35" s="2">
        <v>0.703218562874251</v>
      </c>
      <c r="O35" s="2">
        <v>2023</v>
      </c>
      <c r="P35" s="2">
        <v>0.57222222222222197</v>
      </c>
      <c r="Q35" s="2">
        <v>0.84722222222222199</v>
      </c>
      <c r="R35" s="2">
        <v>0.69722222222222197</v>
      </c>
      <c r="S35" s="2">
        <v>0.77718832891246603</v>
      </c>
      <c r="T35" s="2">
        <v>0.802287581699346</v>
      </c>
      <c r="U35" s="2">
        <v>0.65181992337164696</v>
      </c>
      <c r="V35" s="2">
        <v>0.92514970059880197</v>
      </c>
      <c r="W35" s="2">
        <v>0.703218562874251</v>
      </c>
    </row>
    <row r="36" spans="3:23" x14ac:dyDescent="0.25">
      <c r="C36" s="3"/>
      <c r="D36" s="2">
        <v>2024</v>
      </c>
      <c r="E36" s="2">
        <v>0.93333333333333302</v>
      </c>
      <c r="F36" s="2">
        <v>0.422222222222222</v>
      </c>
      <c r="G36" s="2">
        <v>0.52222222222222203</v>
      </c>
      <c r="H36" s="2">
        <v>0.4</v>
      </c>
      <c r="I36" s="2">
        <v>0.79629629629629595</v>
      </c>
      <c r="J36" s="2">
        <v>0.59280936454849498</v>
      </c>
      <c r="K36" s="2">
        <v>0.94311377245508998</v>
      </c>
      <c r="L36" s="2">
        <v>0.60179640718562799</v>
      </c>
      <c r="O36" s="2">
        <v>2024</v>
      </c>
      <c r="P36" s="2">
        <v>0.85</v>
      </c>
      <c r="Q36" s="2">
        <v>0.57222222222222197</v>
      </c>
      <c r="R36" s="2">
        <v>0.66111111111111098</v>
      </c>
      <c r="S36" s="2">
        <v>0.4</v>
      </c>
      <c r="T36" s="2">
        <v>0.79629629629629595</v>
      </c>
      <c r="U36" s="2">
        <v>0.59280936454849498</v>
      </c>
      <c r="V36" s="2">
        <v>0.94311377245508998</v>
      </c>
      <c r="W36" s="2">
        <v>0.60179640718562799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D53F-027F-4F6E-9419-86F9C6769768}">
  <dimension ref="A1:J63"/>
  <sheetViews>
    <sheetView workbookViewId="0">
      <selection activeCell="I4" sqref="I4"/>
    </sheetView>
  </sheetViews>
  <sheetFormatPr defaultRowHeight="15" x14ac:dyDescent="0.25"/>
  <sheetData>
    <row r="1" spans="1:10" ht="21" x14ac:dyDescent="0.35">
      <c r="A1" s="2"/>
      <c r="B1" s="6" t="s">
        <v>46</v>
      </c>
      <c r="C1" s="2"/>
      <c r="D1" s="2"/>
      <c r="E1" s="2"/>
      <c r="F1" s="2"/>
      <c r="G1" s="2"/>
      <c r="H1" s="2"/>
      <c r="I1" s="2"/>
      <c r="J1" s="2"/>
    </row>
    <row r="2" spans="1:10" x14ac:dyDescent="0.25">
      <c r="B2" t="s">
        <v>0</v>
      </c>
      <c r="C2" t="s">
        <v>1</v>
      </c>
      <c r="D2" t="s">
        <v>2</v>
      </c>
      <c r="E2" t="s">
        <v>3</v>
      </c>
      <c r="F2" t="s">
        <v>4</v>
      </c>
      <c r="G2" t="s">
        <v>5</v>
      </c>
      <c r="H2" t="s">
        <v>6</v>
      </c>
      <c r="I2" t="s">
        <v>7</v>
      </c>
      <c r="J2" t="s">
        <v>8</v>
      </c>
    </row>
    <row r="3" spans="1:10" x14ac:dyDescent="0.25">
      <c r="A3">
        <v>1962</v>
      </c>
    </row>
    <row r="4" spans="1:10" x14ac:dyDescent="0.25">
      <c r="A4">
        <v>1963</v>
      </c>
      <c r="B4">
        <f>('B132 - CY'!B4*9+'B132 - CY'!B3*3)/12</f>
        <v>0</v>
      </c>
      <c r="C4">
        <f>('B132 - CY'!C4*9+'B132 - CY'!C3*3)/12</f>
        <v>0</v>
      </c>
      <c r="D4">
        <f>('B132 - CY'!D4*9+'B132 - CY'!D3*3)/12</f>
        <v>0</v>
      </c>
      <c r="E4">
        <f>('B132 - CY'!E4*9+'B132 - CY'!E3*3)/12</f>
        <v>0</v>
      </c>
      <c r="F4">
        <f>('B132 - CY'!F4*9+'B132 - CY'!F3*3)/12</f>
        <v>0</v>
      </c>
      <c r="G4">
        <f>('B132 - CY'!G4*9+'B132 - CY'!G3*3)/12</f>
        <v>0</v>
      </c>
      <c r="H4">
        <f>('B132 - CY'!H4*9+'B132 - CY'!H3*3)/12</f>
        <v>0</v>
      </c>
      <c r="I4">
        <f>('B132 - CY'!I4*9+'B132 - CY'!I3*3)/12</f>
        <v>11710.25</v>
      </c>
      <c r="J4">
        <f>('B132 - CY'!J4*9+'B132 - CY'!J3*3)/12</f>
        <v>11710.25</v>
      </c>
    </row>
    <row r="5" spans="1:10" x14ac:dyDescent="0.25">
      <c r="A5">
        <v>1964</v>
      </c>
      <c r="B5">
        <f>('B132 - CY'!B5*9+'B132 - CY'!B4*3)/12</f>
        <v>0</v>
      </c>
      <c r="C5">
        <f>('B132 - CY'!C5*9+'B132 - CY'!C4*3)/12</f>
        <v>0</v>
      </c>
      <c r="D5">
        <f>('B132 - CY'!D5*9+'B132 - CY'!D4*3)/12</f>
        <v>0</v>
      </c>
      <c r="E5">
        <f>('B132 - CY'!E5*9+'B132 - CY'!E4*3)/12</f>
        <v>0</v>
      </c>
      <c r="F5">
        <f>('B132 - CY'!F5*9+'B132 - CY'!F4*3)/12</f>
        <v>0</v>
      </c>
      <c r="G5">
        <f>('B132 - CY'!G5*9+'B132 - CY'!G4*3)/12</f>
        <v>0</v>
      </c>
      <c r="H5">
        <f>('B132 - CY'!H5*9+'B132 - CY'!H4*3)/12</f>
        <v>0</v>
      </c>
      <c r="I5">
        <f>('B132 - CY'!I5*9+'B132 - CY'!I4*3)/12</f>
        <v>18844.5</v>
      </c>
      <c r="J5">
        <f>('B132 - CY'!J5*9+'B132 - CY'!J4*3)/12</f>
        <v>18844.5</v>
      </c>
    </row>
    <row r="6" spans="1:10" x14ac:dyDescent="0.25">
      <c r="A6">
        <v>1965</v>
      </c>
      <c r="B6">
        <f>('B132 - CY'!B6*9+'B132 - CY'!B5*3)/12</f>
        <v>0</v>
      </c>
      <c r="C6">
        <f>('B132 - CY'!C6*9+'B132 - CY'!C5*3)/12</f>
        <v>0</v>
      </c>
      <c r="D6">
        <f>('B132 - CY'!D6*9+'B132 - CY'!D5*3)/12</f>
        <v>0</v>
      </c>
      <c r="E6">
        <f>('B132 - CY'!E6*9+'B132 - CY'!E5*3)/12</f>
        <v>0</v>
      </c>
      <c r="F6">
        <f>('B132 - CY'!F6*9+'B132 - CY'!F5*3)/12</f>
        <v>0</v>
      </c>
      <c r="G6">
        <f>('B132 - CY'!G6*9+'B132 - CY'!G5*3)/12</f>
        <v>0</v>
      </c>
      <c r="H6">
        <f>('B132 - CY'!H6*9+'B132 - CY'!H5*3)/12</f>
        <v>0</v>
      </c>
      <c r="I6">
        <f>('B132 - CY'!I6*9+'B132 - CY'!I5*3)/12</f>
        <v>30747.25</v>
      </c>
      <c r="J6">
        <f>('B132 - CY'!J6*9+'B132 - CY'!J5*3)/12</f>
        <v>30747.25</v>
      </c>
    </row>
    <row r="7" spans="1:10" x14ac:dyDescent="0.25">
      <c r="A7">
        <v>1966</v>
      </c>
      <c r="B7">
        <f>('B132 - CY'!B7*9+'B132 - CY'!B6*3)/12</f>
        <v>0</v>
      </c>
      <c r="C7">
        <f>('B132 - CY'!C7*9+'B132 - CY'!C6*3)/12</f>
        <v>0</v>
      </c>
      <c r="D7">
        <f>('B132 - CY'!D7*9+'B132 - CY'!D6*3)/12</f>
        <v>0</v>
      </c>
      <c r="E7">
        <f>('B132 - CY'!E7*9+'B132 - CY'!E6*3)/12</f>
        <v>0</v>
      </c>
      <c r="F7">
        <f>('B132 - CY'!F7*9+'B132 - CY'!F6*3)/12</f>
        <v>0</v>
      </c>
      <c r="G7">
        <f>('B132 - CY'!G7*9+'B132 - CY'!G6*3)/12</f>
        <v>0</v>
      </c>
      <c r="H7">
        <f>('B132 - CY'!H7*9+'B132 - CY'!H6*3)/12</f>
        <v>0</v>
      </c>
      <c r="I7">
        <f>('B132 - CY'!I7*9+'B132 - CY'!I6*3)/12</f>
        <v>49691.25</v>
      </c>
      <c r="J7">
        <f>('B132 - CY'!J7*9+'B132 - CY'!J6*3)/12</f>
        <v>49691.25</v>
      </c>
    </row>
    <row r="8" spans="1:10" x14ac:dyDescent="0.25">
      <c r="A8">
        <v>1967</v>
      </c>
      <c r="B8">
        <f>('B132 - CY'!B8*9+'B132 - CY'!B7*3)/12</f>
        <v>0</v>
      </c>
      <c r="C8">
        <f>('B132 - CY'!C8*9+'B132 - CY'!C7*3)/12</f>
        <v>0</v>
      </c>
      <c r="D8">
        <f>('B132 - CY'!D8*9+'B132 - CY'!D7*3)/12</f>
        <v>0</v>
      </c>
      <c r="E8">
        <f>('B132 - CY'!E8*9+'B132 - CY'!E7*3)/12</f>
        <v>0</v>
      </c>
      <c r="F8">
        <f>('B132 - CY'!F8*9+'B132 - CY'!F7*3)/12</f>
        <v>0</v>
      </c>
      <c r="G8">
        <f>('B132 - CY'!G8*9+'B132 - CY'!G7*3)/12</f>
        <v>0</v>
      </c>
      <c r="H8">
        <f>('B132 - CY'!H8*9+'B132 - CY'!H7*3)/12</f>
        <v>0</v>
      </c>
      <c r="I8">
        <f>('B132 - CY'!I8*9+'B132 - CY'!I7*3)/12</f>
        <v>56300.5</v>
      </c>
      <c r="J8">
        <f>('B132 - CY'!J8*9+'B132 - CY'!J7*3)/12</f>
        <v>56300.5</v>
      </c>
    </row>
    <row r="9" spans="1:10" x14ac:dyDescent="0.25">
      <c r="A9">
        <v>1968</v>
      </c>
      <c r="B9">
        <f>('B132 - CY'!B9*9+'B132 - CY'!B8*3)/12</f>
        <v>0</v>
      </c>
      <c r="C9">
        <f>('B132 - CY'!C9*9+'B132 - CY'!C8*3)/12</f>
        <v>0</v>
      </c>
      <c r="D9">
        <f>('B132 - CY'!D9*9+'B132 - CY'!D8*3)/12</f>
        <v>0</v>
      </c>
      <c r="E9">
        <f>('B132 - CY'!E9*9+'B132 - CY'!E8*3)/12</f>
        <v>136291.5</v>
      </c>
      <c r="F9">
        <f>('B132 - CY'!F9*9+'B132 - CY'!F8*3)/12</f>
        <v>0</v>
      </c>
      <c r="G9">
        <f>('B132 - CY'!G9*9+'B132 - CY'!G8*3)/12</f>
        <v>2313</v>
      </c>
      <c r="H9">
        <f>('B132 - CY'!H9*9+'B132 - CY'!H8*3)/12</f>
        <v>0</v>
      </c>
      <c r="I9">
        <f>('B132 - CY'!I9*9+'B132 - CY'!I8*3)/12</f>
        <v>90892.5</v>
      </c>
      <c r="J9">
        <f>('B132 - CY'!J9*9+'B132 - CY'!J8*3)/12</f>
        <v>229497</v>
      </c>
    </row>
    <row r="10" spans="1:10" x14ac:dyDescent="0.25">
      <c r="A10">
        <v>1969</v>
      </c>
      <c r="B10">
        <f>('B132 - CY'!B10*9+'B132 - CY'!B9*3)/12</f>
        <v>0</v>
      </c>
      <c r="C10">
        <f>('B132 - CY'!C10*9+'B132 - CY'!C9*3)/12</f>
        <v>0</v>
      </c>
      <c r="D10">
        <f>('B132 - CY'!D10*9+'B132 - CY'!D9*3)/12</f>
        <v>0</v>
      </c>
      <c r="E10">
        <f>('B132 - CY'!E10*9+'B132 - CY'!E9*3)/12</f>
        <v>182469.75</v>
      </c>
      <c r="F10">
        <f>('B132 - CY'!F10*9+'B132 - CY'!F9*3)/12</f>
        <v>0</v>
      </c>
      <c r="G10">
        <f>('B132 - CY'!G10*9+'B132 - CY'!G9*3)/12</f>
        <v>3033</v>
      </c>
      <c r="H10">
        <f>('B132 - CY'!H10*9+'B132 - CY'!H9*3)/12</f>
        <v>0</v>
      </c>
      <c r="I10">
        <f>('B132 - CY'!I10*9+'B132 - CY'!I9*3)/12</f>
        <v>79866.5</v>
      </c>
      <c r="J10">
        <f>('B132 - CY'!J10*9+'B132 - CY'!J9*3)/12</f>
        <v>265369.25</v>
      </c>
    </row>
    <row r="11" spans="1:10" x14ac:dyDescent="0.25">
      <c r="A11">
        <v>1970</v>
      </c>
      <c r="B11">
        <f>('B132 - CY'!B11*9+'B132 - CY'!B10*3)/12</f>
        <v>0</v>
      </c>
      <c r="C11">
        <f>('B132 - CY'!C11*9+'B132 - CY'!C10*3)/12</f>
        <v>0</v>
      </c>
      <c r="D11">
        <f>('B132 - CY'!D11*9+'B132 - CY'!D10*3)/12</f>
        <v>0</v>
      </c>
      <c r="E11">
        <f>('B132 - CY'!E11*9+'B132 - CY'!E10*3)/12</f>
        <v>239600.5</v>
      </c>
      <c r="F11">
        <f>('B132 - CY'!F11*9+'B132 - CY'!F10*3)/12</f>
        <v>0</v>
      </c>
      <c r="G11">
        <f>('B132 - CY'!G11*9+'B132 - CY'!G10*3)/12</f>
        <v>5187.25</v>
      </c>
      <c r="H11">
        <f>('B132 - CY'!H11*9+'B132 - CY'!H10*3)/12</f>
        <v>52.5</v>
      </c>
      <c r="I11">
        <f>('B132 - CY'!I11*9+'B132 - CY'!I10*3)/12</f>
        <v>87983.25</v>
      </c>
      <c r="J11">
        <f>('B132 - CY'!J11*9+'B132 - CY'!J10*3)/12</f>
        <v>332823.5</v>
      </c>
    </row>
    <row r="12" spans="1:10" x14ac:dyDescent="0.25">
      <c r="A12">
        <v>1971</v>
      </c>
      <c r="B12">
        <f>('B132 - CY'!B12*9+'B132 - CY'!B11*3)/12</f>
        <v>0</v>
      </c>
      <c r="C12">
        <f>('B132 - CY'!C12*9+'B132 - CY'!C11*3)/12</f>
        <v>0</v>
      </c>
      <c r="D12">
        <f>('B132 - CY'!D12*9+'B132 - CY'!D11*3)/12</f>
        <v>0</v>
      </c>
      <c r="E12">
        <f>('B132 - CY'!E12*9+'B132 - CY'!E11*3)/12</f>
        <v>464674.5</v>
      </c>
      <c r="F12">
        <f>('B132 - CY'!F12*9+'B132 - CY'!F11*3)/12</f>
        <v>0</v>
      </c>
      <c r="G12">
        <f>('B132 - CY'!G12*9+'B132 - CY'!G11*3)/12</f>
        <v>6886.75</v>
      </c>
      <c r="H12">
        <f>('B132 - CY'!H12*9+'B132 - CY'!H11*3)/12</f>
        <v>209.5</v>
      </c>
      <c r="I12">
        <f>('B132 - CY'!I12*9+'B132 - CY'!I11*3)/12</f>
        <v>99123.25</v>
      </c>
      <c r="J12">
        <f>('B132 - CY'!J12*9+'B132 - CY'!J11*3)/12</f>
        <v>570894</v>
      </c>
    </row>
    <row r="13" spans="1:10" x14ac:dyDescent="0.25">
      <c r="A13">
        <v>1972</v>
      </c>
      <c r="B13">
        <f>('B132 - CY'!B13*9+'B132 - CY'!B12*3)/12</f>
        <v>54909.75</v>
      </c>
      <c r="C13">
        <f>('B132 - CY'!C13*9+'B132 - CY'!C12*3)/12</f>
        <v>0</v>
      </c>
      <c r="D13">
        <f>('B132 - CY'!D13*9+'B132 - CY'!D12*3)/12</f>
        <v>682.5</v>
      </c>
      <c r="E13">
        <f>('B132 - CY'!E13*9+'B132 - CY'!E12*3)/12</f>
        <v>732453.75</v>
      </c>
      <c r="F13">
        <f>('B132 - CY'!F13*9+'B132 - CY'!F12*3)/12</f>
        <v>0</v>
      </c>
      <c r="G13">
        <f>('B132 - CY'!G13*9+'B132 - CY'!G12*3)/12</f>
        <v>7927.5</v>
      </c>
      <c r="H13">
        <f>('B132 - CY'!H13*9+'B132 - CY'!H12*3)/12</f>
        <v>582.25</v>
      </c>
      <c r="I13">
        <f>('B132 - CY'!I13*9+'B132 - CY'!I12*3)/12</f>
        <v>131831</v>
      </c>
      <c r="J13">
        <f>('B132 - CY'!J13*9+'B132 - CY'!J12*3)/12</f>
        <v>928386.75</v>
      </c>
    </row>
    <row r="14" spans="1:10" x14ac:dyDescent="0.25">
      <c r="A14">
        <v>1973</v>
      </c>
      <c r="B14">
        <f>('B132 - CY'!B14*9+'B132 - CY'!B13*3)/12</f>
        <v>162535</v>
      </c>
      <c r="C14">
        <f>('B132 - CY'!C14*9+'B132 - CY'!C13*3)/12</f>
        <v>0</v>
      </c>
      <c r="D14">
        <f>('B132 - CY'!D14*9+'B132 - CY'!D13*3)/12</f>
        <v>751.75</v>
      </c>
      <c r="E14">
        <f>('B132 - CY'!E14*9+'B132 - CY'!E13*3)/12</f>
        <v>513570.5</v>
      </c>
      <c r="F14">
        <f>('B132 - CY'!F14*9+'B132 - CY'!F13*3)/12</f>
        <v>0</v>
      </c>
      <c r="G14">
        <f>('B132 - CY'!G14*9+'B132 - CY'!G13*3)/12</f>
        <v>4452</v>
      </c>
      <c r="H14">
        <f>('B132 - CY'!H14*9+'B132 - CY'!H13*3)/12</f>
        <v>721.75</v>
      </c>
      <c r="I14">
        <f>('B132 - CY'!I14*9+'B132 - CY'!I13*3)/12</f>
        <v>108920.75</v>
      </c>
      <c r="J14">
        <f>('B132 - CY'!J14*9+'B132 - CY'!J13*3)/12</f>
        <v>790951.75</v>
      </c>
    </row>
    <row r="15" spans="1:10" x14ac:dyDescent="0.25">
      <c r="A15">
        <v>1974</v>
      </c>
      <c r="B15">
        <f>('B132 - CY'!B15*9+'B132 - CY'!B14*3)/12</f>
        <v>269277.75</v>
      </c>
      <c r="C15">
        <f>('B132 - CY'!C15*9+'B132 - CY'!C14*3)/12</f>
        <v>0</v>
      </c>
      <c r="D15">
        <f>('B132 - CY'!D15*9+'B132 - CY'!D14*3)/12</f>
        <v>1899.75</v>
      </c>
      <c r="E15">
        <f>('B132 - CY'!E15*9+'B132 - CY'!E14*3)/12</f>
        <v>447506.75</v>
      </c>
      <c r="F15">
        <f>('B132 - CY'!F15*9+'B132 - CY'!F14*3)/12</f>
        <v>0</v>
      </c>
      <c r="G15">
        <f>('B132 - CY'!G15*9+'B132 - CY'!G14*3)/12</f>
        <v>3406.75</v>
      </c>
      <c r="H15">
        <f>('B132 - CY'!H15*9+'B132 - CY'!H14*3)/12</f>
        <v>764.25</v>
      </c>
      <c r="I15">
        <f>('B132 - CY'!I15*9+'B132 - CY'!I14*3)/12</f>
        <v>95108.5</v>
      </c>
      <c r="J15">
        <f>('B132 - CY'!J15*9+'B132 - CY'!J14*3)/12</f>
        <v>817963.75</v>
      </c>
    </row>
    <row r="16" spans="1:10" x14ac:dyDescent="0.25">
      <c r="A16">
        <v>1975</v>
      </c>
      <c r="B16">
        <f>('B132 - CY'!B16*9+'B132 - CY'!B15*3)/12</f>
        <v>483088</v>
      </c>
      <c r="C16">
        <f>('B132 - CY'!C16*9+'B132 - CY'!C15*3)/12</f>
        <v>0</v>
      </c>
      <c r="D16">
        <f>('B132 - CY'!D16*9+'B132 - CY'!D15*3)/12</f>
        <v>7634.75</v>
      </c>
      <c r="E16">
        <f>('B132 - CY'!E16*9+'B132 - CY'!E15*3)/12</f>
        <v>520969.5</v>
      </c>
      <c r="F16">
        <f>('B132 - CY'!F16*9+'B132 - CY'!F15*3)/12</f>
        <v>0</v>
      </c>
      <c r="G16">
        <f>('B132 - CY'!G16*9+'B132 - CY'!G15*3)/12</f>
        <v>3549.75</v>
      </c>
      <c r="H16">
        <f>('B132 - CY'!H16*9+'B132 - CY'!H15*3)/12</f>
        <v>687.25</v>
      </c>
      <c r="I16">
        <f>('B132 - CY'!I16*9+'B132 - CY'!I15*3)/12</f>
        <v>98880</v>
      </c>
      <c r="J16">
        <f>('B132 - CY'!J16*9+'B132 - CY'!J15*3)/12</f>
        <v>1114809.25</v>
      </c>
    </row>
    <row r="17" spans="1:10" x14ac:dyDescent="0.25">
      <c r="A17">
        <v>1976</v>
      </c>
      <c r="B17">
        <f>('B132 - CY'!B17*9+'B132 - CY'!B16*3)/12</f>
        <v>614047.75</v>
      </c>
      <c r="C17">
        <f>('B132 - CY'!C17*9+'B132 - CY'!C16*3)/12</f>
        <v>0</v>
      </c>
      <c r="D17">
        <f>('B132 - CY'!D17*9+'B132 - CY'!D16*3)/12</f>
        <v>24383</v>
      </c>
      <c r="E17">
        <f>('B132 - CY'!E17*9+'B132 - CY'!E16*3)/12</f>
        <v>543619.75</v>
      </c>
      <c r="F17">
        <f>('B132 - CY'!F17*9+'B132 - CY'!F16*3)/12</f>
        <v>0</v>
      </c>
      <c r="G17">
        <f>('B132 - CY'!G17*9+'B132 - CY'!G16*3)/12</f>
        <v>3978</v>
      </c>
      <c r="H17">
        <f>('B132 - CY'!H17*9+'B132 - CY'!H16*3)/12</f>
        <v>846.25</v>
      </c>
      <c r="I17">
        <f>('B132 - CY'!I17*9+'B132 - CY'!I16*3)/12</f>
        <v>125275.75</v>
      </c>
      <c r="J17">
        <f>('B132 - CY'!J17*9+'B132 - CY'!J16*3)/12</f>
        <v>1312150.5</v>
      </c>
    </row>
    <row r="18" spans="1:10" x14ac:dyDescent="0.25">
      <c r="A18">
        <v>1977</v>
      </c>
      <c r="B18">
        <f>('B132 - CY'!B18*9+'B132 - CY'!B17*3)/12</f>
        <v>326886.75</v>
      </c>
      <c r="C18">
        <f>('B132 - CY'!C18*9+'B132 - CY'!C17*3)/12</f>
        <v>0</v>
      </c>
      <c r="D18">
        <f>('B132 - CY'!D18*9+'B132 - CY'!D17*3)/12</f>
        <v>16719.75</v>
      </c>
      <c r="E18">
        <f>('B132 - CY'!E18*9+'B132 - CY'!E17*3)/12</f>
        <v>303127.25</v>
      </c>
      <c r="F18">
        <f>('B132 - CY'!F18*9+'B132 - CY'!F17*3)/12</f>
        <v>0</v>
      </c>
      <c r="G18">
        <f>('B132 - CY'!G18*9+'B132 - CY'!G17*3)/12</f>
        <v>2132</v>
      </c>
      <c r="H18">
        <f>('B132 - CY'!H18*9+'B132 - CY'!H17*3)/12</f>
        <v>984</v>
      </c>
      <c r="I18">
        <f>('B132 - CY'!I18*9+'B132 - CY'!I17*3)/12</f>
        <v>120335.75</v>
      </c>
      <c r="J18">
        <f>('B132 - CY'!J18*9+'B132 - CY'!J17*3)/12</f>
        <v>770185.5</v>
      </c>
    </row>
    <row r="19" spans="1:10" x14ac:dyDescent="0.25">
      <c r="A19">
        <v>1978</v>
      </c>
      <c r="B19">
        <f>('B132 - CY'!B19*9+'B132 - CY'!B18*3)/12</f>
        <v>445439.25</v>
      </c>
      <c r="C19">
        <f>('B132 - CY'!C19*9+'B132 - CY'!C18*3)/12</f>
        <v>0</v>
      </c>
      <c r="D19">
        <f>('B132 - CY'!D19*9+'B132 - CY'!D18*3)/12</f>
        <v>37291</v>
      </c>
      <c r="E19">
        <f>('B132 - CY'!E19*9+'B132 - CY'!E18*3)/12</f>
        <v>605955.5</v>
      </c>
      <c r="F19">
        <f>('B132 - CY'!F19*9+'B132 - CY'!F18*3)/12</f>
        <v>0</v>
      </c>
      <c r="G19">
        <f>('B132 - CY'!G19*9+'B132 - CY'!G18*3)/12</f>
        <v>3297.5</v>
      </c>
      <c r="H19">
        <f>('B132 - CY'!H19*9+'B132 - CY'!H18*3)/12</f>
        <v>895</v>
      </c>
      <c r="I19">
        <f>('B132 - CY'!I19*9+'B132 - CY'!I18*3)/12</f>
        <v>117938.5</v>
      </c>
      <c r="J19">
        <f>('B132 - CY'!J19*9+'B132 - CY'!J18*3)/12</f>
        <v>1210816.75</v>
      </c>
    </row>
    <row r="20" spans="1:10" x14ac:dyDescent="0.25">
      <c r="A20">
        <v>1979</v>
      </c>
      <c r="B20">
        <f>('B132 - CY'!B20*9+'B132 - CY'!B19*3)/12</f>
        <v>487889.5</v>
      </c>
      <c r="C20">
        <f>('B132 - CY'!C20*9+'B132 - CY'!C19*3)/12</f>
        <v>0</v>
      </c>
      <c r="D20">
        <f>('B132 - CY'!D20*9+'B132 - CY'!D19*3)/12</f>
        <v>60803</v>
      </c>
      <c r="E20">
        <f>('B132 - CY'!E20*9+'B132 - CY'!E19*3)/12</f>
        <v>891005.25</v>
      </c>
      <c r="F20">
        <f>('B132 - CY'!F20*9+'B132 - CY'!F19*3)/12</f>
        <v>0</v>
      </c>
      <c r="G20">
        <f>('B132 - CY'!G20*9+'B132 - CY'!G19*3)/12</f>
        <v>5588.25</v>
      </c>
      <c r="H20">
        <f>('B132 - CY'!H20*9+'B132 - CY'!H19*3)/12</f>
        <v>687.5</v>
      </c>
      <c r="I20">
        <f>('B132 - CY'!I20*9+'B132 - CY'!I19*3)/12</f>
        <v>126215.25</v>
      </c>
      <c r="J20">
        <f>('B132 - CY'!J20*9+'B132 - CY'!J19*3)/12</f>
        <v>1572188.75</v>
      </c>
    </row>
    <row r="21" spans="1:10" x14ac:dyDescent="0.25">
      <c r="A21">
        <v>1980</v>
      </c>
      <c r="B21">
        <f>('B132 - CY'!B21*9+'B132 - CY'!B20*3)/12</f>
        <v>519863.75</v>
      </c>
      <c r="C21">
        <f>('B132 - CY'!C21*9+'B132 - CY'!C20*3)/12</f>
        <v>0</v>
      </c>
      <c r="D21">
        <f>('B132 - CY'!D21*9+'B132 - CY'!D20*3)/12</f>
        <v>74849.25</v>
      </c>
      <c r="E21">
        <f>('B132 - CY'!E21*9+'B132 - CY'!E20*3)/12</f>
        <v>801391</v>
      </c>
      <c r="F21">
        <f>('B132 - CY'!F21*9+'B132 - CY'!F20*3)/12</f>
        <v>0</v>
      </c>
      <c r="G21">
        <f>('B132 - CY'!G21*9+'B132 - CY'!G20*3)/12</f>
        <v>5812.25</v>
      </c>
      <c r="H21">
        <f>('B132 - CY'!H21*9+'B132 - CY'!H20*3)/12</f>
        <v>579.25</v>
      </c>
      <c r="I21">
        <f>('B132 - CY'!I21*9+'B132 - CY'!I20*3)/12</f>
        <v>124086</v>
      </c>
      <c r="J21">
        <f>('B132 - CY'!J21*9+'B132 - CY'!J20*3)/12</f>
        <v>1526581.5</v>
      </c>
    </row>
    <row r="22" spans="1:10" x14ac:dyDescent="0.25">
      <c r="A22">
        <v>1981</v>
      </c>
      <c r="B22">
        <f>('B132 - CY'!B22*9+'B132 - CY'!B21*3)/12</f>
        <v>749440.75</v>
      </c>
      <c r="C22">
        <f>('B132 - CY'!C22*9+'B132 - CY'!C21*3)/12</f>
        <v>0</v>
      </c>
      <c r="D22">
        <f>('B132 - CY'!D22*9+'B132 - CY'!D21*3)/12</f>
        <v>84056.75</v>
      </c>
      <c r="E22">
        <f>('B132 - CY'!E22*9+'B132 - CY'!E21*3)/12</f>
        <v>806507.25</v>
      </c>
      <c r="F22">
        <f>('B132 - CY'!F22*9+'B132 - CY'!F21*3)/12</f>
        <v>0</v>
      </c>
      <c r="G22">
        <f>('B132 - CY'!G22*9+'B132 - CY'!G21*3)/12</f>
        <v>4650</v>
      </c>
      <c r="H22">
        <f>('B132 - CY'!H22*9+'B132 - CY'!H21*3)/12</f>
        <v>572.5</v>
      </c>
      <c r="I22">
        <f>('B132 - CY'!I22*9+'B132 - CY'!I21*3)/12</f>
        <v>134513.75</v>
      </c>
      <c r="J22">
        <f>('B132 - CY'!J22*9+'B132 - CY'!J21*3)/12</f>
        <v>1779741</v>
      </c>
    </row>
    <row r="23" spans="1:10" x14ac:dyDescent="0.25">
      <c r="A23">
        <v>1982</v>
      </c>
      <c r="B23">
        <f>('B132 - CY'!B23*9+'B132 - CY'!B22*3)/12</f>
        <v>746598.75</v>
      </c>
      <c r="C23">
        <f>('B132 - CY'!C23*9+'B132 - CY'!C22*3)/12</f>
        <v>0</v>
      </c>
      <c r="D23">
        <f>('B132 - CY'!D23*9+'B132 - CY'!D22*3)/12</f>
        <v>68054.25</v>
      </c>
      <c r="E23">
        <f>('B132 - CY'!E23*9+'B132 - CY'!E22*3)/12</f>
        <v>811220.75</v>
      </c>
      <c r="F23">
        <f>('B132 - CY'!F23*9+'B132 - CY'!F22*3)/12</f>
        <v>0</v>
      </c>
      <c r="G23">
        <f>('B132 - CY'!G23*9+'B132 - CY'!G22*3)/12</f>
        <v>3953.5</v>
      </c>
      <c r="H23">
        <f>('B132 - CY'!H23*9+'B132 - CY'!H22*3)/12</f>
        <v>623.25</v>
      </c>
      <c r="I23">
        <f>('B132 - CY'!I23*9+'B132 - CY'!I22*3)/12</f>
        <v>116116</v>
      </c>
      <c r="J23">
        <f>('B132 - CY'!J23*9+'B132 - CY'!J22*3)/12</f>
        <v>1746566.5</v>
      </c>
    </row>
    <row r="24" spans="1:10" x14ac:dyDescent="0.25">
      <c r="A24">
        <v>1983</v>
      </c>
      <c r="B24">
        <f>('B132 - CY'!B24*9+'B132 - CY'!B23*3)/12</f>
        <v>450222.75</v>
      </c>
      <c r="C24">
        <f>('B132 - CY'!C24*9+'B132 - CY'!C23*3)/12</f>
        <v>0</v>
      </c>
      <c r="D24">
        <f>('B132 - CY'!D24*9+'B132 - CY'!D23*3)/12</f>
        <v>40939.75</v>
      </c>
      <c r="E24">
        <f>('B132 - CY'!E24*9+'B132 - CY'!E23*3)/12</f>
        <v>683212.75</v>
      </c>
      <c r="F24">
        <f>('B132 - CY'!F24*9+'B132 - CY'!F23*3)/12</f>
        <v>0</v>
      </c>
      <c r="G24">
        <f>('B132 - CY'!G24*9+'B132 - CY'!G23*3)/12</f>
        <v>3826</v>
      </c>
      <c r="H24">
        <f>('B132 - CY'!H24*9+'B132 - CY'!H23*3)/12</f>
        <v>600</v>
      </c>
      <c r="I24">
        <f>('B132 - CY'!I24*9+'B132 - CY'!I23*3)/12</f>
        <v>99870.25</v>
      </c>
      <c r="J24">
        <f>('B132 - CY'!J24*9+'B132 - CY'!J23*3)/12</f>
        <v>1278671.5</v>
      </c>
    </row>
    <row r="25" spans="1:10" x14ac:dyDescent="0.25">
      <c r="A25">
        <v>1984</v>
      </c>
      <c r="B25">
        <f>('B132 - CY'!B25*9+'B132 - CY'!B24*3)/12</f>
        <v>451634.5</v>
      </c>
      <c r="C25">
        <f>('B132 - CY'!C25*9+'B132 - CY'!C24*3)/12</f>
        <v>0</v>
      </c>
      <c r="D25">
        <f>('B132 - CY'!D25*9+'B132 - CY'!D24*3)/12</f>
        <v>33820.75</v>
      </c>
      <c r="E25">
        <f>('B132 - CY'!E25*9+'B132 - CY'!E24*3)/12</f>
        <v>846398</v>
      </c>
      <c r="F25">
        <f>('B132 - CY'!F25*9+'B132 - CY'!F24*3)/12</f>
        <v>0</v>
      </c>
      <c r="G25">
        <f>('B132 - CY'!G25*9+'B132 - CY'!G24*3)/12</f>
        <v>5230.5</v>
      </c>
      <c r="H25">
        <f>('B132 - CY'!H25*9+'B132 - CY'!H24*3)/12</f>
        <v>564.5</v>
      </c>
      <c r="I25">
        <f>('B132 - CY'!I25*9+'B132 - CY'!I24*3)/12</f>
        <v>100019.5</v>
      </c>
      <c r="J25">
        <f>('B132 - CY'!J25*9+'B132 - CY'!J24*3)/12</f>
        <v>1437667.75</v>
      </c>
    </row>
    <row r="26" spans="1:10" x14ac:dyDescent="0.25">
      <c r="A26">
        <v>1985</v>
      </c>
      <c r="B26">
        <f>('B132 - CY'!B26*9+'B132 - CY'!B25*3)/12</f>
        <v>651900.75</v>
      </c>
      <c r="C26">
        <f>('B132 - CY'!C26*9+'B132 - CY'!C25*3)/12</f>
        <v>0</v>
      </c>
      <c r="D26">
        <f>('B132 - CY'!D26*9+'B132 - CY'!D25*3)/12</f>
        <v>38480.75</v>
      </c>
      <c r="E26">
        <f>('B132 - CY'!E26*9+'B132 - CY'!E25*3)/12</f>
        <v>1018787</v>
      </c>
      <c r="F26">
        <f>('B132 - CY'!F26*9+'B132 - CY'!F25*3)/12</f>
        <v>0</v>
      </c>
      <c r="G26">
        <f>('B132 - CY'!G26*9+'B132 - CY'!G25*3)/12</f>
        <v>5499.75</v>
      </c>
      <c r="H26">
        <f>('B132 - CY'!H26*9+'B132 - CY'!H25*3)/12</f>
        <v>607.25</v>
      </c>
      <c r="I26">
        <f>('B132 - CY'!I26*9+'B132 - CY'!I25*3)/12</f>
        <v>119856.5</v>
      </c>
      <c r="J26">
        <f>('B132 - CY'!J26*9+'B132 - CY'!J25*3)/12</f>
        <v>1835132</v>
      </c>
    </row>
    <row r="27" spans="1:10" x14ac:dyDescent="0.25">
      <c r="A27">
        <v>1986</v>
      </c>
      <c r="B27">
        <f>('B132 - CY'!B27*9+'B132 - CY'!B26*3)/12</f>
        <v>731093.25</v>
      </c>
      <c r="C27">
        <f>('B132 - CY'!C27*9+'B132 - CY'!C26*3)/12</f>
        <v>0</v>
      </c>
      <c r="D27">
        <f>('B132 - CY'!D27*9+'B132 - CY'!D26*3)/12</f>
        <v>37921.5</v>
      </c>
      <c r="E27">
        <f>('B132 - CY'!E27*9+'B132 - CY'!E26*3)/12</f>
        <v>1043995</v>
      </c>
      <c r="F27">
        <f>('B132 - CY'!F27*9+'B132 - CY'!F26*3)/12</f>
        <v>0</v>
      </c>
      <c r="G27">
        <f>('B132 - CY'!G27*9+'B132 - CY'!G26*3)/12</f>
        <v>5188.5</v>
      </c>
      <c r="H27">
        <f>('B132 - CY'!H27*9+'B132 - CY'!H26*3)/12</f>
        <v>874.5</v>
      </c>
      <c r="I27">
        <f>('B132 - CY'!I27*9+'B132 - CY'!I26*3)/12</f>
        <v>118462</v>
      </c>
      <c r="J27">
        <f>('B132 - CY'!J27*9+'B132 - CY'!J26*3)/12</f>
        <v>1937534.75</v>
      </c>
    </row>
    <row r="28" spans="1:10" x14ac:dyDescent="0.25">
      <c r="A28">
        <v>1987</v>
      </c>
      <c r="B28">
        <f>('B132 - CY'!B28*9+'B132 - CY'!B27*3)/12</f>
        <v>753139.75</v>
      </c>
      <c r="C28">
        <f>('B132 - CY'!C28*9+'B132 - CY'!C27*3)/12</f>
        <v>0</v>
      </c>
      <c r="D28">
        <f>('B132 - CY'!D28*9+'B132 - CY'!D27*3)/12</f>
        <v>41117.75</v>
      </c>
      <c r="E28">
        <f>('B132 - CY'!E28*9+'B132 - CY'!E27*3)/12</f>
        <v>1097055.25</v>
      </c>
      <c r="F28">
        <f>('B132 - CY'!F28*9+'B132 - CY'!F27*3)/12</f>
        <v>0</v>
      </c>
      <c r="G28">
        <f>('B132 - CY'!G28*9+'B132 - CY'!G27*3)/12</f>
        <v>5495.5</v>
      </c>
      <c r="H28">
        <f>('B132 - CY'!H28*9+'B132 - CY'!H27*3)/12</f>
        <v>988.75</v>
      </c>
      <c r="I28">
        <f>('B132 - CY'!I28*9+'B132 - CY'!I27*3)/12</f>
        <v>138506</v>
      </c>
      <c r="J28">
        <f>('B132 - CY'!J28*9+'B132 - CY'!J27*3)/12</f>
        <v>2036303</v>
      </c>
    </row>
    <row r="29" spans="1:10" x14ac:dyDescent="0.25">
      <c r="A29">
        <v>1988</v>
      </c>
      <c r="B29">
        <f>('B132 - CY'!B29*9+'B132 - CY'!B28*3)/12</f>
        <v>903344.5</v>
      </c>
      <c r="C29">
        <f>('B132 - CY'!C29*9+'B132 - CY'!C28*3)/12</f>
        <v>0</v>
      </c>
      <c r="D29">
        <f>('B132 - CY'!D29*9+'B132 - CY'!D28*3)/12</f>
        <v>39317</v>
      </c>
      <c r="E29">
        <f>('B132 - CY'!E29*9+'B132 - CY'!E28*3)/12</f>
        <v>1148429.25</v>
      </c>
      <c r="F29">
        <f>('B132 - CY'!F29*9+'B132 - CY'!F28*3)/12</f>
        <v>0</v>
      </c>
      <c r="G29">
        <f>('B132 - CY'!G29*9+'B132 - CY'!G28*3)/12</f>
        <v>4715.25</v>
      </c>
      <c r="H29">
        <f>('B132 - CY'!H29*9+'B132 - CY'!H28*3)/12</f>
        <v>1158</v>
      </c>
      <c r="I29">
        <f>('B132 - CY'!I29*9+'B132 - CY'!I28*3)/12</f>
        <v>158289.5</v>
      </c>
      <c r="J29">
        <f>('B132 - CY'!J29*9+'B132 - CY'!J28*3)/12</f>
        <v>2255253.5</v>
      </c>
    </row>
    <row r="30" spans="1:10" x14ac:dyDescent="0.25">
      <c r="A30">
        <v>1989</v>
      </c>
      <c r="B30">
        <f>('B132 - CY'!B30*9+'B132 - CY'!B29*3)/12</f>
        <v>1146979</v>
      </c>
      <c r="C30">
        <f>('B132 - CY'!C30*9+'B132 - CY'!C29*3)/12</f>
        <v>0</v>
      </c>
      <c r="D30">
        <f>('B132 - CY'!D30*9+'B132 - CY'!D29*3)/12</f>
        <v>52793.25</v>
      </c>
      <c r="E30">
        <f>('B132 - CY'!E30*9+'B132 - CY'!E29*3)/12</f>
        <v>1257522</v>
      </c>
      <c r="F30">
        <f>('B132 - CY'!F30*9+'B132 - CY'!F29*3)/12</f>
        <v>0</v>
      </c>
      <c r="G30">
        <f>('B132 - CY'!G30*9+'B132 - CY'!G29*3)/12</f>
        <v>5671.25</v>
      </c>
      <c r="H30">
        <f>('B132 - CY'!H30*9+'B132 - CY'!H29*3)/12</f>
        <v>1194.5</v>
      </c>
      <c r="I30">
        <f>('B132 - CY'!I30*9+'B132 - CY'!I29*3)/12</f>
        <v>164883.25</v>
      </c>
      <c r="J30">
        <f>('B132 - CY'!J30*9+'B132 - CY'!J29*3)/12</f>
        <v>2629043.25</v>
      </c>
    </row>
    <row r="31" spans="1:10" x14ac:dyDescent="0.25">
      <c r="A31">
        <v>1990</v>
      </c>
      <c r="B31">
        <f>('B132 - CY'!B31*9+'B132 - CY'!B30*3)/12</f>
        <v>1397168</v>
      </c>
      <c r="C31">
        <f>('B132 - CY'!C31*9+'B132 - CY'!C30*3)/12</f>
        <v>0</v>
      </c>
      <c r="D31">
        <f>('B132 - CY'!D31*9+'B132 - CY'!D30*3)/12</f>
        <v>58948.5</v>
      </c>
      <c r="E31">
        <f>('B132 - CY'!E31*9+'B132 - CY'!E30*3)/12</f>
        <v>928260</v>
      </c>
      <c r="F31">
        <f>('B132 - CY'!F31*9+'B132 - CY'!F30*3)/12</f>
        <v>0</v>
      </c>
      <c r="G31">
        <f>('B132 - CY'!G31*9+'B132 - CY'!G30*3)/12</f>
        <v>3714.25</v>
      </c>
      <c r="H31">
        <f>('B132 - CY'!H31*9+'B132 - CY'!H30*3)/12</f>
        <v>1363.75</v>
      </c>
      <c r="I31">
        <f>('B132 - CY'!I31*9+'B132 - CY'!I30*3)/12</f>
        <v>178536</v>
      </c>
      <c r="J31">
        <f>('B132 - CY'!J31*9+'B132 - CY'!J30*3)/12</f>
        <v>2567990.5</v>
      </c>
    </row>
    <row r="32" spans="1:10" x14ac:dyDescent="0.25">
      <c r="A32">
        <v>1991</v>
      </c>
      <c r="B32">
        <f>('B132 - CY'!B32*9+'B132 - CY'!B31*3)/12</f>
        <v>668725.25</v>
      </c>
      <c r="C32">
        <f>('B132 - CY'!C32*9+'B132 - CY'!C31*3)/12</f>
        <v>0</v>
      </c>
      <c r="D32">
        <f>('B132 - CY'!D32*9+'B132 - CY'!D31*3)/12</f>
        <v>27054</v>
      </c>
      <c r="E32">
        <f>('B132 - CY'!E32*9+'B132 - CY'!E31*3)/12</f>
        <v>235959.5</v>
      </c>
      <c r="F32">
        <f>('B132 - CY'!F32*9+'B132 - CY'!F31*3)/12</f>
        <v>0</v>
      </c>
      <c r="G32">
        <f>('B132 - CY'!G32*9+'B132 - CY'!G31*3)/12</f>
        <v>836.25</v>
      </c>
      <c r="H32">
        <f>('B132 - CY'!H32*9+'B132 - CY'!H31*3)/12</f>
        <v>1115.25</v>
      </c>
      <c r="I32">
        <f>('B132 - CY'!I32*9+'B132 - CY'!I31*3)/12</f>
        <v>89660.25</v>
      </c>
      <c r="J32">
        <f>('B132 - CY'!J32*9+'B132 - CY'!J31*3)/12</f>
        <v>1023350.5</v>
      </c>
    </row>
    <row r="33" spans="1:10" x14ac:dyDescent="0.25">
      <c r="A33">
        <v>1992</v>
      </c>
      <c r="B33">
        <f>('B132 - CY'!B33*9+'B132 - CY'!B32*3)/12</f>
        <v>653628.5</v>
      </c>
      <c r="C33">
        <f>('B132 - CY'!C33*9+'B132 - CY'!C32*3)/12</f>
        <v>0</v>
      </c>
      <c r="D33">
        <f>('B132 - CY'!D33*9+'B132 - CY'!D32*3)/12</f>
        <v>38386</v>
      </c>
      <c r="E33">
        <f>('B132 - CY'!E33*9+'B132 - CY'!E32*3)/12</f>
        <v>420895</v>
      </c>
      <c r="F33">
        <f>('B132 - CY'!F33*9+'B132 - CY'!F32*3)/12</f>
        <v>0</v>
      </c>
      <c r="G33">
        <f>('B132 - CY'!G33*9+'B132 - CY'!G32*3)/12</f>
        <v>1714.5</v>
      </c>
      <c r="H33">
        <f>('B132 - CY'!H33*9+'B132 - CY'!H32*3)/12</f>
        <v>1186.25</v>
      </c>
      <c r="I33">
        <f>('B132 - CY'!I33*9+'B132 - CY'!I32*3)/12</f>
        <v>86229</v>
      </c>
      <c r="J33">
        <f>('B132 - CY'!J33*9+'B132 - CY'!J32*3)/12</f>
        <v>1202039.25</v>
      </c>
    </row>
    <row r="34" spans="1:10" x14ac:dyDescent="0.25">
      <c r="A34">
        <v>1993</v>
      </c>
      <c r="B34">
        <f>('B132 - CY'!B34*9+'B132 - CY'!B33*3)/12</f>
        <v>660149</v>
      </c>
      <c r="C34">
        <f>('B132 - CY'!C34*9+'B132 - CY'!C33*3)/12</f>
        <v>45900</v>
      </c>
      <c r="D34">
        <f>('B132 - CY'!D34*9+'B132 - CY'!D33*3)/12</f>
        <v>59101.5</v>
      </c>
      <c r="E34">
        <f>('B132 - CY'!E34*9+'B132 - CY'!E33*3)/12</f>
        <v>1061513.5</v>
      </c>
      <c r="F34">
        <f>('B132 - CY'!F34*9+'B132 - CY'!F33*3)/12</f>
        <v>0</v>
      </c>
      <c r="G34">
        <f>('B132 - CY'!G34*9+'B132 - CY'!G33*3)/12</f>
        <v>2703.25</v>
      </c>
      <c r="H34">
        <f>('B132 - CY'!H34*9+'B132 - CY'!H33*3)/12</f>
        <v>1395.5</v>
      </c>
      <c r="I34">
        <f>('B132 - CY'!I34*9+'B132 - CY'!I33*3)/12</f>
        <v>129186.5</v>
      </c>
      <c r="J34">
        <f>('B132 - CY'!J34*9+'B132 - CY'!J33*3)/12</f>
        <v>1959949.25</v>
      </c>
    </row>
    <row r="35" spans="1:10" x14ac:dyDescent="0.25">
      <c r="A35">
        <v>1994</v>
      </c>
      <c r="B35">
        <f>('B132 - CY'!B35*9+'B132 - CY'!B34*3)/12</f>
        <v>794046.25</v>
      </c>
      <c r="C35">
        <f>('B132 - CY'!C35*9+'B132 - CY'!C34*3)/12</f>
        <v>43319.25</v>
      </c>
      <c r="D35">
        <f>('B132 - CY'!D35*9+'B132 - CY'!D34*3)/12</f>
        <v>73117</v>
      </c>
      <c r="E35">
        <f>('B132 - CY'!E35*9+'B132 - CY'!E34*3)/12</f>
        <v>872405.25</v>
      </c>
      <c r="F35">
        <f>('B132 - CY'!F35*9+'B132 - CY'!F34*3)/12</f>
        <v>0</v>
      </c>
      <c r="G35">
        <f>('B132 - CY'!G35*9+'B132 - CY'!G34*3)/12</f>
        <v>3017.75</v>
      </c>
      <c r="H35">
        <f>('B132 - CY'!H35*9+'B132 - CY'!H34*3)/12</f>
        <v>1753.5</v>
      </c>
      <c r="I35">
        <f>('B132 - CY'!I35*9+'B132 - CY'!I34*3)/12</f>
        <v>134571.25</v>
      </c>
      <c r="J35">
        <f>('B132 - CY'!J35*9+'B132 - CY'!J34*3)/12</f>
        <v>1922230.25</v>
      </c>
    </row>
    <row r="36" spans="1:10" x14ac:dyDescent="0.25">
      <c r="A36">
        <v>1995</v>
      </c>
      <c r="B36">
        <f>('B132 - CY'!B36*9+'B132 - CY'!B35*3)/12</f>
        <v>524842.75</v>
      </c>
      <c r="C36">
        <f>('B132 - CY'!C36*9+'B132 - CY'!C35*3)/12</f>
        <v>55239.75</v>
      </c>
      <c r="D36">
        <f>('B132 - CY'!D36*9+'B132 - CY'!D35*3)/12</f>
        <v>66970</v>
      </c>
      <c r="E36">
        <f>('B132 - CY'!E36*9+'B132 - CY'!E35*3)/12</f>
        <v>1121467.25</v>
      </c>
      <c r="F36">
        <f>('B132 - CY'!F36*9+'B132 - CY'!F35*3)/12</f>
        <v>0</v>
      </c>
      <c r="G36">
        <f>('B132 - CY'!G36*9+'B132 - CY'!G35*3)/12</f>
        <v>4644.5</v>
      </c>
      <c r="H36">
        <f>('B132 - CY'!H36*9+'B132 - CY'!H35*3)/12</f>
        <v>1529.75</v>
      </c>
      <c r="I36">
        <f>('B132 - CY'!I36*9+'B132 - CY'!I35*3)/12</f>
        <v>110529.25</v>
      </c>
      <c r="J36">
        <f>('B132 - CY'!J36*9+'B132 - CY'!J35*3)/12</f>
        <v>1885223.25</v>
      </c>
    </row>
    <row r="37" spans="1:10" x14ac:dyDescent="0.25">
      <c r="A37">
        <v>1996</v>
      </c>
      <c r="B37">
        <f>('B132 - CY'!B37*9+'B132 - CY'!B36*3)/12</f>
        <v>508512.5</v>
      </c>
      <c r="C37">
        <f>('B132 - CY'!C37*9+'B132 - CY'!C36*3)/12</f>
        <v>138930.75</v>
      </c>
      <c r="D37">
        <f>('B132 - CY'!D37*9+'B132 - CY'!D36*3)/12</f>
        <v>73111.5</v>
      </c>
      <c r="E37">
        <f>('B132 - CY'!E37*9+'B132 - CY'!E36*3)/12</f>
        <v>1300928</v>
      </c>
      <c r="F37">
        <f>('B132 - CY'!F37*9+'B132 - CY'!F36*3)/12</f>
        <v>0</v>
      </c>
      <c r="G37">
        <f>('B132 - CY'!G37*9+'B132 - CY'!G36*3)/12</f>
        <v>4970.25</v>
      </c>
      <c r="H37">
        <f>('B132 - CY'!H37*9+'B132 - CY'!H36*3)/12</f>
        <v>1433</v>
      </c>
      <c r="I37">
        <f>('B132 - CY'!I37*9+'B132 - CY'!I36*3)/12</f>
        <v>109872</v>
      </c>
      <c r="J37">
        <f>('B132 - CY'!J37*9+'B132 - CY'!J36*3)/12</f>
        <v>2137758</v>
      </c>
    </row>
    <row r="38" spans="1:10" x14ac:dyDescent="0.25">
      <c r="A38">
        <v>1997</v>
      </c>
      <c r="B38">
        <f>('B132 - CY'!B38*9+'B132 - CY'!B37*3)/12</f>
        <v>612279</v>
      </c>
      <c r="C38">
        <f>('B132 - CY'!C38*9+'B132 - CY'!C37*3)/12</f>
        <v>144957.75</v>
      </c>
      <c r="D38">
        <f>('B132 - CY'!D38*9+'B132 - CY'!D37*3)/12</f>
        <v>83341.25</v>
      </c>
      <c r="E38">
        <f>('B132 - CY'!E38*9+'B132 - CY'!E37*3)/12</f>
        <v>1061007.25</v>
      </c>
      <c r="F38">
        <f>('B132 - CY'!F38*9+'B132 - CY'!F37*3)/12</f>
        <v>6403.5</v>
      </c>
      <c r="G38">
        <f>('B132 - CY'!G38*9+'B132 - CY'!G37*3)/12</f>
        <v>5154.5</v>
      </c>
      <c r="H38">
        <f>('B132 - CY'!H38*9+'B132 - CY'!H37*3)/12</f>
        <v>1425</v>
      </c>
      <c r="I38">
        <f>('B132 - CY'!I38*9+'B132 - CY'!I37*3)/12</f>
        <v>133069.5</v>
      </c>
      <c r="J38">
        <f>('B132 - CY'!J38*9+'B132 - CY'!J37*3)/12</f>
        <v>2047637.75</v>
      </c>
    </row>
    <row r="39" spans="1:10" x14ac:dyDescent="0.25">
      <c r="A39">
        <v>1998</v>
      </c>
      <c r="B39">
        <f>('B132 - CY'!B39*9+'B132 - CY'!B38*3)/12</f>
        <v>447749.5</v>
      </c>
      <c r="C39">
        <f>('B132 - CY'!C39*9+'B132 - CY'!C38*3)/12</f>
        <v>151849.5</v>
      </c>
      <c r="D39">
        <f>('B132 - CY'!D39*9+'B132 - CY'!D38*3)/12</f>
        <v>71076.25</v>
      </c>
      <c r="E39">
        <f>('B132 - CY'!E39*9+'B132 - CY'!E38*3)/12</f>
        <v>853034.75</v>
      </c>
      <c r="F39">
        <f>('B132 - CY'!F39*9+'B132 - CY'!F38*3)/12</f>
        <v>18792</v>
      </c>
      <c r="G39">
        <f>('B132 - CY'!G39*9+'B132 - CY'!G38*3)/12</f>
        <v>4610.25</v>
      </c>
      <c r="H39">
        <f>('B132 - CY'!H39*9+'B132 - CY'!H38*3)/12</f>
        <v>1541</v>
      </c>
      <c r="I39">
        <f>('B132 - CY'!I39*9+'B132 - CY'!I38*3)/12</f>
        <v>114515</v>
      </c>
      <c r="J39">
        <f>('B132 - CY'!J39*9+'B132 - CY'!J38*3)/12</f>
        <v>1663168.25</v>
      </c>
    </row>
    <row r="40" spans="1:10" x14ac:dyDescent="0.25">
      <c r="A40">
        <v>1999</v>
      </c>
      <c r="B40">
        <f>('B132 - CY'!B40*9+'B132 - CY'!B39*3)/12</f>
        <v>656341</v>
      </c>
      <c r="C40">
        <f>('B132 - CY'!C40*9+'B132 - CY'!C39*3)/12</f>
        <v>120524</v>
      </c>
      <c r="D40">
        <f>('B132 - CY'!D40*9+'B132 - CY'!D39*3)/12</f>
        <v>85525.25</v>
      </c>
      <c r="E40">
        <f>('B132 - CY'!E40*9+'B132 - CY'!E39*3)/12</f>
        <v>1280696.5</v>
      </c>
      <c r="F40">
        <f>('B132 - CY'!F40*9+'B132 - CY'!F39*3)/12</f>
        <v>23462.5</v>
      </c>
      <c r="G40">
        <f>('B132 - CY'!G40*9+'B132 - CY'!G39*3)/12</f>
        <v>4753.5</v>
      </c>
      <c r="H40">
        <f>('B132 - CY'!H40*9+'B132 - CY'!H39*3)/12</f>
        <v>1431.75</v>
      </c>
      <c r="I40">
        <f>('B132 - CY'!I40*9+'B132 - CY'!I39*3)/12</f>
        <v>133415.75</v>
      </c>
      <c r="J40">
        <f>('B132 - CY'!J40*9+'B132 - CY'!J39*3)/12</f>
        <v>2306150.25</v>
      </c>
    </row>
    <row r="41" spans="1:10" x14ac:dyDescent="0.25">
      <c r="A41">
        <v>2000</v>
      </c>
      <c r="B41">
        <f>('B132 - CY'!B41*9+'B132 - CY'!B40*3)/12</f>
        <v>1252734</v>
      </c>
      <c r="C41">
        <f>('B132 - CY'!C41*9+'B132 - CY'!C40*3)/12</f>
        <v>102562.75</v>
      </c>
      <c r="D41">
        <f>('B132 - CY'!D41*9+'B132 - CY'!D40*3)/12</f>
        <v>101900.5</v>
      </c>
      <c r="E41">
        <f>('B132 - CY'!E41*9+'B132 - CY'!E40*3)/12</f>
        <v>1292926.25</v>
      </c>
      <c r="F41">
        <f>('B132 - CY'!F41*9+'B132 - CY'!F40*3)/12</f>
        <v>25997.25</v>
      </c>
      <c r="G41">
        <f>('B132 - CY'!G41*9+'B132 - CY'!G40*3)/12</f>
        <v>4598.75</v>
      </c>
      <c r="H41">
        <f>('B132 - CY'!H41*9+'B132 - CY'!H40*3)/12</f>
        <v>1460.75</v>
      </c>
      <c r="I41">
        <f>('B132 - CY'!I41*9+'B132 - CY'!I40*3)/12</f>
        <v>168768</v>
      </c>
      <c r="J41">
        <f>('B132 - CY'!J41*9+'B132 - CY'!J40*3)/12</f>
        <v>2950948.25</v>
      </c>
    </row>
    <row r="42" spans="1:10" x14ac:dyDescent="0.25">
      <c r="A42">
        <v>2001</v>
      </c>
      <c r="B42">
        <f>('B132 - CY'!B42*9+'B132 - CY'!B41*3)/12</f>
        <v>1168764.75</v>
      </c>
      <c r="C42">
        <f>('B132 - CY'!C42*9+'B132 - CY'!C41*3)/12</f>
        <v>43221.75</v>
      </c>
      <c r="D42">
        <f>('B132 - CY'!D42*9+'B132 - CY'!D41*3)/12</f>
        <v>85383.25</v>
      </c>
      <c r="E42">
        <f>('B132 - CY'!E42*9+'B132 - CY'!E41*3)/12</f>
        <v>791170.5</v>
      </c>
      <c r="F42">
        <f>('B132 - CY'!F42*9+'B132 - CY'!F41*3)/12</f>
        <v>24097.5</v>
      </c>
      <c r="G42">
        <f>('B132 - CY'!G42*9+'B132 - CY'!G41*3)/12</f>
        <v>3821</v>
      </c>
      <c r="H42">
        <f>('B132 - CY'!H42*9+'B132 - CY'!H41*3)/12</f>
        <v>1555.25</v>
      </c>
      <c r="I42">
        <f>('B132 - CY'!I42*9+'B132 - CY'!I41*3)/12</f>
        <v>148826</v>
      </c>
      <c r="J42">
        <f>('B132 - CY'!J42*9+'B132 - CY'!J41*3)/12</f>
        <v>2266840</v>
      </c>
    </row>
    <row r="43" spans="1:10" x14ac:dyDescent="0.25">
      <c r="A43">
        <v>2002</v>
      </c>
      <c r="B43">
        <f>('B132 - CY'!B43*9+'B132 - CY'!B42*3)/12</f>
        <v>1435829.75</v>
      </c>
      <c r="C43">
        <f>('B132 - CY'!C43*9+'B132 - CY'!C42*3)/12</f>
        <v>39323.75</v>
      </c>
      <c r="D43">
        <f>('B132 - CY'!D43*9+'B132 - CY'!D42*3)/12</f>
        <v>82095</v>
      </c>
      <c r="E43">
        <f>('B132 - CY'!E43*9+'B132 - CY'!E42*3)/12</f>
        <v>828428.75</v>
      </c>
      <c r="F43">
        <f>('B132 - CY'!F43*9+'B132 - CY'!F42*3)/12</f>
        <v>29800.5</v>
      </c>
      <c r="G43">
        <f>('B132 - CY'!G43*9+'B132 - CY'!G42*3)/12</f>
        <v>4561.75</v>
      </c>
      <c r="H43">
        <f>('B132 - CY'!H43*9+'B132 - CY'!H42*3)/12</f>
        <v>1594.5</v>
      </c>
      <c r="I43">
        <f>('B132 - CY'!I43*9+'B132 - CY'!I42*3)/12</f>
        <v>161575.5</v>
      </c>
      <c r="J43">
        <f>('B132 - CY'!J43*9+'B132 - CY'!J42*3)/12</f>
        <v>2583209.5</v>
      </c>
    </row>
    <row r="44" spans="1:10" x14ac:dyDescent="0.25">
      <c r="A44">
        <v>2003</v>
      </c>
      <c r="B44">
        <f>('B132 - CY'!B44*9+'B132 - CY'!B43*3)/12</f>
        <v>1622051.25</v>
      </c>
      <c r="C44">
        <f>('B132 - CY'!C44*9+'B132 - CY'!C43*3)/12</f>
        <v>39882.25</v>
      </c>
      <c r="D44">
        <f>('B132 - CY'!D44*9+'B132 - CY'!D43*3)/12</f>
        <v>86481</v>
      </c>
      <c r="E44">
        <f>('B132 - CY'!E44*9+'B132 - CY'!E43*3)/12</f>
        <v>934542.25</v>
      </c>
      <c r="F44">
        <f>('B132 - CY'!F44*9+'B132 - CY'!F43*3)/12</f>
        <v>31563.5</v>
      </c>
      <c r="G44">
        <f>('B132 - CY'!G44*9+'B132 - CY'!G43*3)/12</f>
        <v>4420.75</v>
      </c>
      <c r="H44">
        <f>('B132 - CY'!H44*9+'B132 - CY'!H43*3)/12</f>
        <v>1806.25</v>
      </c>
      <c r="I44">
        <f>('B132 - CY'!I44*9+'B132 - CY'!I43*3)/12</f>
        <v>172991.5</v>
      </c>
      <c r="J44">
        <f>('B132 - CY'!J44*9+'B132 - CY'!J43*3)/12</f>
        <v>2893738.75</v>
      </c>
    </row>
    <row r="45" spans="1:10" x14ac:dyDescent="0.25">
      <c r="A45">
        <v>2004</v>
      </c>
      <c r="B45">
        <f>('B132 - CY'!B45*9+'B132 - CY'!B44*3)/12</f>
        <v>1796272</v>
      </c>
      <c r="C45">
        <f>('B132 - CY'!C45*9+'B132 - CY'!C44*3)/12</f>
        <v>37716.5</v>
      </c>
      <c r="D45">
        <f>('B132 - CY'!D45*9+'B132 - CY'!D44*3)/12</f>
        <v>87199.75</v>
      </c>
      <c r="E45">
        <f>('B132 - CY'!E45*9+'B132 - CY'!E44*3)/12</f>
        <v>940800.75</v>
      </c>
      <c r="F45">
        <f>('B132 - CY'!F45*9+'B132 - CY'!F44*3)/12</f>
        <v>33257.75</v>
      </c>
      <c r="G45">
        <f>('B132 - CY'!G45*9+'B132 - CY'!G44*3)/12</f>
        <v>4538.25</v>
      </c>
      <c r="H45">
        <f>('B132 - CY'!H45*9+'B132 - CY'!H44*3)/12</f>
        <v>2624.25</v>
      </c>
      <c r="I45">
        <f>('B132 - CY'!I45*9+'B132 - CY'!I44*3)/12</f>
        <v>176406</v>
      </c>
      <c r="J45">
        <f>('B132 - CY'!J45*9+'B132 - CY'!J44*3)/12</f>
        <v>3078815.25</v>
      </c>
    </row>
    <row r="46" spans="1:10" x14ac:dyDescent="0.25">
      <c r="A46">
        <v>2005</v>
      </c>
      <c r="B46">
        <f>('B132 - CY'!B46*9+'B132 - CY'!B45*3)/12</f>
        <v>1598027</v>
      </c>
      <c r="C46">
        <f>('B132 - CY'!C46*9+'B132 - CY'!C45*3)/12</f>
        <v>78641.75</v>
      </c>
      <c r="D46">
        <f>('B132 - CY'!D46*9+'B132 - CY'!D45*3)/12</f>
        <v>86202</v>
      </c>
      <c r="E46">
        <f>('B132 - CY'!E46*9+'B132 - CY'!E45*3)/12</f>
        <v>1362528.75</v>
      </c>
      <c r="F46">
        <f>('B132 - CY'!F46*9+'B132 - CY'!F45*3)/12</f>
        <v>29163.75</v>
      </c>
      <c r="G46">
        <f>('B132 - CY'!G46*9+'B132 - CY'!G45*3)/12</f>
        <v>4302.75</v>
      </c>
      <c r="H46">
        <f>('B132 - CY'!H46*9+'B132 - CY'!H45*3)/12</f>
        <v>2534.25</v>
      </c>
      <c r="I46">
        <f>('B132 - CY'!I46*9+'B132 - CY'!I45*3)/12</f>
        <v>159717.75</v>
      </c>
      <c r="J46">
        <f>('B132 - CY'!J46*9+'B132 - CY'!J45*3)/12</f>
        <v>3321118</v>
      </c>
    </row>
    <row r="47" spans="1:10" x14ac:dyDescent="0.25">
      <c r="A47">
        <v>2006</v>
      </c>
      <c r="B47">
        <f>('B132 - CY'!B47*9+'B132 - CY'!B46*3)/12</f>
        <v>1575040</v>
      </c>
      <c r="C47">
        <f>('B132 - CY'!C47*9+'B132 - CY'!C46*3)/12</f>
        <v>154742</v>
      </c>
      <c r="D47">
        <f>('B132 - CY'!D47*9+'B132 - CY'!D46*3)/12</f>
        <v>117126</v>
      </c>
      <c r="E47">
        <f>('B132 - CY'!E47*9+'B132 - CY'!E46*3)/12</f>
        <v>1441852</v>
      </c>
      <c r="F47">
        <f>('B132 - CY'!F47*9+'B132 - CY'!F46*3)/12</f>
        <v>27511.75</v>
      </c>
      <c r="G47">
        <f>('B132 - CY'!G47*9+'B132 - CY'!G46*3)/12</f>
        <v>4230</v>
      </c>
      <c r="H47">
        <f>('B132 - CY'!H47*9+'B132 - CY'!H46*3)/12</f>
        <v>4962.75</v>
      </c>
      <c r="I47">
        <f>('B132 - CY'!I47*9+'B132 - CY'!I46*3)/12</f>
        <v>159904.25</v>
      </c>
      <c r="J47">
        <f>('B132 - CY'!J47*9+'B132 - CY'!J46*3)/12</f>
        <v>3485368.75</v>
      </c>
    </row>
    <row r="48" spans="1:10" x14ac:dyDescent="0.25">
      <c r="A48">
        <v>2007</v>
      </c>
      <c r="B48">
        <f>('B132 - CY'!B48*9+'B132 - CY'!B47*3)/12</f>
        <v>1604561.25</v>
      </c>
      <c r="C48">
        <f>('B132 - CY'!C48*9+'B132 - CY'!C47*3)/12</f>
        <v>124521.25</v>
      </c>
      <c r="D48">
        <f>('B132 - CY'!D48*9+'B132 - CY'!D47*3)/12</f>
        <v>142668.25</v>
      </c>
      <c r="E48">
        <f>('B132 - CY'!E48*9+'B132 - CY'!E47*3)/12</f>
        <v>1071116.75</v>
      </c>
      <c r="F48">
        <f>('B132 - CY'!F48*9+'B132 - CY'!F47*3)/12</f>
        <v>30508</v>
      </c>
      <c r="G48">
        <f>('B132 - CY'!G48*9+'B132 - CY'!G47*3)/12</f>
        <v>3735.75</v>
      </c>
      <c r="H48">
        <f>('B132 - CY'!H48*9+'B132 - CY'!H47*3)/12</f>
        <v>3914.75</v>
      </c>
      <c r="I48">
        <f>('B132 - CY'!I48*9+'B132 - CY'!I47*3)/12</f>
        <v>185036.25</v>
      </c>
      <c r="J48">
        <f>('B132 - CY'!J48*9+'B132 - CY'!J47*3)/12</f>
        <v>3166062.25</v>
      </c>
    </row>
    <row r="49" spans="1:10" x14ac:dyDescent="0.25">
      <c r="A49">
        <v>2008</v>
      </c>
      <c r="B49">
        <f>('B132 - CY'!B49*9+'B132 - CY'!B48*3)/12</f>
        <v>1142231</v>
      </c>
      <c r="C49">
        <f>('B132 - CY'!C49*9+'B132 - CY'!C48*3)/12</f>
        <v>85687.25</v>
      </c>
      <c r="D49">
        <f>('B132 - CY'!D49*9+'B132 - CY'!D48*3)/12</f>
        <v>103743.75</v>
      </c>
      <c r="E49">
        <f>('B132 - CY'!E49*9+'B132 - CY'!E48*3)/12</f>
        <v>735769.75</v>
      </c>
      <c r="F49">
        <f>('B132 - CY'!F49*9+'B132 - CY'!F48*3)/12</f>
        <v>24225.25</v>
      </c>
      <c r="G49">
        <f>('B132 - CY'!G49*9+'B132 - CY'!G48*3)/12</f>
        <v>2380.5</v>
      </c>
      <c r="H49">
        <f>('B132 - CY'!H49*9+'B132 - CY'!H48*3)/12</f>
        <v>2783.5</v>
      </c>
      <c r="I49">
        <f>('B132 - CY'!I49*9+'B132 - CY'!I48*3)/12</f>
        <v>176609.75</v>
      </c>
      <c r="J49">
        <f>('B132 - CY'!J49*9+'B132 - CY'!J48*3)/12</f>
        <v>2273430.75</v>
      </c>
    </row>
    <row r="50" spans="1:10" x14ac:dyDescent="0.25">
      <c r="A50">
        <v>2009</v>
      </c>
      <c r="B50">
        <f>('B132 - CY'!B50*9+'B132 - CY'!B49*3)/12</f>
        <v>975168.5</v>
      </c>
      <c r="C50">
        <f>('B132 - CY'!C50*9+'B132 - CY'!C49*3)/12</f>
        <v>72819.75</v>
      </c>
      <c r="D50">
        <f>('B132 - CY'!D50*9+'B132 - CY'!D49*3)/12</f>
        <v>90515.75</v>
      </c>
      <c r="E50">
        <f>('B132 - CY'!E50*9+'B132 - CY'!E49*3)/12</f>
        <v>669100.75</v>
      </c>
      <c r="F50">
        <f>('B132 - CY'!F50*9+'B132 - CY'!F49*3)/12</f>
        <v>19888.5</v>
      </c>
      <c r="G50">
        <f>('B132 - CY'!G50*9+'B132 - CY'!G49*3)/12</f>
        <v>1991</v>
      </c>
      <c r="H50">
        <f>('B132 - CY'!H50*9+'B132 - CY'!H49*3)/12</f>
        <v>2825.5</v>
      </c>
      <c r="I50">
        <f>('B132 - CY'!I50*9+'B132 - CY'!I49*3)/12</f>
        <v>161908.25</v>
      </c>
      <c r="J50">
        <f>('B132 - CY'!J50*9+'B132 - CY'!J49*3)/12</f>
        <v>1994218</v>
      </c>
    </row>
    <row r="51" spans="1:10" x14ac:dyDescent="0.25">
      <c r="A51">
        <v>2010</v>
      </c>
      <c r="B51">
        <f>('B132 - CY'!B51*9+'B132 - CY'!B50*3)/12</f>
        <v>1096986.75</v>
      </c>
      <c r="C51">
        <f>('B132 - CY'!C51*9+'B132 - CY'!C50*3)/12</f>
        <v>111592.5</v>
      </c>
      <c r="D51">
        <f>('B132 - CY'!D51*9+'B132 - CY'!D50*3)/12</f>
        <v>103723.25</v>
      </c>
      <c r="E51">
        <f>('B132 - CY'!E51*9+'B132 - CY'!E50*3)/12</f>
        <v>738142.5</v>
      </c>
      <c r="F51">
        <f>('B132 - CY'!F51*9+'B132 - CY'!F50*3)/12</f>
        <v>20962.25</v>
      </c>
      <c r="G51">
        <f>('B132 - CY'!G51*9+'B132 - CY'!G50*3)/12</f>
        <v>2677.75</v>
      </c>
      <c r="H51">
        <f>('B132 - CY'!H51*9+'B132 - CY'!H50*3)/12</f>
        <v>3259.5</v>
      </c>
      <c r="I51">
        <f>('B132 - CY'!I51*9+'B132 - CY'!I50*3)/12</f>
        <v>143976.5</v>
      </c>
      <c r="J51">
        <f>('B132 - CY'!J51*9+'B132 - CY'!J50*3)/12</f>
        <v>2221321</v>
      </c>
    </row>
    <row r="52" spans="1:10" x14ac:dyDescent="0.25">
      <c r="A52">
        <v>2011</v>
      </c>
      <c r="B52">
        <f>('B132 - CY'!B52*9+'B132 - CY'!B51*3)/12</f>
        <v>1323675.75</v>
      </c>
      <c r="C52">
        <f>('B132 - CY'!C52*9+'B132 - CY'!C51*3)/12</f>
        <v>134237</v>
      </c>
      <c r="D52">
        <f>('B132 - CY'!D52*9+'B132 - CY'!D51*3)/12</f>
        <v>109116.75</v>
      </c>
      <c r="E52">
        <f>('B132 - CY'!E52*9+'B132 - CY'!E51*3)/12</f>
        <v>1179849.25</v>
      </c>
      <c r="F52">
        <f>('B132 - CY'!F52*9+'B132 - CY'!F51*3)/12</f>
        <v>24034.75</v>
      </c>
      <c r="G52">
        <f>('B132 - CY'!G52*9+'B132 - CY'!G51*3)/12</f>
        <v>2762.75</v>
      </c>
      <c r="H52">
        <f>('B132 - CY'!H52*9+'B132 - CY'!H51*3)/12</f>
        <v>3460.5</v>
      </c>
      <c r="I52">
        <f>('B132 - CY'!I52*9+'B132 - CY'!I51*3)/12</f>
        <v>148954.5</v>
      </c>
      <c r="J52">
        <f>('B132 - CY'!J52*9+'B132 - CY'!J51*3)/12</f>
        <v>2926091.25</v>
      </c>
    </row>
    <row r="53" spans="1:10" x14ac:dyDescent="0.25">
      <c r="A53">
        <v>2012</v>
      </c>
      <c r="B53">
        <f>('B132 - CY'!B53*9+'B132 - CY'!B52*3)/12</f>
        <v>1251482.5</v>
      </c>
      <c r="C53">
        <f>('B132 - CY'!C53*9+'B132 - CY'!C52*3)/12</f>
        <v>164714</v>
      </c>
      <c r="D53">
        <f>('B132 - CY'!D53*9+'B132 - CY'!D52*3)/12</f>
        <v>106845.75</v>
      </c>
      <c r="E53">
        <f>('B132 - CY'!E53*9+'B132 - CY'!E52*3)/12</f>
        <v>1007303.5</v>
      </c>
      <c r="F53">
        <f>('B132 - CY'!F53*9+'B132 - CY'!F52*3)/12</f>
        <v>23780.75</v>
      </c>
      <c r="G53">
        <f>('B132 - CY'!G53*9+'B132 - CY'!G52*3)/12</f>
        <v>3084.75</v>
      </c>
      <c r="H53">
        <f>('B132 - CY'!H53*9+'B132 - CY'!H52*3)/12</f>
        <v>3982.75</v>
      </c>
      <c r="I53">
        <f>('B132 - CY'!I53*9+'B132 - CY'!I52*3)/12</f>
        <v>151547.75</v>
      </c>
      <c r="J53">
        <f>('B132 - CY'!J53*9+'B132 - CY'!J52*3)/12</f>
        <v>2712741.75</v>
      </c>
    </row>
    <row r="54" spans="1:10" x14ac:dyDescent="0.25">
      <c r="A54">
        <v>2013</v>
      </c>
      <c r="B54">
        <f>('B132 - CY'!B54*9+'B132 - CY'!B53*3)/12</f>
        <v>1032320.5</v>
      </c>
      <c r="C54">
        <f>('B132 - CY'!C54*9+'B132 - CY'!C53*3)/12</f>
        <v>116181.75</v>
      </c>
      <c r="D54">
        <f>('B132 - CY'!D54*9+'B132 - CY'!D53*3)/12</f>
        <v>79320.25</v>
      </c>
      <c r="E54">
        <f>('B132 - CY'!E54*9+'B132 - CY'!E53*3)/12</f>
        <v>781636.75</v>
      </c>
      <c r="F54">
        <f>('B132 - CY'!F54*9+'B132 - CY'!F53*3)/12</f>
        <v>22128.75</v>
      </c>
      <c r="G54">
        <f>('B132 - CY'!G54*9+'B132 - CY'!G53*3)/12</f>
        <v>2917</v>
      </c>
      <c r="H54">
        <f>('B132 - CY'!H54*9+'B132 - CY'!H53*3)/12</f>
        <v>5630</v>
      </c>
      <c r="I54">
        <f>('B132 - CY'!I54*9+'B132 - CY'!I53*3)/12</f>
        <v>184472</v>
      </c>
      <c r="J54">
        <f>('B132 - CY'!J54*9+'B132 - CY'!J53*3)/12</f>
        <v>2224607</v>
      </c>
    </row>
    <row r="55" spans="1:10" x14ac:dyDescent="0.25">
      <c r="A55">
        <v>2014</v>
      </c>
      <c r="B55">
        <f>('B132 - CY'!B55*9+'B132 - CY'!B54*3)/12</f>
        <v>554023</v>
      </c>
      <c r="C55">
        <f>('B132 - CY'!C55*9+'B132 - CY'!C54*3)/12</f>
        <v>40037.5</v>
      </c>
      <c r="D55">
        <f>('B132 - CY'!D55*9+'B132 - CY'!D54*3)/12</f>
        <v>41424</v>
      </c>
      <c r="E55">
        <f>('B132 - CY'!E55*9+'B132 - CY'!E54*3)/12</f>
        <v>517357.25</v>
      </c>
      <c r="F55">
        <f>('B132 - CY'!F55*9+'B132 - CY'!F54*3)/12</f>
        <v>20397</v>
      </c>
      <c r="G55">
        <f>('B132 - CY'!G55*9+'B132 - CY'!G54*3)/12</f>
        <v>1845</v>
      </c>
      <c r="H55">
        <f>('B132 - CY'!H55*9+'B132 - CY'!H54*3)/12</f>
        <v>6109.75</v>
      </c>
      <c r="I55">
        <f>('B132 - CY'!I55*9+'B132 - CY'!I54*3)/12</f>
        <v>142600.75</v>
      </c>
      <c r="J55">
        <f>('B132 - CY'!J55*9+'B132 - CY'!J54*3)/12</f>
        <v>1323794.25</v>
      </c>
    </row>
    <row r="56" spans="1:10" x14ac:dyDescent="0.25">
      <c r="A56">
        <v>2015</v>
      </c>
      <c r="B56">
        <f>('B132 - CY'!B56*9+'B132 - CY'!B55*3)/12</f>
        <v>578547.5</v>
      </c>
      <c r="C56">
        <f>('B132 - CY'!C56*9+'B132 - CY'!C55*3)/12</f>
        <v>44827.25</v>
      </c>
      <c r="D56">
        <f>('B132 - CY'!D56*9+'B132 - CY'!D55*3)/12</f>
        <v>30608.25</v>
      </c>
      <c r="E56">
        <f>('B132 - CY'!E56*9+'B132 - CY'!E55*3)/12</f>
        <v>440048.25</v>
      </c>
      <c r="F56">
        <f>('B132 - CY'!F56*9+'B132 - CY'!F55*3)/12</f>
        <v>16324</v>
      </c>
      <c r="G56">
        <f>('B132 - CY'!G56*9+'B132 - CY'!G55*3)/12</f>
        <v>1187.75</v>
      </c>
      <c r="H56">
        <f>('B132 - CY'!H56*9+'B132 - CY'!H55*3)/12</f>
        <v>6065.25</v>
      </c>
      <c r="I56">
        <f>('B132 - CY'!I56*9+'B132 - CY'!I55*3)/12</f>
        <v>145320</v>
      </c>
      <c r="J56">
        <f>('B132 - CY'!J56*9+'B132 - CY'!J55*3)/12</f>
        <v>1262928.25</v>
      </c>
    </row>
    <row r="57" spans="1:10" x14ac:dyDescent="0.25">
      <c r="A57">
        <v>2016</v>
      </c>
      <c r="B57">
        <f>('B132 - CY'!B57*9+'B132 - CY'!B56*3)/12</f>
        <v>1023461</v>
      </c>
      <c r="C57">
        <f>('B132 - CY'!C57*9+'B132 - CY'!C56*3)/12</f>
        <v>90270.5</v>
      </c>
      <c r="D57">
        <f>('B132 - CY'!D57*9+'B132 - CY'!D56*3)/12</f>
        <v>62869.25</v>
      </c>
      <c r="E57">
        <f>('B132 - CY'!E57*9+'B132 - CY'!E56*3)/12</f>
        <v>565972</v>
      </c>
      <c r="F57">
        <f>('B132 - CY'!F57*9+'B132 - CY'!F56*3)/12</f>
        <v>27313.5</v>
      </c>
      <c r="G57">
        <f>('B132 - CY'!G57*9+'B132 - CY'!G56*3)/12</f>
        <v>1660.5</v>
      </c>
      <c r="H57">
        <f>('B132 - CY'!H57*9+'B132 - CY'!H56*3)/12</f>
        <v>4613.5</v>
      </c>
      <c r="I57">
        <f>('B132 - CY'!I57*9+'B132 - CY'!I56*3)/12</f>
        <v>151891</v>
      </c>
      <c r="J57">
        <f>('B132 - CY'!J57*9+'B132 - CY'!J56*3)/12</f>
        <v>1928051.25</v>
      </c>
    </row>
    <row r="58" spans="1:10" x14ac:dyDescent="0.25">
      <c r="A58">
        <v>2017</v>
      </c>
      <c r="B58">
        <f>('B132 - CY'!B58*9+'B132 - CY'!B57*3)/12</f>
        <v>1482800</v>
      </c>
      <c r="C58">
        <f>('B132 - CY'!C58*9+'B132 - CY'!C57*3)/12</f>
        <v>124235.5</v>
      </c>
      <c r="D58">
        <f>('B132 - CY'!D58*9+'B132 - CY'!D57*3)/12</f>
        <v>122845.75</v>
      </c>
      <c r="E58">
        <f>('B132 - CY'!E58*9+'B132 - CY'!E57*3)/12</f>
        <v>1145553.5</v>
      </c>
      <c r="F58">
        <f>('B132 - CY'!F58*9+'B132 - CY'!F57*3)/12</f>
        <v>32284</v>
      </c>
      <c r="G58">
        <f>('B132 - CY'!G58*9+'B132 - CY'!G57*3)/12</f>
        <v>2633.5</v>
      </c>
      <c r="H58">
        <f>('B132 - CY'!H58*9+'B132 - CY'!H57*3)/12</f>
        <v>4355.25</v>
      </c>
      <c r="I58">
        <f>('B132 - CY'!I58*9+'B132 - CY'!I57*3)/12</f>
        <v>126212.5</v>
      </c>
      <c r="J58">
        <f>('B132 - CY'!J58*9+'B132 - CY'!J57*3)/12</f>
        <v>3040920</v>
      </c>
    </row>
    <row r="59" spans="1:10" x14ac:dyDescent="0.25">
      <c r="A59">
        <v>2018</v>
      </c>
      <c r="B59">
        <f>('B132 - CY'!B59*9+'B132 - CY'!B58*3)/12</f>
        <v>969958.25</v>
      </c>
      <c r="C59">
        <f>('B132 - CY'!C59*9+'B132 - CY'!C58*3)/12</f>
        <v>182853.75</v>
      </c>
      <c r="D59">
        <f>('B132 - CY'!D59*9+'B132 - CY'!D58*3)/12</f>
        <v>86047.25</v>
      </c>
      <c r="E59">
        <f>('B132 - CY'!E59*9+'B132 - CY'!E58*3)/12</f>
        <v>835862</v>
      </c>
      <c r="F59">
        <f>('B132 - CY'!F59*9+'B132 - CY'!F58*3)/12</f>
        <v>30552.5</v>
      </c>
      <c r="G59">
        <f>('B132 - CY'!G59*9+'B132 - CY'!G58*3)/12</f>
        <v>2440</v>
      </c>
      <c r="H59">
        <f>('B132 - CY'!H59*9+'B132 - CY'!H58*3)/12</f>
        <v>5046.25</v>
      </c>
      <c r="I59">
        <f>('B132 - CY'!I59*9+'B132 - CY'!I58*3)/12</f>
        <v>165599.75</v>
      </c>
      <c r="J59">
        <f>('B132 - CY'!J59*9+'B132 - CY'!J58*3)/12</f>
        <v>2278359.75</v>
      </c>
    </row>
    <row r="60" spans="1:10" x14ac:dyDescent="0.25">
      <c r="A60">
        <v>2019</v>
      </c>
      <c r="B60">
        <f>('B132 - CY'!B60*9+'B132 - CY'!B59*3)/12</f>
        <v>1215006.75</v>
      </c>
      <c r="C60">
        <f>('B132 - CY'!C60*9+'B132 - CY'!C59*3)/12</f>
        <v>97143.5</v>
      </c>
      <c r="D60">
        <f>('B132 - CY'!D60*9+'B132 - CY'!D59*3)/12</f>
        <v>88627</v>
      </c>
      <c r="E60">
        <f>('B132 - CY'!E60*9+'B132 - CY'!E59*3)/12</f>
        <v>979865.5</v>
      </c>
      <c r="F60">
        <f>('B132 - CY'!F60*9+'B132 - CY'!F59*3)/12</f>
        <v>23053.75</v>
      </c>
      <c r="G60">
        <f>('B132 - CY'!G60*9+'B132 - CY'!G59*3)/12</f>
        <v>2210.25</v>
      </c>
      <c r="H60">
        <f>('B132 - CY'!H60*9+'B132 - CY'!H59*3)/12</f>
        <v>5097.5</v>
      </c>
      <c r="I60">
        <f>('B132 - CY'!I60*9+'B132 - CY'!I59*3)/12</f>
        <v>139260.5</v>
      </c>
      <c r="J60">
        <f>('B132 - CY'!J60*9+'B132 - CY'!J59*3)/12</f>
        <v>2550264.75</v>
      </c>
    </row>
    <row r="61" spans="1:10" x14ac:dyDescent="0.25">
      <c r="A61">
        <v>2020</v>
      </c>
      <c r="B61">
        <f>('B132 - CY'!B61*9+'B132 - CY'!B60*3)/12</f>
        <v>730439</v>
      </c>
      <c r="C61">
        <f>('B132 - CY'!C61*9+'B132 - CY'!C60*3)/12</f>
        <v>141315.5</v>
      </c>
      <c r="D61">
        <f>('B132 - CY'!D61*9+'B132 - CY'!D60*3)/12</f>
        <v>60844.5</v>
      </c>
      <c r="E61">
        <f>('B132 - CY'!E61*9+'B132 - CY'!E60*3)/12</f>
        <v>704381</v>
      </c>
      <c r="F61">
        <f>('B132 - CY'!F61*9+'B132 - CY'!F60*3)/12</f>
        <v>16339.25</v>
      </c>
      <c r="G61">
        <f>('B132 - CY'!G61*9+'B132 - CY'!G60*3)/12</f>
        <v>2151</v>
      </c>
      <c r="H61">
        <f>('B132 - CY'!H61*9+'B132 - CY'!H60*3)/12</f>
        <v>5314.5</v>
      </c>
      <c r="I61">
        <f>('B132 - CY'!I61*9+'B132 - CY'!I60*3)/12</f>
        <v>145208</v>
      </c>
      <c r="J61">
        <f>('B132 - CY'!J61*9+'B132 - CY'!J60*3)/12</f>
        <v>1805992.75</v>
      </c>
    </row>
    <row r="62" spans="1:10" x14ac:dyDescent="0.25">
      <c r="A62">
        <v>2021</v>
      </c>
      <c r="B62">
        <f>('B132 - CY'!B62*9+'B132 - CY'!B61*3)/12</f>
        <v>456352</v>
      </c>
      <c r="C62">
        <f>('B132 - CY'!C62*9+'B132 - CY'!C61*3)/12</f>
        <v>59367</v>
      </c>
      <c r="D62">
        <f>('B132 - CY'!D62*9+'B132 - CY'!D61*3)/12</f>
        <v>37237.25</v>
      </c>
      <c r="E62">
        <f>('B132 - CY'!E62*9+'B132 - CY'!E61*3)/12</f>
        <v>488961.25</v>
      </c>
      <c r="F62">
        <f>('B132 - CY'!F62*9+'B132 - CY'!F61*3)/12</f>
        <v>14418.75</v>
      </c>
      <c r="G62">
        <f>('B132 - CY'!G62*9+'B132 - CY'!G61*3)/12</f>
        <v>1735</v>
      </c>
      <c r="H62">
        <f>('B132 - CY'!H62*9+'B132 - CY'!H61*3)/12</f>
        <v>4977.25</v>
      </c>
      <c r="I62">
        <f>('B132 - CY'!I62*9+'B132 - CY'!I61*3)/12</f>
        <v>140612.75</v>
      </c>
      <c r="J62">
        <f>('B132 - CY'!J62*9+'B132 - CY'!J61*3)/12</f>
        <v>1203661.25</v>
      </c>
    </row>
    <row r="63" spans="1:10" x14ac:dyDescent="0.25">
      <c r="A63">
        <v>2022</v>
      </c>
      <c r="B63">
        <f>('B132 - CY'!B63*9+'B132 - CY'!B62*3)/12</f>
        <v>420066.5</v>
      </c>
      <c r="C63">
        <f>('B132 - CY'!C63*9+'B132 - CY'!C62*3)/12</f>
        <v>15779</v>
      </c>
      <c r="D63">
        <f>('B132 - CY'!D63*9+'B132 - CY'!D62*3)/12</f>
        <v>26117.25</v>
      </c>
      <c r="E63">
        <f>('B132 - CY'!E63*9+'B132 - CY'!E62*3)/12</f>
        <v>409014.75</v>
      </c>
      <c r="F63">
        <f>('B132 - CY'!F63*9+'B132 - CY'!F62*3)/12</f>
        <v>12206.5</v>
      </c>
      <c r="G63">
        <f>('B132 - CY'!G63*9+'B132 - CY'!G62*3)/12</f>
        <v>761.5</v>
      </c>
      <c r="H63">
        <f>('B132 - CY'!H63*9+'B132 - CY'!H62*3)/12</f>
        <v>4515.5</v>
      </c>
      <c r="I63">
        <f>('B132 - CY'!I63*9+'B132 - CY'!I62*3)/12</f>
        <v>137555.75</v>
      </c>
      <c r="J63">
        <f>('B132 - CY'!J63*9+'B132 - CY'!J62*3)/12</f>
        <v>1026016.75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B132 - CY</vt:lpstr>
      <vt:lpstr>MWD dataset</vt:lpstr>
      <vt:lpstr>DWR Portfolio</vt:lpstr>
      <vt:lpstr>Comparison</vt:lpstr>
      <vt:lpstr>Cmprsn B132 Monthly-annual MWD </vt:lpstr>
      <vt:lpstr>Cmprsn B132 Monthly-annual all </vt:lpstr>
      <vt:lpstr>ind-annual</vt:lpstr>
      <vt:lpstr>ESTIMATED B132 - WY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Armen Konialian</dc:creator>
  <cp:lastModifiedBy>Armen Konialian</cp:lastModifiedBy>
  <dcterms:created xsi:type="dcterms:W3CDTF">2015-06-05T18:17:20Z</dcterms:created>
  <dcterms:modified xsi:type="dcterms:W3CDTF">2024-09-14T17:52:32Z</dcterms:modified>
</cp:coreProperties>
</file>