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Analysis\Supply Analysis\"/>
    </mc:Choice>
  </mc:AlternateContent>
  <xr:revisionPtr revIDLastSave="0" documentId="13_ncr:1_{156BFFD6-8C84-464E-A88C-13B29B6108A8}" xr6:coauthVersionLast="47" xr6:coauthVersionMax="47" xr10:uidLastSave="{00000000-0000-0000-0000-000000000000}"/>
  <bookViews>
    <workbookView xWindow="-165" yWindow="-165" windowWidth="29130" windowHeight="15810" xr2:uid="{00000000-000D-0000-FFFF-FFFF00000000}"/>
  </bookViews>
  <sheets>
    <sheet name="2 var" sheetId="118" r:id="rId1"/>
    <sheet name="DWR portfolio" sheetId="106" r:id="rId2"/>
    <sheet name="Colorado WY" sheetId="117" r:id="rId3"/>
    <sheet name="Colorado CY" sheetId="12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20" l="1"/>
  <c r="F23" i="120"/>
  <c r="F24" i="120"/>
  <c r="F25" i="120"/>
  <c r="F26" i="120"/>
  <c r="F27" i="120"/>
  <c r="F28" i="120"/>
  <c r="F29" i="120"/>
  <c r="F30" i="120"/>
  <c r="F31" i="120"/>
  <c r="F32" i="120"/>
  <c r="F33" i="120"/>
  <c r="F34" i="120"/>
  <c r="F35" i="120"/>
  <c r="F36" i="120"/>
  <c r="F37" i="120"/>
  <c r="F38" i="120"/>
  <c r="F39" i="120"/>
  <c r="F40" i="120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D40" i="117"/>
  <c r="D39" i="117"/>
  <c r="D38" i="117"/>
  <c r="D37" i="117"/>
  <c r="D36" i="117"/>
  <c r="D35" i="117"/>
  <c r="D34" i="117"/>
  <c r="D33" i="117"/>
  <c r="D32" i="117"/>
  <c r="D31" i="117"/>
  <c r="D30" i="117"/>
  <c r="D29" i="117"/>
  <c r="D28" i="117"/>
  <c r="D27" i="117"/>
  <c r="D26" i="117"/>
  <c r="E26" i="117" s="1"/>
  <c r="D25" i="117"/>
  <c r="D24" i="117"/>
  <c r="D23" i="117"/>
  <c r="D22" i="117"/>
  <c r="C22" i="117"/>
  <c r="C23" i="117"/>
  <c r="C24" i="117"/>
  <c r="C25" i="117"/>
  <c r="C26" i="117"/>
  <c r="C27" i="117"/>
  <c r="C28" i="117"/>
  <c r="C29" i="117"/>
  <c r="C30" i="117"/>
  <c r="C31" i="117"/>
  <c r="C32" i="117"/>
  <c r="C33" i="117"/>
  <c r="C34" i="117"/>
  <c r="E34" i="117" s="1"/>
  <c r="C35" i="117"/>
  <c r="C36" i="117"/>
  <c r="C37" i="117"/>
  <c r="C38" i="117"/>
  <c r="C39" i="117"/>
  <c r="C40" i="117"/>
  <c r="E40" i="120"/>
  <c r="E39" i="120"/>
  <c r="E38" i="120"/>
  <c r="E37" i="120"/>
  <c r="E36" i="120"/>
  <c r="E35" i="120"/>
  <c r="E34" i="120"/>
  <c r="E33" i="120"/>
  <c r="E32" i="120"/>
  <c r="E31" i="120"/>
  <c r="E30" i="120"/>
  <c r="E29" i="120"/>
  <c r="E28" i="120"/>
  <c r="E27" i="120"/>
  <c r="E26" i="120"/>
  <c r="E25" i="120"/>
  <c r="E24" i="120"/>
  <c r="E23" i="120"/>
  <c r="E24" i="117"/>
  <c r="E25" i="117"/>
  <c r="E23" i="117"/>
  <c r="E40" i="117" l="1"/>
  <c r="E37" i="117"/>
  <c r="E39" i="117"/>
  <c r="E38" i="117"/>
  <c r="E36" i="117"/>
  <c r="E35" i="117"/>
  <c r="E33" i="117"/>
  <c r="E32" i="117"/>
  <c r="E31" i="117"/>
  <c r="E30" i="117"/>
  <c r="E29" i="117"/>
  <c r="E28" i="117"/>
  <c r="E27" i="117"/>
  <c r="F27" i="118" l="1"/>
  <c r="F28" i="118"/>
  <c r="F29" i="118"/>
  <c r="F30" i="118"/>
  <c r="F31" i="118"/>
  <c r="F32" i="118"/>
  <c r="F33" i="118"/>
  <c r="F34" i="118"/>
  <c r="F35" i="118"/>
  <c r="F36" i="118"/>
  <c r="F37" i="118"/>
  <c r="F38" i="118"/>
  <c r="F39" i="118"/>
  <c r="F40" i="118"/>
  <c r="F41" i="118"/>
  <c r="F42" i="118"/>
  <c r="F43" i="118"/>
  <c r="F26" i="118"/>
  <c r="F23" i="106"/>
  <c r="F24" i="106"/>
  <c r="F25" i="106"/>
  <c r="F26" i="106"/>
  <c r="F27" i="106"/>
  <c r="F28" i="106"/>
  <c r="F29" i="106"/>
  <c r="F30" i="106"/>
  <c r="F31" i="106"/>
  <c r="F32" i="106"/>
  <c r="F33" i="106"/>
  <c r="F34" i="106"/>
  <c r="F35" i="106"/>
  <c r="F36" i="106"/>
  <c r="F37" i="106"/>
  <c r="F38" i="106"/>
  <c r="F39" i="106"/>
  <c r="F40" i="106"/>
  <c r="F41" i="106"/>
  <c r="E23" i="106"/>
  <c r="E24" i="106"/>
  <c r="E25" i="106"/>
  <c r="E26" i="106"/>
  <c r="E27" i="106"/>
  <c r="E28" i="106"/>
  <c r="E29" i="106"/>
  <c r="E30" i="106"/>
  <c r="E31" i="106"/>
  <c r="E32" i="106"/>
  <c r="E33" i="106"/>
  <c r="E34" i="106"/>
  <c r="E35" i="106"/>
  <c r="E36" i="106"/>
  <c r="E37" i="106"/>
  <c r="E38" i="106"/>
  <c r="E39" i="106"/>
  <c r="E40" i="106"/>
  <c r="E41" i="106"/>
  <c r="Q3" i="106"/>
  <c r="R3" i="106"/>
  <c r="S3" i="106"/>
  <c r="Q4" i="106"/>
  <c r="R4" i="106"/>
  <c r="S4" i="106"/>
  <c r="Q5" i="106"/>
  <c r="R5" i="106"/>
  <c r="S5" i="106"/>
  <c r="Q6" i="106"/>
  <c r="R6" i="106"/>
  <c r="S6" i="106"/>
  <c r="Q7" i="106"/>
  <c r="R7" i="106"/>
  <c r="S7" i="106"/>
  <c r="Q8" i="106"/>
  <c r="R8" i="106"/>
  <c r="S8" i="106"/>
  <c r="Q9" i="106"/>
  <c r="R9" i="106"/>
  <c r="S9" i="106"/>
  <c r="Q10" i="106"/>
  <c r="R10" i="106"/>
  <c r="S10" i="106"/>
  <c r="Q11" i="106"/>
  <c r="R11" i="106"/>
  <c r="S11" i="106"/>
  <c r="Q12" i="106"/>
  <c r="R12" i="106"/>
  <c r="S12" i="106"/>
  <c r="Q13" i="106"/>
  <c r="R13" i="106"/>
  <c r="S13" i="106"/>
  <c r="Q14" i="106"/>
  <c r="R14" i="106"/>
  <c r="S14" i="106"/>
  <c r="Q15" i="106"/>
  <c r="R15" i="106"/>
  <c r="S15" i="106"/>
  <c r="Q16" i="106"/>
  <c r="R16" i="106"/>
  <c r="S16" i="106"/>
  <c r="Q17" i="106"/>
  <c r="R17" i="106"/>
  <c r="S17" i="106"/>
  <c r="Q18" i="106"/>
  <c r="R18" i="106"/>
  <c r="S18" i="106"/>
  <c r="Q19" i="106"/>
  <c r="R19" i="106"/>
  <c r="S19" i="106"/>
  <c r="Q20" i="106"/>
  <c r="R20" i="106"/>
  <c r="S20" i="106"/>
  <c r="L3" i="106"/>
  <c r="M3" i="106"/>
  <c r="N3" i="106"/>
  <c r="L4" i="106"/>
  <c r="M4" i="106"/>
  <c r="N4" i="106"/>
  <c r="L5" i="106"/>
  <c r="M5" i="106"/>
  <c r="N5" i="106"/>
  <c r="L6" i="106"/>
  <c r="M6" i="106"/>
  <c r="N6" i="106"/>
  <c r="L7" i="106"/>
  <c r="M7" i="106"/>
  <c r="N7" i="106"/>
  <c r="L8" i="106"/>
  <c r="M8" i="106"/>
  <c r="N8" i="106"/>
  <c r="L9" i="106"/>
  <c r="M9" i="106"/>
  <c r="N9" i="106"/>
  <c r="L10" i="106"/>
  <c r="M10" i="106"/>
  <c r="N10" i="106"/>
  <c r="L11" i="106"/>
  <c r="M11" i="106"/>
  <c r="N11" i="106"/>
  <c r="L12" i="106"/>
  <c r="M12" i="106"/>
  <c r="N12" i="106"/>
  <c r="L13" i="106"/>
  <c r="M13" i="106"/>
  <c r="N13" i="106"/>
  <c r="L14" i="106"/>
  <c r="M14" i="106"/>
  <c r="N14" i="106"/>
  <c r="L15" i="106"/>
  <c r="M15" i="106"/>
  <c r="N15" i="106"/>
  <c r="L16" i="106"/>
  <c r="M16" i="106"/>
  <c r="N16" i="106"/>
  <c r="L17" i="106"/>
  <c r="M17" i="106"/>
  <c r="N17" i="106"/>
  <c r="L18" i="106"/>
  <c r="M18" i="106"/>
  <c r="N18" i="106"/>
  <c r="L19" i="106"/>
  <c r="M19" i="106"/>
  <c r="N19" i="106"/>
  <c r="L20" i="106"/>
  <c r="M20" i="106"/>
  <c r="N20" i="106"/>
  <c r="P3" i="106"/>
  <c r="O3" i="106"/>
  <c r="P4" i="106"/>
  <c r="P5" i="106"/>
  <c r="P6" i="106"/>
  <c r="P7" i="106"/>
  <c r="P8" i="106"/>
  <c r="P9" i="106"/>
  <c r="P10" i="106"/>
  <c r="P11" i="106"/>
  <c r="P12" i="106"/>
  <c r="P13" i="106"/>
  <c r="P14" i="106"/>
  <c r="P15" i="106"/>
  <c r="P16" i="106"/>
  <c r="P17" i="106"/>
  <c r="P18" i="106"/>
  <c r="P19" i="106"/>
  <c r="P20" i="106"/>
  <c r="O4" i="106"/>
  <c r="O5" i="106"/>
  <c r="O6" i="106"/>
  <c r="O7" i="106"/>
  <c r="O8" i="106"/>
  <c r="O9" i="106"/>
  <c r="O10" i="106"/>
  <c r="O11" i="106"/>
  <c r="O12" i="106"/>
  <c r="O13" i="106"/>
  <c r="O14" i="106"/>
  <c r="O15" i="106"/>
  <c r="O16" i="106"/>
  <c r="O17" i="106"/>
  <c r="O18" i="106"/>
  <c r="O19" i="106"/>
  <c r="O20" i="106"/>
  <c r="J3" i="106"/>
  <c r="J4" i="106"/>
  <c r="J5" i="106"/>
  <c r="J6" i="106"/>
  <c r="J7" i="106"/>
  <c r="J8" i="106"/>
  <c r="J9" i="106"/>
  <c r="J10" i="106"/>
  <c r="J11" i="106"/>
  <c r="J12" i="106"/>
  <c r="J13" i="106"/>
  <c r="J14" i="106"/>
  <c r="J15" i="106"/>
  <c r="J16" i="106"/>
  <c r="J17" i="106"/>
  <c r="J18" i="106"/>
  <c r="J19" i="106"/>
  <c r="J20" i="106"/>
  <c r="K4" i="106"/>
  <c r="K5" i="106"/>
  <c r="K6" i="106"/>
  <c r="K7" i="106"/>
  <c r="K8" i="106"/>
  <c r="K9" i="106"/>
  <c r="K10" i="106"/>
  <c r="K11" i="106"/>
  <c r="K12" i="106"/>
  <c r="K13" i="106"/>
  <c r="K14" i="106"/>
  <c r="K15" i="106"/>
  <c r="K16" i="106"/>
  <c r="K17" i="106"/>
  <c r="K18" i="106"/>
  <c r="K19" i="106"/>
  <c r="K20" i="106"/>
  <c r="K3" i="106"/>
</calcChain>
</file>

<file path=xl/sharedStrings.xml><?xml version="1.0" encoding="utf-8"?>
<sst xmlns="http://schemas.openxmlformats.org/spreadsheetml/2006/main" count="92" uniqueCount="47">
  <si>
    <t>SWDI SC</t>
  </si>
  <si>
    <t>SWDI colorado</t>
  </si>
  <si>
    <t>SWDI delta imports</t>
  </si>
  <si>
    <t>Colorado</t>
  </si>
  <si>
    <t>SWP</t>
  </si>
  <si>
    <t>Residuals</t>
  </si>
  <si>
    <t>Observation</t>
  </si>
  <si>
    <t>RESIDUAL OUTPUT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</si>
  <si>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</si>
  <si>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</si>
  <si>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</si>
  <si>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</si>
  <si>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</si>
  <si>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</si>
  <si>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</si>
  <si>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</si>
  <si>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</si>
  <si>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</si>
  <si>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</si>
  <si>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</si>
  <si>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</si>
  <si>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</si>
  <si>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</si>
  <si>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</si>
  <si>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</si>
  <si>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</si>
  <si>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</si>
  <si>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</si>
  <si>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</si>
  <si>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</si>
  <si>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</si>
  <si>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</si>
  <si>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SWDI MEA</t>
  </si>
  <si>
    <t>Year</t>
  </si>
  <si>
    <t>Actual</t>
  </si>
  <si>
    <t>exp</t>
  </si>
  <si>
    <t>log</t>
  </si>
  <si>
    <t>Groundwater</t>
  </si>
  <si>
    <t>pctl_gwchange_corr</t>
  </si>
  <si>
    <t>pctl_gwelev</t>
  </si>
  <si>
    <t>Imports</t>
  </si>
  <si>
    <t>pctl_cumgwchange_corr</t>
  </si>
  <si>
    <t>Predicted Colorado</t>
  </si>
  <si>
    <t>Actual Colorado</t>
  </si>
  <si>
    <t>SWDI PWL</t>
  </si>
  <si>
    <t>SWDI delta</t>
  </si>
  <si>
    <t>Colorado &amp; 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</si>
</sst>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6" xfId="0" applyNumberFormat="1" applyBorder="1"/>
    <xf numFmtId="2" fontId="0" fillId="0" borderId="0" xfId="0" applyNumberFormat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1"/>
    <xf numFmtId="2" fontId="2" fillId="0" borderId="0" xfId="1" applyNumberFormat="1"/>
    <xf numFmtId="0" fontId="2" fillId="0" borderId="0" xfId="1" applyAlignment="1">
      <alignment horizontal="left" vertical="top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2">
    <cellStyle name="Normal" xfId="0" builtinId="0"/>
    <cellStyle name="Normal 2" xfId="1" xr:uid="{58A1BD79-9DC6-4C82-B7F6-815818C5BC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var'!$E$25</c:f>
              <c:strCache>
                <c:ptCount val="1"/>
                <c:pt idx="0">
                  <c:v>Predicted Colorado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 var'!$E$26:$E$43</c:f>
              <c:numCache>
                <c:formatCode>General</c:formatCode>
                <c:ptCount val="18"/>
                <c:pt idx="0">
                  <c:v>1142.3482696273682</c:v>
                </c:pt>
                <c:pt idx="1">
                  <c:v>946.46291366323021</c:v>
                </c:pt>
                <c:pt idx="2">
                  <c:v>1014.8882686194825</c:v>
                </c:pt>
                <c:pt idx="3">
                  <c:v>798.78225488250951</c:v>
                </c:pt>
                <c:pt idx="4">
                  <c:v>781.65782103417746</c:v>
                </c:pt>
                <c:pt idx="5">
                  <c:v>1216.0045286353475</c:v>
                </c:pt>
                <c:pt idx="6">
                  <c:v>1154.7247747013685</c:v>
                </c:pt>
                <c:pt idx="7">
                  <c:v>1267.2526456698665</c:v>
                </c:pt>
                <c:pt idx="8">
                  <c:v>926.09567727875628</c:v>
                </c:pt>
                <c:pt idx="9">
                  <c:v>757.02140269206177</c:v>
                </c:pt>
                <c:pt idx="10">
                  <c:v>961.6943725265894</c:v>
                </c:pt>
                <c:pt idx="11">
                  <c:v>1279.9145088009539</c:v>
                </c:pt>
                <c:pt idx="12">
                  <c:v>1648.5034551788337</c:v>
                </c:pt>
                <c:pt idx="13">
                  <c:v>1589.5159945841101</c:v>
                </c:pt>
                <c:pt idx="14">
                  <c:v>1260.2921376328095</c:v>
                </c:pt>
                <c:pt idx="15">
                  <c:v>1000.4626271000648</c:v>
                </c:pt>
                <c:pt idx="16">
                  <c:v>802.29449394925211</c:v>
                </c:pt>
                <c:pt idx="17">
                  <c:v>912.28385342321667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B-4B4C-8500-010CAC3AE1DB}"/>
            </c:ext>
          </c:extLst>
        </c:ser>
        <c:ser>
          <c:idx val="1"/>
          <c:order val="1"/>
          <c:tx>
            <c:strRef>
              <c:f>'2 var'!$F$25</c:f>
              <c:strCache>
                <c:ptCount val="1"/>
                <c:pt idx="0">
                  <c:v>Actual Colorado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 var'!$F$26:$F$43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B-4B4C-8500-010CAC3A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984416"/>
        <c:axId val="318985856"/>
      </c:barChart>
      <c:catAx>
        <c:axId val="31898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85856"/>
        <c:crosses val="autoZero"/>
        <c:auto val="1"/>
        <c:lblAlgn val="ctr"/>
        <c:lblOffset val="100"/>
        <c:noMultiLvlLbl val="0"/>
      </c:catAx>
      <c:valAx>
        <c:axId val="3189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'Colorado CY'!$J$2</c:f>
              <c:strCache>
                <c:ptCount val="1"/>
                <c:pt idx="0">
                  <c:v>pctl_gwchange_corr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9253068188519116E-2"/>
                  <c:y val="-0.42580052736722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'Colorado CY'!$J$3:$J$20</c:f>
              <c:numCache>
                <c:formatCode>0.00</c:formatCode>
                <c:ptCount val="18"/>
                <c:pt idx="0">
                  <c:v>0.18188622754490999</c:v>
                </c:pt>
                <c:pt idx="1">
                  <c:v>0.53742514970059796</c:v>
                </c:pt>
                <c:pt idx="2">
                  <c:v>0.32372754491017902</c:v>
                </c:pt>
                <c:pt idx="3">
                  <c:v>0.94872754491017897</c:v>
                </c:pt>
                <c:pt idx="4">
                  <c:v>0.71856287425149701</c:v>
                </c:pt>
                <c:pt idx="5">
                  <c:v>8.6826347305389198E-2</c:v>
                </c:pt>
                <c:pt idx="6">
                  <c:v>0.43974550898203502</c:v>
                </c:pt>
                <c:pt idx="7">
                  <c:v>0.32447604790419099</c:v>
                </c:pt>
                <c:pt idx="8">
                  <c:v>0.80800898203592797</c:v>
                </c:pt>
                <c:pt idx="9">
                  <c:v>0.88510479041916101</c:v>
                </c:pt>
                <c:pt idx="10">
                  <c:v>0.415419161676646</c:v>
                </c:pt>
                <c:pt idx="11">
                  <c:v>0.100299401197604</c:v>
                </c:pt>
                <c:pt idx="12">
                  <c:v>7.4850299401197501E-2</c:v>
                </c:pt>
                <c:pt idx="13">
                  <c:v>0.26983532934131699</c:v>
                </c:pt>
                <c:pt idx="14">
                  <c:v>0.29715568862275399</c:v>
                </c:pt>
                <c:pt idx="15">
                  <c:v>0.394461077844311</c:v>
                </c:pt>
                <c:pt idx="16">
                  <c:v>0.88922155688622695</c:v>
                </c:pt>
                <c:pt idx="17">
                  <c:v>0.77357784431137699</c:v>
                </c:pt>
              </c:numCache>
            </c:numRef>
          </c:xVal>
          <c:yVal>
            <c:numRef>
              <c:f>'Colorado CY'!$C$3:$C$20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9-4EB1-88E6-095D3B4D0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74112"/>
        <c:axId val="1034474592"/>
      </c:scatterChart>
      <c:valAx>
        <c:axId val="10344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GW Indicator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4592"/>
        <c:crosses val="autoZero"/>
        <c:crossBetween val="midCat"/>
      </c:valAx>
      <c:valAx>
        <c:axId val="10344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Colorado Deliveries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'Colorado CY'!$L$2</c:f>
              <c:strCache>
                <c:ptCount val="1"/>
                <c:pt idx="0">
                  <c:v>SWDI MEA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8906605424321856E-2"/>
                  <c:y val="-0.35819079906678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'Colorado CY'!$L$3:$L$20</c:f>
              <c:numCache>
                <c:formatCode>0.00</c:formatCode>
                <c:ptCount val="18"/>
                <c:pt idx="0">
                  <c:v>0.67500000000000004</c:v>
                </c:pt>
                <c:pt idx="1">
                  <c:v>0.60833333333333295</c:v>
                </c:pt>
                <c:pt idx="2">
                  <c:v>0.53888888888888797</c:v>
                </c:pt>
                <c:pt idx="3">
                  <c:v>0.54444444444444395</c:v>
                </c:pt>
                <c:pt idx="4">
                  <c:v>0.53888888888888797</c:v>
                </c:pt>
                <c:pt idx="5">
                  <c:v>0.44722222222222202</c:v>
                </c:pt>
                <c:pt idx="6">
                  <c:v>0.36944444444444402</c:v>
                </c:pt>
                <c:pt idx="7">
                  <c:v>0.32500000000000001</c:v>
                </c:pt>
                <c:pt idx="8">
                  <c:v>0.26388888888888801</c:v>
                </c:pt>
                <c:pt idx="9">
                  <c:v>0.23611111111111099</c:v>
                </c:pt>
                <c:pt idx="10">
                  <c:v>0.46666666666666601</c:v>
                </c:pt>
                <c:pt idx="11">
                  <c:v>0.40833333333333299</c:v>
                </c:pt>
                <c:pt idx="12">
                  <c:v>0.266666666666666</c:v>
                </c:pt>
                <c:pt idx="13">
                  <c:v>0.133333333333333</c:v>
                </c:pt>
                <c:pt idx="14">
                  <c:v>4.4444444444444398E-2</c:v>
                </c:pt>
                <c:pt idx="15">
                  <c:v>0.13055555555555501</c:v>
                </c:pt>
                <c:pt idx="16">
                  <c:v>0.13055555555555501</c:v>
                </c:pt>
                <c:pt idx="17">
                  <c:v>0.25277777777777699</c:v>
                </c:pt>
              </c:numCache>
            </c:numRef>
          </c:xVal>
          <c:yVal>
            <c:numRef>
              <c:f>'Colorado CY'!$C$3:$C$20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3-454C-8353-94FDE3EB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74112"/>
        <c:axId val="1034474592"/>
      </c:scatterChart>
      <c:valAx>
        <c:axId val="10344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Surface Water Drought Indicator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4592"/>
        <c:crosses val="autoZero"/>
        <c:crossBetween val="midCat"/>
      </c:valAx>
      <c:valAx>
        <c:axId val="10344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Colorado Deliveries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</a:t>
            </a:r>
            <a:r>
              <a:rPr lang="en-US" baseline="0"/>
              <a:t> &amp; GW vs </a:t>
            </a:r>
            <a:r>
              <a:rPr lang="en-US"/>
              <a:t>SWDI delta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'Colorado CY'!$F$22</c:f>
              <c:strCache>
                <c:ptCount val="1"/>
                <c:pt idx="0">
                  <c:v>SWDI 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8906605424321856E-2"/>
                  <c:y val="-0.35819079906678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'Colorado CY'!$F$23:$F$40</c:f>
              <c:numCache>
                <c:formatCode>0.00</c:formatCode>
                <c:ptCount val="18"/>
                <c:pt idx="0">
                  <c:v>0.46388888888888802</c:v>
                </c:pt>
                <c:pt idx="1">
                  <c:v>0.61111111111111105</c:v>
                </c:pt>
                <c:pt idx="2">
                  <c:v>0.51388888888888895</c:v>
                </c:pt>
                <c:pt idx="3">
                  <c:v>0.81111111111111101</c:v>
                </c:pt>
                <c:pt idx="4">
                  <c:v>0.89722222222222203</c:v>
                </c:pt>
                <c:pt idx="5">
                  <c:v>0.38055555555555498</c:v>
                </c:pt>
                <c:pt idx="6">
                  <c:v>0.23611111111111099</c:v>
                </c:pt>
                <c:pt idx="7">
                  <c:v>0.23055555555555499</c:v>
                </c:pt>
                <c:pt idx="8">
                  <c:v>0.57777777777777695</c:v>
                </c:pt>
                <c:pt idx="9">
                  <c:v>0.93055555555555503</c:v>
                </c:pt>
                <c:pt idx="10">
                  <c:v>0.48611111111111099</c:v>
                </c:pt>
                <c:pt idx="11">
                  <c:v>0.313888888888888</c:v>
                </c:pt>
                <c:pt idx="12">
                  <c:v>7.2222222222222104E-2</c:v>
                </c:pt>
                <c:pt idx="13">
                  <c:v>5.83333333333333E-2</c:v>
                </c:pt>
                <c:pt idx="14">
                  <c:v>0.3</c:v>
                </c:pt>
                <c:pt idx="15">
                  <c:v>0.46111111111111103</c:v>
                </c:pt>
                <c:pt idx="16">
                  <c:v>0.79444444444444395</c:v>
                </c:pt>
                <c:pt idx="17">
                  <c:v>0.41111111111111098</c:v>
                </c:pt>
              </c:numCache>
            </c:numRef>
          </c:xVal>
          <c:yVal>
            <c:numRef>
              <c:f>'Colorado CY'!$E$23:$E$40</c:f>
              <c:numCache>
                <c:formatCode>General</c:formatCode>
                <c:ptCount val="18"/>
                <c:pt idx="0">
                  <c:v>3206.8999999999996</c:v>
                </c:pt>
                <c:pt idx="1">
                  <c:v>2299.2999999999902</c:v>
                </c:pt>
                <c:pt idx="2">
                  <c:v>2574.8000000000002</c:v>
                </c:pt>
                <c:pt idx="3">
                  <c:v>2009.2999999999988</c:v>
                </c:pt>
                <c:pt idx="4">
                  <c:v>2546.6000000000004</c:v>
                </c:pt>
                <c:pt idx="5">
                  <c:v>2881.8</c:v>
                </c:pt>
                <c:pt idx="6">
                  <c:v>2951.5</c:v>
                </c:pt>
                <c:pt idx="7">
                  <c:v>2960.9</c:v>
                </c:pt>
                <c:pt idx="8">
                  <c:v>2396</c:v>
                </c:pt>
                <c:pt idx="9">
                  <c:v>2306.8000000000002</c:v>
                </c:pt>
                <c:pt idx="10">
                  <c:v>2386.2999999999988</c:v>
                </c:pt>
                <c:pt idx="11">
                  <c:v>3128.3</c:v>
                </c:pt>
                <c:pt idx="12">
                  <c:v>3716.3999999999996</c:v>
                </c:pt>
                <c:pt idx="13">
                  <c:v>3035.5</c:v>
                </c:pt>
                <c:pt idx="14">
                  <c:v>2517.6</c:v>
                </c:pt>
                <c:pt idx="15">
                  <c:v>2496.4</c:v>
                </c:pt>
                <c:pt idx="16">
                  <c:v>2190.3000000000002</c:v>
                </c:pt>
                <c:pt idx="17">
                  <c:v>2196.8000000000002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FE-4701-B376-27A34EEA7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74112"/>
        <c:axId val="1034474592"/>
      </c:scatterChart>
      <c:valAx>
        <c:axId val="10344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Surface Water Drought Indicator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4592"/>
        <c:crosses val="autoZero"/>
        <c:crossBetween val="midCat"/>
      </c:valAx>
      <c:valAx>
        <c:axId val="10344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Colorado Deliveries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'DWR portfolio'!$C$2</c:f>
              <c:strCache>
                <c:ptCount val="1"/>
                <c:pt idx="0">
                  <c:v>Colorado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894422572178478"/>
                  <c:y val="-0.43485090405365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'DWR portfolio'!$U$3:$U$20</c:f>
              <c:numCache>
                <c:formatCode>0.00</c:formatCode>
                <c:ptCount val="18"/>
                <c:pt idx="0">
                  <c:v>0.67500000000000004</c:v>
                </c:pt>
                <c:pt idx="1">
                  <c:v>0.60833333333333295</c:v>
                </c:pt>
                <c:pt idx="2">
                  <c:v>0.53888888888888797</c:v>
                </c:pt>
                <c:pt idx="3">
                  <c:v>0.54444444444444395</c:v>
                </c:pt>
                <c:pt idx="4">
                  <c:v>0.53888888888888797</c:v>
                </c:pt>
                <c:pt idx="5">
                  <c:v>0.44722222222222202</c:v>
                </c:pt>
                <c:pt idx="6">
                  <c:v>0.36944444444444402</c:v>
                </c:pt>
                <c:pt idx="7">
                  <c:v>0.32500000000000001</c:v>
                </c:pt>
                <c:pt idx="8">
                  <c:v>0.26388888888888801</c:v>
                </c:pt>
                <c:pt idx="9">
                  <c:v>0.23611111111111099</c:v>
                </c:pt>
                <c:pt idx="10">
                  <c:v>0.46666666666666601</c:v>
                </c:pt>
                <c:pt idx="11">
                  <c:v>0.40833333333333299</c:v>
                </c:pt>
                <c:pt idx="12">
                  <c:v>0.266666666666666</c:v>
                </c:pt>
                <c:pt idx="13">
                  <c:v>0.133333333333333</c:v>
                </c:pt>
                <c:pt idx="14">
                  <c:v>4.4444444444444398E-2</c:v>
                </c:pt>
                <c:pt idx="15">
                  <c:v>0.13055555555555501</c:v>
                </c:pt>
                <c:pt idx="16">
                  <c:v>0.13055555555555501</c:v>
                </c:pt>
                <c:pt idx="17">
                  <c:v>0.25277777777777699</c:v>
                </c:pt>
              </c:numCache>
            </c:numRef>
          </c:xVal>
          <c:yVal>
            <c:numRef>
              <c:f>'DWR portfolio'!$C$3:$C$20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2-4399-8D88-4C9127AF0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62143"/>
        <c:axId val="494166943"/>
      </c:scatterChart>
      <c:valAx>
        <c:axId val="49416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66943"/>
        <c:crosses val="autoZero"/>
        <c:crossBetween val="midCat"/>
      </c:valAx>
      <c:valAx>
        <c:axId val="4941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6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'Colorado WY'!$G$2</c:f>
              <c:strCache>
                <c:ptCount val="1"/>
                <c:pt idx="0">
                  <c:v>SWDI 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0266455480394732"/>
                  <c:y val="-0.452710971236449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'Colorado WY'!$G$3:$G$20</c:f>
              <c:numCache>
                <c:formatCode>0.00</c:formatCode>
                <c:ptCount val="18"/>
                <c:pt idx="0">
                  <c:v>0.469444444444444</c:v>
                </c:pt>
                <c:pt idx="1">
                  <c:v>0.54722222222222205</c:v>
                </c:pt>
                <c:pt idx="2">
                  <c:v>0.55833333333333302</c:v>
                </c:pt>
                <c:pt idx="3">
                  <c:v>0.70833333333333304</c:v>
                </c:pt>
                <c:pt idx="4">
                  <c:v>0.88888888888888895</c:v>
                </c:pt>
                <c:pt idx="5">
                  <c:v>0.53611111111111098</c:v>
                </c:pt>
                <c:pt idx="6">
                  <c:v>0.26944444444444399</c:v>
                </c:pt>
                <c:pt idx="7">
                  <c:v>0.20555555555555499</c:v>
                </c:pt>
                <c:pt idx="8">
                  <c:v>0.469444444444444</c:v>
                </c:pt>
                <c:pt idx="9">
                  <c:v>0.86944444444444402</c:v>
                </c:pt>
                <c:pt idx="10">
                  <c:v>0.59722222222222199</c:v>
                </c:pt>
                <c:pt idx="11">
                  <c:v>0.38333333333333303</c:v>
                </c:pt>
                <c:pt idx="12">
                  <c:v>0.105555555555555</c:v>
                </c:pt>
                <c:pt idx="13">
                  <c:v>6.3888888888888801E-2</c:v>
                </c:pt>
                <c:pt idx="14">
                  <c:v>0.22222222222222199</c:v>
                </c:pt>
                <c:pt idx="15">
                  <c:v>0.52777777777777701</c:v>
                </c:pt>
                <c:pt idx="16">
                  <c:v>0.72499999999999998</c:v>
                </c:pt>
                <c:pt idx="17">
                  <c:v>0.50833333333333297</c:v>
                </c:pt>
              </c:numCache>
            </c:numRef>
          </c:xVal>
          <c:yVal>
            <c:numRef>
              <c:f>'Colorado WY'!$C$3:$C$20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4-47BC-9297-3F971699B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74112"/>
        <c:axId val="1034474592"/>
      </c:scatterChart>
      <c:valAx>
        <c:axId val="10344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Surface Water Drought Indicator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4592"/>
        <c:crosses val="autoZero"/>
        <c:crossBetween val="midCat"/>
      </c:valAx>
      <c:valAx>
        <c:axId val="10344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Colorado Deliveries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'Colorado WY'!$H$2</c:f>
              <c:strCache>
                <c:ptCount val="1"/>
                <c:pt idx="0">
                  <c:v>SWDI SC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51835277319069"/>
                  <c:y val="-0.41071058243746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'Colorado WY'!$H$3:$H$20</c:f>
              <c:numCache>
                <c:formatCode>0.00</c:formatCode>
                <c:ptCount val="18"/>
                <c:pt idx="0">
                  <c:v>0.69166666666666599</c:v>
                </c:pt>
                <c:pt idx="1">
                  <c:v>0.719444444444444</c:v>
                </c:pt>
                <c:pt idx="2">
                  <c:v>0.59722222222222199</c:v>
                </c:pt>
                <c:pt idx="3">
                  <c:v>0.85833333333333295</c:v>
                </c:pt>
                <c:pt idx="4">
                  <c:v>0.96388888888888902</c:v>
                </c:pt>
                <c:pt idx="5">
                  <c:v>0.82777777777777695</c:v>
                </c:pt>
                <c:pt idx="6">
                  <c:v>0.72222222222222199</c:v>
                </c:pt>
                <c:pt idx="7">
                  <c:v>0.405555555555555</c:v>
                </c:pt>
                <c:pt idx="8">
                  <c:v>0.41666666666666602</c:v>
                </c:pt>
                <c:pt idx="9">
                  <c:v>0.875</c:v>
                </c:pt>
                <c:pt idx="10">
                  <c:v>0.9</c:v>
                </c:pt>
                <c:pt idx="11">
                  <c:v>0.61666666666666603</c:v>
                </c:pt>
                <c:pt idx="12">
                  <c:v>0.35555555555555501</c:v>
                </c:pt>
                <c:pt idx="13">
                  <c:v>6.3888888888888801E-2</c:v>
                </c:pt>
                <c:pt idx="14">
                  <c:v>0.15</c:v>
                </c:pt>
                <c:pt idx="15">
                  <c:v>0.68611111111111101</c:v>
                </c:pt>
                <c:pt idx="16">
                  <c:v>0.81111111111111101</c:v>
                </c:pt>
                <c:pt idx="17">
                  <c:v>0.875</c:v>
                </c:pt>
              </c:numCache>
            </c:numRef>
          </c:xVal>
          <c:yVal>
            <c:numRef>
              <c:f>'Colorado WY'!$C$3:$C$20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2-4205-8478-83E35DF95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74112"/>
        <c:axId val="1034474592"/>
      </c:scatterChart>
      <c:valAx>
        <c:axId val="10344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Surface Water Drought Indicator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4592"/>
        <c:crosses val="autoZero"/>
        <c:crossBetween val="midCat"/>
      </c:valAx>
      <c:valAx>
        <c:axId val="10344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Colorado Deliveries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'Colorado WY'!$J$2</c:f>
              <c:strCache>
                <c:ptCount val="1"/>
                <c:pt idx="0">
                  <c:v>pctl_gwchange_corr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9253068188519116E-2"/>
                  <c:y val="-0.42580052736722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'Colorado WY'!$J$3:$J$20</c:f>
              <c:numCache>
                <c:formatCode>0.00</c:formatCode>
                <c:ptCount val="18"/>
                <c:pt idx="0">
                  <c:v>0.18188622754490999</c:v>
                </c:pt>
                <c:pt idx="1">
                  <c:v>0.53742514970059796</c:v>
                </c:pt>
                <c:pt idx="2">
                  <c:v>0.32372754491017902</c:v>
                </c:pt>
                <c:pt idx="3">
                  <c:v>0.94872754491017897</c:v>
                </c:pt>
                <c:pt idx="4">
                  <c:v>0.71856287425149701</c:v>
                </c:pt>
                <c:pt idx="5">
                  <c:v>8.6826347305389198E-2</c:v>
                </c:pt>
                <c:pt idx="6">
                  <c:v>0.43974550898203502</c:v>
                </c:pt>
                <c:pt idx="7">
                  <c:v>0.32447604790419099</c:v>
                </c:pt>
                <c:pt idx="8">
                  <c:v>0.80800898203592797</c:v>
                </c:pt>
                <c:pt idx="9">
                  <c:v>0.88510479041916101</c:v>
                </c:pt>
                <c:pt idx="10">
                  <c:v>0.415419161676646</c:v>
                </c:pt>
                <c:pt idx="11">
                  <c:v>0.100299401197604</c:v>
                </c:pt>
                <c:pt idx="12">
                  <c:v>7.4850299401197501E-2</c:v>
                </c:pt>
                <c:pt idx="13">
                  <c:v>0.26983532934131699</c:v>
                </c:pt>
                <c:pt idx="14">
                  <c:v>0.29715568862275399</c:v>
                </c:pt>
                <c:pt idx="15">
                  <c:v>0.394461077844311</c:v>
                </c:pt>
                <c:pt idx="16">
                  <c:v>0.88922155688622695</c:v>
                </c:pt>
                <c:pt idx="17">
                  <c:v>0.77357784431137699</c:v>
                </c:pt>
              </c:numCache>
            </c:numRef>
          </c:xVal>
          <c:yVal>
            <c:numRef>
              <c:f>'Colorado WY'!$C$3:$C$20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1-4C60-AFCA-5A5CD5806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74112"/>
        <c:axId val="1034474592"/>
      </c:scatterChart>
      <c:valAx>
        <c:axId val="10344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GW Indicator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4592"/>
        <c:crosses val="autoZero"/>
        <c:crossBetween val="midCat"/>
      </c:valAx>
      <c:valAx>
        <c:axId val="10344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Colorado Deliveries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'Colorado WY'!$L$2</c:f>
              <c:strCache>
                <c:ptCount val="1"/>
                <c:pt idx="0">
                  <c:v>SWDI MEA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8906605424321856E-2"/>
                  <c:y val="-0.35819079906678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'Colorado WY'!$L$3:$L$20</c:f>
              <c:numCache>
                <c:formatCode>0.00</c:formatCode>
                <c:ptCount val="18"/>
                <c:pt idx="0">
                  <c:v>0.67500000000000004</c:v>
                </c:pt>
                <c:pt idx="1">
                  <c:v>0.60833333333333295</c:v>
                </c:pt>
                <c:pt idx="2">
                  <c:v>0.53888888888888797</c:v>
                </c:pt>
                <c:pt idx="3">
                  <c:v>0.54444444444444395</c:v>
                </c:pt>
                <c:pt idx="4">
                  <c:v>0.53888888888888797</c:v>
                </c:pt>
                <c:pt idx="5">
                  <c:v>0.44722222222222202</c:v>
                </c:pt>
                <c:pt idx="6">
                  <c:v>0.36944444444444402</c:v>
                </c:pt>
                <c:pt idx="7">
                  <c:v>0.32500000000000001</c:v>
                </c:pt>
                <c:pt idx="8">
                  <c:v>0.26388888888888801</c:v>
                </c:pt>
                <c:pt idx="9">
                  <c:v>0.23611111111111099</c:v>
                </c:pt>
                <c:pt idx="10">
                  <c:v>0.46666666666666601</c:v>
                </c:pt>
                <c:pt idx="11">
                  <c:v>0.40833333333333299</c:v>
                </c:pt>
                <c:pt idx="12">
                  <c:v>0.266666666666666</c:v>
                </c:pt>
                <c:pt idx="13">
                  <c:v>0.133333333333333</c:v>
                </c:pt>
                <c:pt idx="14">
                  <c:v>4.4444444444444398E-2</c:v>
                </c:pt>
                <c:pt idx="15">
                  <c:v>0.13055555555555501</c:v>
                </c:pt>
                <c:pt idx="16">
                  <c:v>0.13055555555555501</c:v>
                </c:pt>
                <c:pt idx="17">
                  <c:v>0.25277777777777699</c:v>
                </c:pt>
              </c:numCache>
            </c:numRef>
          </c:xVal>
          <c:yVal>
            <c:numRef>
              <c:f>'Colorado WY'!$C$3:$C$20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A-4854-9E56-17E901430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74112"/>
        <c:axId val="1034474592"/>
      </c:scatterChart>
      <c:valAx>
        <c:axId val="10344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Surface Water Drought Indicator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4592"/>
        <c:crosses val="autoZero"/>
        <c:crossBetween val="midCat"/>
      </c:valAx>
      <c:valAx>
        <c:axId val="10344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Colorado Deliveries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</a:t>
            </a:r>
            <a:r>
              <a:rPr lang="en-US" baseline="0"/>
              <a:t> &amp; GW vs </a:t>
            </a:r>
            <a:r>
              <a:rPr lang="en-US"/>
              <a:t>SWDI delta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'Colorado WY'!$F$22</c:f>
              <c:strCache>
                <c:ptCount val="1"/>
                <c:pt idx="0">
                  <c:v>SWDI 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8906605424321856E-2"/>
                  <c:y val="-0.35819079906678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'Colorado WY'!$F$23:$F$40</c:f>
              <c:numCache>
                <c:formatCode>0.00</c:formatCode>
                <c:ptCount val="18"/>
                <c:pt idx="0">
                  <c:v>0.469444444444444</c:v>
                </c:pt>
                <c:pt idx="1">
                  <c:v>0.54722222222222205</c:v>
                </c:pt>
                <c:pt idx="2">
                  <c:v>0.55833333333333302</c:v>
                </c:pt>
                <c:pt idx="3">
                  <c:v>0.70833333333333304</c:v>
                </c:pt>
                <c:pt idx="4">
                  <c:v>0.88888888888888895</c:v>
                </c:pt>
                <c:pt idx="5">
                  <c:v>0.53611111111111098</c:v>
                </c:pt>
                <c:pt idx="6">
                  <c:v>0.26944444444444399</c:v>
                </c:pt>
                <c:pt idx="7">
                  <c:v>0.20555555555555499</c:v>
                </c:pt>
                <c:pt idx="8">
                  <c:v>0.469444444444444</c:v>
                </c:pt>
                <c:pt idx="9">
                  <c:v>0.86944444444444402</c:v>
                </c:pt>
                <c:pt idx="10">
                  <c:v>0.59722222222222199</c:v>
                </c:pt>
                <c:pt idx="11">
                  <c:v>0.38333333333333303</c:v>
                </c:pt>
                <c:pt idx="12">
                  <c:v>0.105555555555555</c:v>
                </c:pt>
                <c:pt idx="13">
                  <c:v>6.3888888888888801E-2</c:v>
                </c:pt>
                <c:pt idx="14">
                  <c:v>0.22222222222222199</c:v>
                </c:pt>
                <c:pt idx="15">
                  <c:v>0.52777777777777701</c:v>
                </c:pt>
                <c:pt idx="16">
                  <c:v>0.72499999999999998</c:v>
                </c:pt>
                <c:pt idx="17">
                  <c:v>0.50833333333333297</c:v>
                </c:pt>
              </c:numCache>
            </c:numRef>
          </c:xVal>
          <c:yVal>
            <c:numRef>
              <c:f>'Colorado WY'!$E$23:$E$40</c:f>
              <c:numCache>
                <c:formatCode>General</c:formatCode>
                <c:ptCount val="18"/>
                <c:pt idx="0">
                  <c:v>3206.8999999999996</c:v>
                </c:pt>
                <c:pt idx="1">
                  <c:v>2299.2999999999902</c:v>
                </c:pt>
                <c:pt idx="2">
                  <c:v>2574.8000000000002</c:v>
                </c:pt>
                <c:pt idx="3">
                  <c:v>2009.2999999999988</c:v>
                </c:pt>
                <c:pt idx="4">
                  <c:v>2546.6000000000004</c:v>
                </c:pt>
                <c:pt idx="5">
                  <c:v>2881.8</c:v>
                </c:pt>
                <c:pt idx="6">
                  <c:v>2951.5</c:v>
                </c:pt>
                <c:pt idx="7">
                  <c:v>2960.9</c:v>
                </c:pt>
                <c:pt idx="8">
                  <c:v>2396</c:v>
                </c:pt>
                <c:pt idx="9">
                  <c:v>2306.8000000000002</c:v>
                </c:pt>
                <c:pt idx="10">
                  <c:v>2386.2999999999988</c:v>
                </c:pt>
                <c:pt idx="11">
                  <c:v>3128.3</c:v>
                </c:pt>
                <c:pt idx="12">
                  <c:v>3716.3999999999996</c:v>
                </c:pt>
                <c:pt idx="13">
                  <c:v>3035.5</c:v>
                </c:pt>
                <c:pt idx="14">
                  <c:v>2517.6</c:v>
                </c:pt>
                <c:pt idx="15">
                  <c:v>2496.4</c:v>
                </c:pt>
                <c:pt idx="16">
                  <c:v>2190.3000000000002</c:v>
                </c:pt>
                <c:pt idx="17">
                  <c:v>2196.8000000000002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B-4983-B541-A427CF52B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74112"/>
        <c:axId val="1034474592"/>
      </c:scatterChart>
      <c:valAx>
        <c:axId val="10344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Surface Water Drought Indicator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4592"/>
        <c:crosses val="autoZero"/>
        <c:crossBetween val="midCat"/>
      </c:valAx>
      <c:valAx>
        <c:axId val="10344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Colorado Deliveries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'Colorado CY'!$G$2</c:f>
              <c:strCache>
                <c:ptCount val="1"/>
                <c:pt idx="0">
                  <c:v>SWDI 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0266455480394732"/>
                  <c:y val="-0.452710971236449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'Colorado CY'!$G$3:$G$20</c:f>
              <c:numCache>
                <c:formatCode>0.00</c:formatCode>
                <c:ptCount val="18"/>
                <c:pt idx="0">
                  <c:v>0.46388888888888802</c:v>
                </c:pt>
                <c:pt idx="1">
                  <c:v>0.61111111111111105</c:v>
                </c:pt>
                <c:pt idx="2">
                  <c:v>0.51388888888888895</c:v>
                </c:pt>
                <c:pt idx="3">
                  <c:v>0.81111111111111101</c:v>
                </c:pt>
                <c:pt idx="4">
                  <c:v>0.89722222222222203</c:v>
                </c:pt>
                <c:pt idx="5">
                  <c:v>0.38055555555555498</c:v>
                </c:pt>
                <c:pt idx="6">
                  <c:v>0.23611111111111099</c:v>
                </c:pt>
                <c:pt idx="7">
                  <c:v>0.23055555555555499</c:v>
                </c:pt>
                <c:pt idx="8">
                  <c:v>0.57777777777777695</c:v>
                </c:pt>
                <c:pt idx="9">
                  <c:v>0.93055555555555503</c:v>
                </c:pt>
                <c:pt idx="10">
                  <c:v>0.48611111111111099</c:v>
                </c:pt>
                <c:pt idx="11">
                  <c:v>0.313888888888888</c:v>
                </c:pt>
                <c:pt idx="12">
                  <c:v>7.2222222222222104E-2</c:v>
                </c:pt>
                <c:pt idx="13">
                  <c:v>5.83333333333333E-2</c:v>
                </c:pt>
                <c:pt idx="14">
                  <c:v>0.3</c:v>
                </c:pt>
                <c:pt idx="15">
                  <c:v>0.46111111111111103</c:v>
                </c:pt>
                <c:pt idx="16">
                  <c:v>0.79444444444444395</c:v>
                </c:pt>
                <c:pt idx="17">
                  <c:v>0.41111111111111098</c:v>
                </c:pt>
              </c:numCache>
            </c:numRef>
          </c:xVal>
          <c:yVal>
            <c:numRef>
              <c:f>'Colorado CY'!$C$3:$C$20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B-4C07-968B-7F61D8D34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74112"/>
        <c:axId val="1034474592"/>
      </c:scatterChart>
      <c:valAx>
        <c:axId val="10344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Surface Water Drought Indicator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4592"/>
        <c:crosses val="autoZero"/>
        <c:crossBetween val="midCat"/>
      </c:valAx>
      <c:valAx>
        <c:axId val="10344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Colorado Deliveries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'Colorado CY'!$H$2</c:f>
              <c:strCache>
                <c:ptCount val="1"/>
                <c:pt idx="0">
                  <c:v>SWDI SC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51835277319069"/>
                  <c:y val="-0.41071058243746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'Colorado CY'!$H$3:$H$20</c:f>
              <c:numCache>
                <c:formatCode>0.00</c:formatCode>
                <c:ptCount val="18"/>
                <c:pt idx="0">
                  <c:v>0.70833333333333304</c:v>
                </c:pt>
                <c:pt idx="1">
                  <c:v>0.68333333333333302</c:v>
                </c:pt>
                <c:pt idx="2">
                  <c:v>0.57499999999999996</c:v>
                </c:pt>
                <c:pt idx="3">
                  <c:v>0.97222222222222199</c:v>
                </c:pt>
                <c:pt idx="4">
                  <c:v>0.94444444444444398</c:v>
                </c:pt>
                <c:pt idx="5">
                  <c:v>0.78888888888888797</c:v>
                </c:pt>
                <c:pt idx="6">
                  <c:v>0.66111111111111098</c:v>
                </c:pt>
                <c:pt idx="7">
                  <c:v>0.35277777777777702</c:v>
                </c:pt>
                <c:pt idx="8">
                  <c:v>0.50277777777777699</c:v>
                </c:pt>
                <c:pt idx="9">
                  <c:v>0.95277777777777795</c:v>
                </c:pt>
                <c:pt idx="10">
                  <c:v>0.84722222222222199</c:v>
                </c:pt>
                <c:pt idx="11">
                  <c:v>0.56666666666666599</c:v>
                </c:pt>
                <c:pt idx="12">
                  <c:v>0.23055555555555499</c:v>
                </c:pt>
                <c:pt idx="13">
                  <c:v>7.2222222222222202E-2</c:v>
                </c:pt>
                <c:pt idx="14">
                  <c:v>0.23611111111111099</c:v>
                </c:pt>
                <c:pt idx="15">
                  <c:v>0.66944444444444395</c:v>
                </c:pt>
                <c:pt idx="16">
                  <c:v>0.86666666666666603</c:v>
                </c:pt>
                <c:pt idx="17">
                  <c:v>0.85555555555555496</c:v>
                </c:pt>
              </c:numCache>
            </c:numRef>
          </c:xVal>
          <c:yVal>
            <c:numRef>
              <c:f>'Colorado CY'!$C$3:$C$20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0-45AE-991E-1649B4773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74112"/>
        <c:axId val="1034474592"/>
      </c:scatterChart>
      <c:valAx>
        <c:axId val="10344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Surface Water Drought Indicator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4592"/>
        <c:crosses val="autoZero"/>
        <c:crossBetween val="midCat"/>
      </c:valAx>
      <c:valAx>
        <c:axId val="10344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Colorado Deliveries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23</xdr:row>
      <xdr:rowOff>176212</xdr:rowOff>
    </xdr:from>
    <xdr:to>
      <xdr:col>14</xdr:col>
      <xdr:colOff>323850</xdr:colOff>
      <xdr:row>38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4FE9D-003A-A7E4-B124-262F3DD9F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185737</xdr:colOff>
      <xdr:row>14</xdr:row>
      <xdr:rowOff>14287</xdr:rowOff>
    </xdr:from>
    <xdr:to>
      <xdr:col>18</xdr:col>
      <xdr:colOff>490537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0E749-3C9E-9454-E1B7-93A0114FD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9525</xdr:rowOff>
    </xdr:from>
    <xdr:to>
      <xdr:col>21</xdr:col>
      <xdr:colOff>347477</xdr:colOff>
      <xdr:row>15</xdr:row>
      <xdr:rowOff>115166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25294-C3FC-42C0-8C17-146D34871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15</xdr:row>
      <xdr:rowOff>104775</xdr:rowOff>
    </xdr:from>
    <xdr:to>
      <xdr:col>21</xdr:col>
      <xdr:colOff>347477</xdr:colOff>
      <xdr:row>29</xdr:row>
      <xdr:rowOff>134216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73625-C1AD-4241-B63F-F833E7BA4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342900</xdr:colOff>
      <xdr:row>1</xdr:row>
      <xdr:rowOff>9525</xdr:rowOff>
    </xdr:from>
    <xdr:to>
      <xdr:col>29</xdr:col>
      <xdr:colOff>61727</xdr:colOff>
      <xdr:row>15</xdr:row>
      <xdr:rowOff>115166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1B1DE0-4D09-4FF7-8658-B0BBC600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342900</xdr:colOff>
      <xdr:row>15</xdr:row>
      <xdr:rowOff>104775</xdr:rowOff>
    </xdr:from>
    <xdr:to>
      <xdr:col>29</xdr:col>
      <xdr:colOff>61727</xdr:colOff>
      <xdr:row>29</xdr:row>
      <xdr:rowOff>134216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AF4BB9-406C-4454-9C45-4A3C609D5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</xdr:colOff>
      <xdr:row>29</xdr:row>
      <xdr:rowOff>142875</xdr:rowOff>
    </xdr:from>
    <xdr:to>
      <xdr:col>21</xdr:col>
      <xdr:colOff>347477</xdr:colOff>
      <xdr:row>43</xdr:row>
      <xdr:rowOff>143741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A73B76-8E50-482B-A788-BA0AB0962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9525</xdr:rowOff>
    </xdr:from>
    <xdr:to>
      <xdr:col>21</xdr:col>
      <xdr:colOff>347477</xdr:colOff>
      <xdr:row>15</xdr:row>
      <xdr:rowOff>115166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501C6-28DD-4DEA-B854-18490E554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15</xdr:row>
      <xdr:rowOff>104775</xdr:rowOff>
    </xdr:from>
    <xdr:to>
      <xdr:col>21</xdr:col>
      <xdr:colOff>347477</xdr:colOff>
      <xdr:row>29</xdr:row>
      <xdr:rowOff>134216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D5F44-7D57-47F3-A23E-66AB58D9E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342900</xdr:colOff>
      <xdr:row>1</xdr:row>
      <xdr:rowOff>9525</xdr:rowOff>
    </xdr:from>
    <xdr:to>
      <xdr:col>29</xdr:col>
      <xdr:colOff>61727</xdr:colOff>
      <xdr:row>15</xdr:row>
      <xdr:rowOff>115166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125620-97CA-47D7-B20C-584CB6A6C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342900</xdr:colOff>
      <xdr:row>15</xdr:row>
      <xdr:rowOff>104775</xdr:rowOff>
    </xdr:from>
    <xdr:to>
      <xdr:col>29</xdr:col>
      <xdr:colOff>61727</xdr:colOff>
      <xdr:row>29</xdr:row>
      <xdr:rowOff>134216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F335B4-6FFF-49BB-939F-A020C806C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</xdr:colOff>
      <xdr:row>29</xdr:row>
      <xdr:rowOff>142875</xdr:rowOff>
    </xdr:from>
    <xdr:to>
      <xdr:col>21</xdr:col>
      <xdr:colOff>347477</xdr:colOff>
      <xdr:row>43</xdr:row>
      <xdr:rowOff>143741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5FFA7B-B2D2-4516-92C7-0BB879FDF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0223-0DA4-43CD-8D75-7100DAA50041}">
  <dimension ref="A1:I43"/>
  <sheetViews>
    <sheetView tabSelected="1" topLeftCell="A15" workbookViewId="0">
      <selection activeCell="E26" sqref="E26:E43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21" t="s">
        <v>30</v>
      </c>
      <c r="B3" s="21"/>
    </row>
    <row r="4" spans="1:9" x14ac:dyDescent="0.25">
      <c r="A4" t="s">
        <v>29</v>
      </c>
      <c r="B4">
        <v>0.93157270359311728</v>
      </c>
    </row>
    <row r="5" spans="1:9" x14ac:dyDescent="0.25">
      <c r="A5" t="s">
        <v>28</v>
      </c>
      <c r="B5">
        <v>0.86782770207978988</v>
      </c>
    </row>
    <row r="6" spans="1:9" x14ac:dyDescent="0.25">
      <c r="A6" t="s">
        <v>27</v>
      </c>
      <c r="B6">
        <v>0.85020472902376187</v>
      </c>
    </row>
    <row r="7" spans="1:9" x14ac:dyDescent="0.25">
      <c r="A7" t="s">
        <v>15</v>
      </c>
      <c r="B7">
        <v>108.62118035257373</v>
      </c>
    </row>
    <row r="8" spans="1:9" ht="15.75" thickBot="1" x14ac:dyDescent="0.3">
      <c r="A8" s="19" t="s">
        <v>26</v>
      </c>
      <c r="B8" s="19">
        <v>18</v>
      </c>
    </row>
    <row r="10" spans="1:9" ht="15.75" thickBot="1" x14ac:dyDescent="0.3">
      <c r="A10" t="s">
        <v>25</v>
      </c>
    </row>
    <row r="11" spans="1:9" x14ac:dyDescent="0.25">
      <c r="A11" s="20"/>
      <c r="B11" s="20" t="s">
        <v>24</v>
      </c>
      <c r="C11" s="20" t="s">
        <v>23</v>
      </c>
      <c r="D11" s="20" t="s">
        <v>22</v>
      </c>
      <c r="E11" s="20" t="s">
        <v>21</v>
      </c>
      <c r="F11" s="20" t="s">
        <v>20</v>
      </c>
    </row>
    <row r="12" spans="1:9" x14ac:dyDescent="0.25">
      <c r="A12" t="s">
        <v>19</v>
      </c>
      <c r="B12">
        <v>2</v>
      </c>
      <c r="C12">
        <v>1162019.3587933166</v>
      </c>
      <c r="D12">
        <v>581009.67939665832</v>
      </c>
      <c r="E12">
        <v>49.24411444770071</v>
      </c>
      <c r="F12">
        <v>2.5618476820260789E-7</v>
      </c>
    </row>
    <row r="13" spans="1:9" x14ac:dyDescent="0.25">
      <c r="A13" t="s">
        <v>18</v>
      </c>
      <c r="B13">
        <v>15</v>
      </c>
      <c r="C13">
        <v>176978.41231779527</v>
      </c>
      <c r="D13">
        <v>11798.560821186351</v>
      </c>
    </row>
    <row r="14" spans="1:9" ht="15.75" thickBot="1" x14ac:dyDescent="0.3">
      <c r="A14" s="19" t="s">
        <v>17</v>
      </c>
      <c r="B14" s="19">
        <v>17</v>
      </c>
      <c r="C14" s="19">
        <v>1338997.7711111119</v>
      </c>
      <c r="D14" s="19"/>
      <c r="E14" s="19"/>
      <c r="F14" s="19"/>
    </row>
    <row r="15" spans="1:9" ht="15.75" thickBot="1" x14ac:dyDescent="0.3"/>
    <row r="16" spans="1:9" x14ac:dyDescent="0.25">
      <c r="A16" s="20"/>
      <c r="B16" s="20" t="s">
        <v>16</v>
      </c>
      <c r="C16" s="20" t="s">
        <v>15</v>
      </c>
      <c r="D16" s="20" t="s">
        <v>14</v>
      </c>
      <c r="E16" s="20" t="s">
        <v>13</v>
      </c>
      <c r="F16" s="20" t="s">
        <v>12</v>
      </c>
      <c r="G16" s="20" t="s">
        <v>11</v>
      </c>
      <c r="H16" s="20" t="s">
        <v>10</v>
      </c>
      <c r="I16" s="20" t="s">
        <v>9</v>
      </c>
    </row>
    <row r="17" spans="1:9" x14ac:dyDescent="0.25">
      <c r="A17" t="s">
        <v>8</v>
      </c>
      <c r="B17">
        <v>703.94208717043625</v>
      </c>
      <c r="C17">
        <v>45.954798107529932</v>
      </c>
      <c r="D17">
        <v>15.31814122049405</v>
      </c>
      <c r="E17">
        <v>1.4429604274143475E-10</v>
      </c>
      <c r="F17">
        <v>605.99175362785036</v>
      </c>
      <c r="G17">
        <v>801.89242071302215</v>
      </c>
      <c r="H17">
        <v>605.99175362785036</v>
      </c>
      <c r="I17">
        <v>801.89242071302215</v>
      </c>
    </row>
    <row r="18" spans="1:9" x14ac:dyDescent="0.25">
      <c r="A18" t="s">
        <v>2</v>
      </c>
      <c r="B18">
        <v>-582.30429174423796</v>
      </c>
      <c r="C18">
        <v>99.232978589394591</v>
      </c>
      <c r="D18">
        <v>-5.8680521336932943</v>
      </c>
      <c r="E18">
        <v>3.0910695173413721E-5</v>
      </c>
      <c r="F18">
        <v>-793.81437886314586</v>
      </c>
      <c r="G18">
        <v>-370.79420462533005</v>
      </c>
      <c r="H18">
        <v>-793.81437886314586</v>
      </c>
      <c r="I18">
        <v>-370.79420462533005</v>
      </c>
    </row>
    <row r="19" spans="1:9" ht="15.75" thickBot="1" x14ac:dyDescent="0.3">
      <c r="A19" s="19" t="s">
        <v>38</v>
      </c>
      <c r="B19" s="19">
        <v>-333.92082309906408</v>
      </c>
      <c r="C19" s="19">
        <v>87.044078426499482</v>
      </c>
      <c r="D19" s="19">
        <v>-3.8362267616059458</v>
      </c>
      <c r="E19" s="19">
        <v>1.6188294151214557E-3</v>
      </c>
      <c r="F19" s="19">
        <v>-519.45088450489573</v>
      </c>
      <c r="G19" s="19">
        <v>-148.39076169323241</v>
      </c>
      <c r="H19" s="19">
        <v>-519.45088450489573</v>
      </c>
      <c r="I19" s="19">
        <v>-148.39076169323241</v>
      </c>
    </row>
    <row r="23" spans="1:9" x14ac:dyDescent="0.25">
      <c r="A23" t="s">
        <v>7</v>
      </c>
    </row>
    <row r="24" spans="1:9" ht="15.75" thickBot="1" x14ac:dyDescent="0.3"/>
    <row r="25" spans="1:9" x14ac:dyDescent="0.25">
      <c r="A25" s="20" t="s">
        <v>6</v>
      </c>
      <c r="B25" s="20" t="s">
        <v>42</v>
      </c>
      <c r="C25" s="20" t="s">
        <v>5</v>
      </c>
      <c r="E25" s="20" t="s">
        <v>42</v>
      </c>
      <c r="F25" t="s">
        <v>43</v>
      </c>
    </row>
    <row r="26" spans="1:9" x14ac:dyDescent="0.25">
      <c r="A26">
        <v>1</v>
      </c>
      <c r="B26">
        <v>1142.3482696273682</v>
      </c>
      <c r="C26">
        <v>166.9517303726318</v>
      </c>
      <c r="E26">
        <v>1142.3482696273682</v>
      </c>
      <c r="F26">
        <f>B26+C26</f>
        <v>1309.3</v>
      </c>
    </row>
    <row r="27" spans="1:9" x14ac:dyDescent="0.25">
      <c r="A27">
        <v>2</v>
      </c>
      <c r="B27">
        <v>946.46291366323021</v>
      </c>
      <c r="C27">
        <v>-189.86291366323019</v>
      </c>
      <c r="E27">
        <v>946.46291366323021</v>
      </c>
      <c r="F27">
        <f t="shared" ref="F27:F43" si="0">B27+C27</f>
        <v>756.6</v>
      </c>
    </row>
    <row r="28" spans="1:9" x14ac:dyDescent="0.25">
      <c r="A28">
        <v>3</v>
      </c>
      <c r="B28">
        <v>1014.8882686194825</v>
      </c>
      <c r="C28">
        <v>83.61173138051754</v>
      </c>
      <c r="E28">
        <v>1014.8882686194825</v>
      </c>
      <c r="F28">
        <f t="shared" si="0"/>
        <v>1098.5</v>
      </c>
    </row>
    <row r="29" spans="1:9" x14ac:dyDescent="0.25">
      <c r="A29">
        <v>4</v>
      </c>
      <c r="B29">
        <v>798.78225488250951</v>
      </c>
      <c r="C29">
        <v>-27.082254882510483</v>
      </c>
      <c r="E29">
        <v>798.78225488250951</v>
      </c>
      <c r="F29">
        <f t="shared" si="0"/>
        <v>771.69999999999902</v>
      </c>
    </row>
    <row r="30" spans="1:9" x14ac:dyDescent="0.25">
      <c r="A30">
        <v>5</v>
      </c>
      <c r="B30">
        <v>781.65782103417746</v>
      </c>
      <c r="C30">
        <v>25.042178965822586</v>
      </c>
      <c r="E30">
        <v>781.65782103417746</v>
      </c>
      <c r="F30">
        <f t="shared" si="0"/>
        <v>806.7</v>
      </c>
    </row>
    <row r="31" spans="1:9" x14ac:dyDescent="0.25">
      <c r="A31">
        <v>6</v>
      </c>
      <c r="B31">
        <v>1216.0045286353475</v>
      </c>
      <c r="C31">
        <v>-136.60452863534738</v>
      </c>
      <c r="E31">
        <v>1216.0045286353475</v>
      </c>
      <c r="F31">
        <f t="shared" si="0"/>
        <v>1079.4000000000001</v>
      </c>
    </row>
    <row r="32" spans="1:9" x14ac:dyDescent="0.25">
      <c r="A32">
        <v>7</v>
      </c>
      <c r="B32">
        <v>1154.7247747013685</v>
      </c>
      <c r="C32">
        <v>99.675225298631631</v>
      </c>
      <c r="E32">
        <v>1154.7247747013685</v>
      </c>
      <c r="F32">
        <f t="shared" si="0"/>
        <v>1254.4000000000001</v>
      </c>
    </row>
    <row r="33" spans="1:6" x14ac:dyDescent="0.25">
      <c r="A33">
        <v>8</v>
      </c>
      <c r="B33">
        <v>1267.2526456698665</v>
      </c>
      <c r="C33">
        <v>-50.852645669866433</v>
      </c>
      <c r="E33">
        <v>1267.2526456698665</v>
      </c>
      <c r="F33">
        <f t="shared" si="0"/>
        <v>1216.4000000000001</v>
      </c>
    </row>
    <row r="34" spans="1:6" x14ac:dyDescent="0.25">
      <c r="A34">
        <v>9</v>
      </c>
      <c r="B34">
        <v>926.09567727875628</v>
      </c>
      <c r="C34">
        <v>61.70432272124367</v>
      </c>
      <c r="E34">
        <v>926.09567727875628</v>
      </c>
      <c r="F34">
        <f t="shared" si="0"/>
        <v>987.8</v>
      </c>
    </row>
    <row r="35" spans="1:6" x14ac:dyDescent="0.25">
      <c r="A35">
        <v>10</v>
      </c>
      <c r="B35">
        <v>757.02140269206177</v>
      </c>
      <c r="C35">
        <v>198.77859730793818</v>
      </c>
      <c r="E35">
        <v>757.02140269206177</v>
      </c>
      <c r="F35">
        <f t="shared" si="0"/>
        <v>955.8</v>
      </c>
    </row>
    <row r="36" spans="1:6" x14ac:dyDescent="0.25">
      <c r="A36">
        <v>11</v>
      </c>
      <c r="B36">
        <v>961.6943725265894</v>
      </c>
      <c r="C36">
        <v>-59.494372526590382</v>
      </c>
      <c r="E36">
        <v>961.6943725265894</v>
      </c>
      <c r="F36">
        <f t="shared" si="0"/>
        <v>902.19999999999902</v>
      </c>
    </row>
    <row r="37" spans="1:6" x14ac:dyDescent="0.25">
      <c r="A37">
        <v>12</v>
      </c>
      <c r="B37">
        <v>1279.9145088009539</v>
      </c>
      <c r="C37">
        <v>24.185491199046055</v>
      </c>
      <c r="E37">
        <v>1279.9145088009539</v>
      </c>
      <c r="F37">
        <f t="shared" si="0"/>
        <v>1304.0999999999999</v>
      </c>
    </row>
    <row r="38" spans="1:6" x14ac:dyDescent="0.25">
      <c r="A38">
        <v>13</v>
      </c>
      <c r="B38">
        <v>1648.5034551788337</v>
      </c>
      <c r="C38">
        <v>81.796544821166208</v>
      </c>
      <c r="E38">
        <v>1648.5034551788337</v>
      </c>
      <c r="F38">
        <f t="shared" si="0"/>
        <v>1730.3</v>
      </c>
    </row>
    <row r="39" spans="1:6" x14ac:dyDescent="0.25">
      <c r="A39">
        <v>14</v>
      </c>
      <c r="B39">
        <v>1589.5159945841101</v>
      </c>
      <c r="C39">
        <v>-16.315994584110058</v>
      </c>
      <c r="E39">
        <v>1589.5159945841101</v>
      </c>
      <c r="F39">
        <f t="shared" si="0"/>
        <v>1573.2</v>
      </c>
    </row>
    <row r="40" spans="1:6" x14ac:dyDescent="0.25">
      <c r="A40">
        <v>15</v>
      </c>
      <c r="B40">
        <v>1260.2921376328095</v>
      </c>
      <c r="C40">
        <v>-73.69213763280959</v>
      </c>
      <c r="E40">
        <v>1260.2921376328095</v>
      </c>
      <c r="F40">
        <f t="shared" si="0"/>
        <v>1186.5999999999999</v>
      </c>
    </row>
    <row r="41" spans="1:6" x14ac:dyDescent="0.25">
      <c r="A41">
        <v>16</v>
      </c>
      <c r="B41">
        <v>1000.4626271000648</v>
      </c>
      <c r="C41">
        <v>-83.362627100064742</v>
      </c>
      <c r="E41">
        <v>1000.4626271000648</v>
      </c>
      <c r="F41">
        <f t="shared" si="0"/>
        <v>917.1</v>
      </c>
    </row>
    <row r="42" spans="1:6" x14ac:dyDescent="0.25">
      <c r="A42">
        <v>17</v>
      </c>
      <c r="B42">
        <v>802.29449394925211</v>
      </c>
      <c r="C42">
        <v>-26.894493949252137</v>
      </c>
      <c r="E42">
        <v>802.29449394925211</v>
      </c>
      <c r="F42">
        <f t="shared" si="0"/>
        <v>775.4</v>
      </c>
    </row>
    <row r="43" spans="1:6" ht="15.75" thickBot="1" x14ac:dyDescent="0.3">
      <c r="A43" s="19">
        <v>18</v>
      </c>
      <c r="B43" s="19">
        <v>912.28385342321667</v>
      </c>
      <c r="C43" s="19">
        <v>-77.583853423216624</v>
      </c>
      <c r="E43" s="19">
        <v>912.28385342321667</v>
      </c>
      <c r="F43">
        <f t="shared" si="0"/>
        <v>834.7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E06B-ADFD-447A-B05A-F68516C9BC8A}">
  <dimension ref="A1:U41"/>
  <sheetViews>
    <sheetView workbookViewId="0">
      <selection activeCell="F37" sqref="F37"/>
    </sheetView>
  </sheetViews>
  <sheetFormatPr defaultRowHeight="15" x14ac:dyDescent="0.25"/>
  <sheetData>
    <row r="1" spans="1:21" x14ac:dyDescent="0.25">
      <c r="A1" s="13"/>
      <c r="B1" s="13"/>
      <c r="C1" s="14"/>
      <c r="D1" s="14"/>
      <c r="E1" s="13" t="s">
        <v>34</v>
      </c>
      <c r="F1" s="14"/>
      <c r="G1" s="14"/>
      <c r="H1" s="14"/>
      <c r="I1" s="15"/>
      <c r="J1" s="13" t="s">
        <v>35</v>
      </c>
      <c r="K1" s="14"/>
      <c r="L1" s="14"/>
      <c r="M1" s="14"/>
      <c r="N1" s="15"/>
      <c r="O1" s="13" t="s">
        <v>36</v>
      </c>
      <c r="P1" s="14"/>
      <c r="Q1" s="14"/>
      <c r="R1" s="14"/>
      <c r="S1" s="15"/>
    </row>
    <row r="2" spans="1:21" x14ac:dyDescent="0.25">
      <c r="A2" s="4" t="s">
        <v>33</v>
      </c>
      <c r="B2" s="4" t="s">
        <v>4</v>
      </c>
      <c r="C2" s="5" t="s">
        <v>3</v>
      </c>
      <c r="D2" s="5" t="s">
        <v>37</v>
      </c>
      <c r="E2" s="4" t="s">
        <v>0</v>
      </c>
      <c r="F2" s="5" t="s">
        <v>2</v>
      </c>
      <c r="G2" s="5" t="s">
        <v>1</v>
      </c>
      <c r="H2" s="5" t="s">
        <v>39</v>
      </c>
      <c r="I2" s="6" t="s">
        <v>38</v>
      </c>
      <c r="J2" s="4" t="s">
        <v>0</v>
      </c>
      <c r="K2" s="5" t="s">
        <v>2</v>
      </c>
      <c r="L2" s="5" t="s">
        <v>1</v>
      </c>
      <c r="M2" s="5" t="s">
        <v>39</v>
      </c>
      <c r="N2" s="6" t="s">
        <v>38</v>
      </c>
      <c r="O2" s="4" t="s">
        <v>0</v>
      </c>
      <c r="P2" s="5" t="s">
        <v>2</v>
      </c>
      <c r="Q2" s="5" t="s">
        <v>1</v>
      </c>
      <c r="R2" s="5" t="s">
        <v>39</v>
      </c>
      <c r="S2" s="6" t="s">
        <v>38</v>
      </c>
      <c r="U2" t="s">
        <v>32</v>
      </c>
    </row>
    <row r="3" spans="1:21" x14ac:dyDescent="0.25">
      <c r="A3" s="1">
        <v>2002</v>
      </c>
      <c r="B3" s="1">
        <v>1533.5</v>
      </c>
      <c r="C3">
        <v>1309.3</v>
      </c>
      <c r="D3">
        <v>1897.6</v>
      </c>
      <c r="E3" s="7">
        <v>0.69166666666666599</v>
      </c>
      <c r="F3" s="8">
        <v>0.469444444444444</v>
      </c>
      <c r="G3" s="8">
        <v>0.70833333333333304</v>
      </c>
      <c r="H3" s="8">
        <v>0.40790986085904402</v>
      </c>
      <c r="I3" s="9">
        <v>0.18188622754490999</v>
      </c>
      <c r="J3" s="7">
        <f t="shared" ref="J3:J20" si="0">EXP(E3)</f>
        <v>1.9970411630535065</v>
      </c>
      <c r="K3" s="8">
        <f t="shared" ref="K3:K20" si="1">EXP(F3)</f>
        <v>1.599105554421427</v>
      </c>
      <c r="L3" s="8">
        <f t="shared" ref="L3:N18" si="2">EXP(G3)</f>
        <v>2.0306040966347472</v>
      </c>
      <c r="M3" s="8">
        <f t="shared" si="2"/>
        <v>1.5036716153935223</v>
      </c>
      <c r="N3" s="9">
        <f t="shared" si="2"/>
        <v>1.1994777185915813</v>
      </c>
      <c r="O3" s="7">
        <f t="shared" ref="O3:O20" si="3">LOG(E3)</f>
        <v>-0.16010315367155134</v>
      </c>
      <c r="P3" s="8">
        <f t="shared" ref="P3:P20" si="4">LOG(F3)</f>
        <v>-0.32841579615361416</v>
      </c>
      <c r="Q3" s="8">
        <f t="shared" ref="Q3:S18" si="5">LOG(G3)</f>
        <v>-0.14976232033333228</v>
      </c>
      <c r="R3" s="8">
        <f t="shared" si="5"/>
        <v>-0.38943579587215227</v>
      </c>
      <c r="S3" s="9">
        <f t="shared" si="5"/>
        <v>-0.74020018454121517</v>
      </c>
      <c r="T3" s="8"/>
      <c r="U3" s="8">
        <v>0.67500000000000004</v>
      </c>
    </row>
    <row r="4" spans="1:21" x14ac:dyDescent="0.25">
      <c r="A4" s="1">
        <v>2003</v>
      </c>
      <c r="B4" s="1">
        <v>1712.8999999999901</v>
      </c>
      <c r="C4">
        <v>756.6</v>
      </c>
      <c r="D4">
        <v>1542.69999999999</v>
      </c>
      <c r="E4" s="7">
        <v>0.719444444444444</v>
      </c>
      <c r="F4" s="8">
        <v>0.54722222222222205</v>
      </c>
      <c r="G4" s="8">
        <v>0.58888888888888802</v>
      </c>
      <c r="H4" s="8">
        <v>0.45476190476190398</v>
      </c>
      <c r="I4" s="9">
        <v>0.53742514970059796</v>
      </c>
      <c r="J4" s="7">
        <f t="shared" si="0"/>
        <v>2.0532921758436546</v>
      </c>
      <c r="K4" s="8">
        <f t="shared" si="1"/>
        <v>1.7284451068967286</v>
      </c>
      <c r="L4" s="8">
        <f t="shared" si="2"/>
        <v>1.801985096985967</v>
      </c>
      <c r="M4" s="8">
        <f t="shared" si="2"/>
        <v>1.5757981483296479</v>
      </c>
      <c r="N4" s="9">
        <f t="shared" si="2"/>
        <v>1.7115940849603701</v>
      </c>
      <c r="O4" s="7">
        <f t="shared" si="3"/>
        <v>-0.14300273668603572</v>
      </c>
      <c r="P4" s="8">
        <f t="shared" si="4"/>
        <v>-0.26183627460569447</v>
      </c>
      <c r="Q4" s="8">
        <f t="shared" si="5"/>
        <v>-0.22996663983853646</v>
      </c>
      <c r="R4" s="8">
        <f t="shared" si="5"/>
        <v>-0.34221592315017368</v>
      </c>
      <c r="S4" s="9">
        <f t="shared" si="5"/>
        <v>-0.26968201389722718</v>
      </c>
      <c r="T4" s="8"/>
      <c r="U4" s="8">
        <v>0.60833333333333295</v>
      </c>
    </row>
    <row r="5" spans="1:21" x14ac:dyDescent="0.25">
      <c r="A5" s="1">
        <v>2004</v>
      </c>
      <c r="B5" s="1">
        <v>1836.19999999999</v>
      </c>
      <c r="C5">
        <v>1098.5</v>
      </c>
      <c r="D5">
        <v>1476.3</v>
      </c>
      <c r="E5" s="7">
        <v>0.59722222222222199</v>
      </c>
      <c r="F5" s="8">
        <v>0.55833333333333302</v>
      </c>
      <c r="G5" s="8">
        <v>0.42777777777777698</v>
      </c>
      <c r="H5" s="8">
        <v>0.372988505747126</v>
      </c>
      <c r="I5" s="9">
        <v>0.32372754491017902</v>
      </c>
      <c r="J5" s="7">
        <f t="shared" si="0"/>
        <v>1.8170643825530979</v>
      </c>
      <c r="K5" s="8">
        <f t="shared" si="1"/>
        <v>1.7477571429349259</v>
      </c>
      <c r="L5" s="8">
        <f t="shared" si="2"/>
        <v>1.5338451886056954</v>
      </c>
      <c r="M5" s="8">
        <f t="shared" si="2"/>
        <v>1.4520676493041016</v>
      </c>
      <c r="N5" s="9">
        <f t="shared" si="2"/>
        <v>1.3822706491367498</v>
      </c>
      <c r="O5" s="7">
        <f t="shared" si="3"/>
        <v>-0.2238640408516821</v>
      </c>
      <c r="P5" s="8">
        <f t="shared" si="4"/>
        <v>-0.25310644334679866</v>
      </c>
      <c r="Q5" s="8">
        <f t="shared" si="5"/>
        <v>-0.368781779930825</v>
      </c>
      <c r="R5" s="8">
        <f t="shared" si="5"/>
        <v>-0.42830455148223101</v>
      </c>
      <c r="S5" s="9">
        <f t="shared" si="5"/>
        <v>-0.48982034633869465</v>
      </c>
      <c r="T5" s="8"/>
      <c r="U5" s="8">
        <v>0.53888888888888797</v>
      </c>
    </row>
    <row r="6" spans="1:21" x14ac:dyDescent="0.25">
      <c r="A6" s="1">
        <v>2005</v>
      </c>
      <c r="B6" s="1">
        <v>1528.5</v>
      </c>
      <c r="C6">
        <v>771.69999999999902</v>
      </c>
      <c r="D6">
        <v>1237.5999999999999</v>
      </c>
      <c r="E6" s="7">
        <v>0.85833333333333295</v>
      </c>
      <c r="F6" s="8">
        <v>0.70833333333333304</v>
      </c>
      <c r="G6" s="8">
        <v>0.33888888888888802</v>
      </c>
      <c r="H6" s="8">
        <v>0.79089668615984399</v>
      </c>
      <c r="I6" s="9">
        <v>0.94872754491017897</v>
      </c>
      <c r="J6" s="7">
        <f t="shared" si="0"/>
        <v>2.3592253728945809</v>
      </c>
      <c r="K6" s="8">
        <f t="shared" si="1"/>
        <v>2.0306040966347472</v>
      </c>
      <c r="L6" s="8">
        <f t="shared" si="2"/>
        <v>1.4033874046156727</v>
      </c>
      <c r="M6" s="8">
        <f t="shared" si="2"/>
        <v>2.2053730674169536</v>
      </c>
      <c r="N6" s="9">
        <f t="shared" si="2"/>
        <v>2.5824215523269465</v>
      </c>
      <c r="O6" s="7">
        <f t="shared" si="3"/>
        <v>-6.6344021342452819E-2</v>
      </c>
      <c r="P6" s="8">
        <f t="shared" si="4"/>
        <v>-0.14976232033333228</v>
      </c>
      <c r="Q6" s="8">
        <f t="shared" si="5"/>
        <v>-0.46994267009254015</v>
      </c>
      <c r="R6" s="8">
        <f t="shared" si="5"/>
        <v>-0.10188024413964684</v>
      </c>
      <c r="S6" s="9">
        <f t="shared" si="5"/>
        <v>-2.285849013415359E-2</v>
      </c>
      <c r="T6" s="8"/>
      <c r="U6" s="8">
        <v>0.54444444444444395</v>
      </c>
    </row>
    <row r="7" spans="1:21" x14ac:dyDescent="0.25">
      <c r="A7" s="1">
        <v>2006</v>
      </c>
      <c r="B7" s="1">
        <v>1469.7</v>
      </c>
      <c r="C7">
        <v>806.7</v>
      </c>
      <c r="D7">
        <v>1739.9</v>
      </c>
      <c r="E7" s="7">
        <v>0.96388888888888902</v>
      </c>
      <c r="F7" s="8">
        <v>0.88888888888888895</v>
      </c>
      <c r="G7" s="8">
        <v>0.5</v>
      </c>
      <c r="H7" s="8">
        <v>0.83333333333333304</v>
      </c>
      <c r="I7" s="9">
        <v>0.71856287425149701</v>
      </c>
      <c r="J7" s="7">
        <f t="shared" si="0"/>
        <v>2.6218728453845315</v>
      </c>
      <c r="K7" s="8">
        <f t="shared" si="1"/>
        <v>2.4324254542872081</v>
      </c>
      <c r="L7" s="8">
        <f t="shared" si="2"/>
        <v>1.6487212707001282</v>
      </c>
      <c r="M7" s="8">
        <f t="shared" si="2"/>
        <v>2.3009758908928242</v>
      </c>
      <c r="N7" s="9">
        <f t="shared" si="2"/>
        <v>2.0514828523040491</v>
      </c>
      <c r="O7" s="7">
        <f t="shared" si="3"/>
        <v>-1.597302597641349E-2</v>
      </c>
      <c r="P7" s="8">
        <f t="shared" si="4"/>
        <v>-5.1152522447381256E-2</v>
      </c>
      <c r="Q7" s="8">
        <f t="shared" si="5"/>
        <v>-0.3010299956639812</v>
      </c>
      <c r="R7" s="8">
        <f t="shared" si="5"/>
        <v>-7.9181246047624984E-2</v>
      </c>
      <c r="S7" s="9">
        <f t="shared" si="5"/>
        <v>-0.14353522509995845</v>
      </c>
      <c r="T7" s="8"/>
      <c r="U7" s="8">
        <v>0.53888888888888797</v>
      </c>
    </row>
    <row r="8" spans="1:21" x14ac:dyDescent="0.25">
      <c r="A8" s="1">
        <v>2007</v>
      </c>
      <c r="B8" s="1">
        <v>1596.4</v>
      </c>
      <c r="C8">
        <v>1079.4000000000001</v>
      </c>
      <c r="D8">
        <v>1802.4</v>
      </c>
      <c r="E8" s="7">
        <v>0.82777777777777695</v>
      </c>
      <c r="F8" s="8">
        <v>0.53611111111111098</v>
      </c>
      <c r="G8" s="8">
        <v>0.422222222222222</v>
      </c>
      <c r="H8" s="8">
        <v>0.53571428571428503</v>
      </c>
      <c r="I8" s="9">
        <v>8.6826347305389198E-2</v>
      </c>
      <c r="J8" s="7">
        <f t="shared" si="0"/>
        <v>2.2882281347202085</v>
      </c>
      <c r="K8" s="8">
        <f t="shared" si="1"/>
        <v>1.7093464613386951</v>
      </c>
      <c r="L8" s="8">
        <f t="shared" si="2"/>
        <v>1.5253474531238629</v>
      </c>
      <c r="M8" s="8">
        <f t="shared" si="2"/>
        <v>1.7086682838187925</v>
      </c>
      <c r="N8" s="9">
        <f t="shared" si="2"/>
        <v>1.0907072590174862</v>
      </c>
      <c r="O8" s="7">
        <f t="shared" si="3"/>
        <v>-8.2086236691032474E-2</v>
      </c>
      <c r="P8" s="8">
        <f t="shared" si="4"/>
        <v>-0.27074519175951361</v>
      </c>
      <c r="Q8" s="8">
        <f t="shared" si="5"/>
        <v>-0.37445891282251492</v>
      </c>
      <c r="R8" s="8">
        <f t="shared" si="5"/>
        <v>-0.27106677228653853</v>
      </c>
      <c r="S8" s="9">
        <f t="shared" si="5"/>
        <v>-1.0613484689126085</v>
      </c>
      <c r="T8" s="8"/>
      <c r="U8" s="8">
        <v>0.44722222222222202</v>
      </c>
    </row>
    <row r="9" spans="1:21" x14ac:dyDescent="0.25">
      <c r="A9" s="1">
        <v>2008</v>
      </c>
      <c r="B9" s="1">
        <v>1269.2</v>
      </c>
      <c r="C9">
        <v>1254.4000000000001</v>
      </c>
      <c r="D9">
        <v>1697.1</v>
      </c>
      <c r="E9" s="7">
        <v>0.72222222222222199</v>
      </c>
      <c r="F9" s="8">
        <v>0.26944444444444399</v>
      </c>
      <c r="G9" s="8">
        <v>0.31944444444444398</v>
      </c>
      <c r="H9" s="8">
        <v>0.5</v>
      </c>
      <c r="I9" s="9">
        <v>0.43974550898203502</v>
      </c>
      <c r="J9" s="7">
        <f t="shared" si="0"/>
        <v>2.0590036942128709</v>
      </c>
      <c r="K9" s="8">
        <f t="shared" si="1"/>
        <v>1.3092368948226385</v>
      </c>
      <c r="L9" s="8">
        <f t="shared" si="2"/>
        <v>1.3763629058361364</v>
      </c>
      <c r="M9" s="8">
        <f t="shared" si="2"/>
        <v>1.6487212707001282</v>
      </c>
      <c r="N9" s="9">
        <f t="shared" si="2"/>
        <v>1.5523121187474984</v>
      </c>
      <c r="O9" s="7">
        <f t="shared" si="3"/>
        <v>-0.14132915279646943</v>
      </c>
      <c r="P9" s="8">
        <f t="shared" si="4"/>
        <v>-0.56953076650104317</v>
      </c>
      <c r="Q9" s="8">
        <f t="shared" si="5"/>
        <v>-0.49560466041367623</v>
      </c>
      <c r="R9" s="8">
        <f t="shared" si="5"/>
        <v>-0.3010299956639812</v>
      </c>
      <c r="S9" s="9">
        <f t="shared" si="5"/>
        <v>-0.35679858719575391</v>
      </c>
      <c r="T9" s="8"/>
      <c r="U9" s="8">
        <v>0.36944444444444402</v>
      </c>
    </row>
    <row r="10" spans="1:21" x14ac:dyDescent="0.25">
      <c r="A10" s="1">
        <v>2009</v>
      </c>
      <c r="B10" s="1">
        <v>985.7</v>
      </c>
      <c r="C10">
        <v>1216.4000000000001</v>
      </c>
      <c r="D10">
        <v>1744.5</v>
      </c>
      <c r="E10" s="7">
        <v>0.405555555555555</v>
      </c>
      <c r="F10" s="8">
        <v>0.20555555555555499</v>
      </c>
      <c r="G10" s="8">
        <v>0.42499999999999999</v>
      </c>
      <c r="H10" s="8">
        <v>0.38965517241379299</v>
      </c>
      <c r="I10" s="9">
        <v>0.32447604790419099</v>
      </c>
      <c r="J10" s="7">
        <f t="shared" si="0"/>
        <v>1.5001356773068264</v>
      </c>
      <c r="K10" s="8">
        <f t="shared" si="1"/>
        <v>1.2282072128005663</v>
      </c>
      <c r="L10" s="8">
        <f t="shared" si="2"/>
        <v>1.5295904196633787</v>
      </c>
      <c r="M10" s="8">
        <f t="shared" si="2"/>
        <v>1.4764715779615081</v>
      </c>
      <c r="N10" s="9">
        <f t="shared" si="2"/>
        <v>1.38330567016601</v>
      </c>
      <c r="O10" s="7">
        <f t="shared" si="3"/>
        <v>-0.39194964498285079</v>
      </c>
      <c r="P10" s="8">
        <f t="shared" si="4"/>
        <v>-0.68707078103631225</v>
      </c>
      <c r="Q10" s="8">
        <f t="shared" si="5"/>
        <v>-0.37161106994968846</v>
      </c>
      <c r="R10" s="8">
        <f t="shared" si="5"/>
        <v>-0.40931955441553647</v>
      </c>
      <c r="S10" s="9">
        <f t="shared" si="5"/>
        <v>-0.48881735632729861</v>
      </c>
      <c r="T10" s="8"/>
      <c r="U10" s="8">
        <v>0.32500000000000001</v>
      </c>
    </row>
    <row r="11" spans="1:21" x14ac:dyDescent="0.25">
      <c r="A11" s="1">
        <v>2010</v>
      </c>
      <c r="B11" s="1">
        <v>826.9</v>
      </c>
      <c r="C11">
        <v>987.8</v>
      </c>
      <c r="D11">
        <v>1408.2</v>
      </c>
      <c r="E11" s="7">
        <v>0.41666666666666602</v>
      </c>
      <c r="F11" s="8">
        <v>0.469444444444444</v>
      </c>
      <c r="G11" s="8">
        <v>0.39444444444444399</v>
      </c>
      <c r="H11" s="8">
        <v>0.50608519269776797</v>
      </c>
      <c r="I11" s="9">
        <v>0.80800898203592797</v>
      </c>
      <c r="J11" s="7">
        <f t="shared" si="0"/>
        <v>1.5168967963882125</v>
      </c>
      <c r="K11" s="8">
        <f t="shared" si="1"/>
        <v>1.599105554421427</v>
      </c>
      <c r="L11" s="8">
        <f t="shared" si="2"/>
        <v>1.4835597620662881</v>
      </c>
      <c r="M11" s="8">
        <f t="shared" si="2"/>
        <v>1.6587846450698456</v>
      </c>
      <c r="N11" s="9">
        <f t="shared" si="2"/>
        <v>2.2434368140629486</v>
      </c>
      <c r="O11" s="7">
        <f t="shared" si="3"/>
        <v>-0.3802112417116067</v>
      </c>
      <c r="P11" s="8">
        <f t="shared" si="4"/>
        <v>-0.32841579615361416</v>
      </c>
      <c r="Q11" s="8">
        <f t="shared" si="5"/>
        <v>-0.40401415638423127</v>
      </c>
      <c r="R11" s="8">
        <f t="shared" si="5"/>
        <v>-0.29577636931782197</v>
      </c>
      <c r="S11" s="9">
        <f t="shared" si="5"/>
        <v>-9.2583811469277355E-2</v>
      </c>
      <c r="T11" s="8"/>
      <c r="U11" s="8">
        <v>0.26388888888888801</v>
      </c>
    </row>
    <row r="12" spans="1:21" x14ac:dyDescent="0.25">
      <c r="A12" s="1">
        <v>2011</v>
      </c>
      <c r="B12" s="1">
        <v>900.69999999999902</v>
      </c>
      <c r="C12">
        <v>955.8</v>
      </c>
      <c r="D12">
        <v>1351</v>
      </c>
      <c r="E12" s="7">
        <v>0.875</v>
      </c>
      <c r="F12" s="8">
        <v>0.86944444444444402</v>
      </c>
      <c r="G12" s="8">
        <v>0.405555555555555</v>
      </c>
      <c r="H12" s="8">
        <v>0.83405172413793105</v>
      </c>
      <c r="I12" s="9">
        <v>0.88510479041916101</v>
      </c>
      <c r="J12" s="7">
        <f t="shared" si="0"/>
        <v>2.3988752939670981</v>
      </c>
      <c r="K12" s="8">
        <f t="shared" si="1"/>
        <v>2.385585160221221</v>
      </c>
      <c r="L12" s="8">
        <f t="shared" si="2"/>
        <v>1.5001356773068264</v>
      </c>
      <c r="M12" s="8">
        <f t="shared" si="2"/>
        <v>2.3026294847066224</v>
      </c>
      <c r="N12" s="9">
        <f t="shared" si="2"/>
        <v>2.4232383103394537</v>
      </c>
      <c r="O12" s="7">
        <f t="shared" si="3"/>
        <v>-5.7991946977686754E-2</v>
      </c>
      <c r="P12" s="8">
        <f t="shared" si="4"/>
        <v>-6.075816322083899E-2</v>
      </c>
      <c r="Q12" s="8">
        <f t="shared" si="5"/>
        <v>-0.39194964498285079</v>
      </c>
      <c r="R12" s="8">
        <f t="shared" si="5"/>
        <v>-7.8807015535969457E-2</v>
      </c>
      <c r="S12" s="9">
        <f t="shared" si="5"/>
        <v>-5.3005308729678013E-2</v>
      </c>
      <c r="T12" s="8"/>
      <c r="U12" s="8">
        <v>0.23611111111111099</v>
      </c>
    </row>
    <row r="13" spans="1:21" x14ac:dyDescent="0.25">
      <c r="A13" s="1">
        <v>2012</v>
      </c>
      <c r="B13" s="1">
        <v>1170.3999999999901</v>
      </c>
      <c r="C13">
        <v>902.19999999999902</v>
      </c>
      <c r="D13">
        <v>1484.1</v>
      </c>
      <c r="E13" s="7">
        <v>0.9</v>
      </c>
      <c r="F13" s="8">
        <v>0.59722222222222199</v>
      </c>
      <c r="G13" s="8">
        <v>0.58055555555555505</v>
      </c>
      <c r="H13" s="8">
        <v>0.76388888888888795</v>
      </c>
      <c r="I13" s="9">
        <v>0.415419161676646</v>
      </c>
      <c r="J13" s="7">
        <f t="shared" si="0"/>
        <v>2.4596031111569499</v>
      </c>
      <c r="K13" s="8">
        <f t="shared" si="1"/>
        <v>1.8170643825530979</v>
      </c>
      <c r="L13" s="8">
        <f t="shared" si="2"/>
        <v>1.7870309499969745</v>
      </c>
      <c r="M13" s="8">
        <f t="shared" si="2"/>
        <v>2.1466079291763864</v>
      </c>
      <c r="N13" s="9">
        <f t="shared" si="2"/>
        <v>1.515005639924198</v>
      </c>
      <c r="O13" s="7">
        <f t="shared" si="3"/>
        <v>-4.5757490560675115E-2</v>
      </c>
      <c r="P13" s="8">
        <f t="shared" si="4"/>
        <v>-0.2238640408516821</v>
      </c>
      <c r="Q13" s="8">
        <f t="shared" si="5"/>
        <v>-0.23615621465623365</v>
      </c>
      <c r="R13" s="8">
        <f t="shared" si="5"/>
        <v>-0.11696980693702515</v>
      </c>
      <c r="S13" s="9">
        <f t="shared" si="5"/>
        <v>-0.38151347501685134</v>
      </c>
      <c r="T13" s="8"/>
      <c r="U13" s="8">
        <v>0.46666666666666601</v>
      </c>
    </row>
    <row r="14" spans="1:21" x14ac:dyDescent="0.25">
      <c r="A14" s="1">
        <v>2013</v>
      </c>
      <c r="B14" s="1">
        <v>1060.8</v>
      </c>
      <c r="C14">
        <v>1304.0999999999999</v>
      </c>
      <c r="D14">
        <v>1824.2</v>
      </c>
      <c r="E14" s="7">
        <v>0.61666666666666603</v>
      </c>
      <c r="F14" s="8">
        <v>0.38333333333333303</v>
      </c>
      <c r="G14" s="8">
        <v>0.37222222222222201</v>
      </c>
      <c r="H14" s="8">
        <v>0.59340659340659296</v>
      </c>
      <c r="I14" s="9">
        <v>0.100299401197604</v>
      </c>
      <c r="J14" s="7">
        <f t="shared" si="0"/>
        <v>1.8527419309528883</v>
      </c>
      <c r="K14" s="8">
        <f t="shared" si="1"/>
        <v>1.4671670042362546</v>
      </c>
      <c r="L14" s="8">
        <f t="shared" si="2"/>
        <v>1.4509553799986419</v>
      </c>
      <c r="M14" s="8">
        <f t="shared" si="2"/>
        <v>1.8101443498689735</v>
      </c>
      <c r="N14" s="9">
        <f t="shared" si="2"/>
        <v>1.1055018571113762</v>
      </c>
      <c r="O14" s="7">
        <f t="shared" si="3"/>
        <v>-0.20994952631664909</v>
      </c>
      <c r="P14" s="8">
        <f t="shared" si="4"/>
        <v>-0.41642341436605113</v>
      </c>
      <c r="Q14" s="8">
        <f t="shared" si="5"/>
        <v>-0.4291977024024799</v>
      </c>
      <c r="R14" s="8">
        <f t="shared" si="5"/>
        <v>-0.22664763249812542</v>
      </c>
      <c r="S14" s="9">
        <f t="shared" si="5"/>
        <v>-0.99870165977472269</v>
      </c>
      <c r="T14" s="8"/>
      <c r="U14" s="8">
        <v>0.40833333333333299</v>
      </c>
    </row>
    <row r="15" spans="1:21" x14ac:dyDescent="0.25">
      <c r="A15" s="1">
        <v>2014</v>
      </c>
      <c r="B15" s="1">
        <v>642.9</v>
      </c>
      <c r="C15">
        <v>1730.3</v>
      </c>
      <c r="D15">
        <v>1986.1</v>
      </c>
      <c r="E15" s="7">
        <v>0.35555555555555501</v>
      </c>
      <c r="F15" s="8">
        <v>0.105555555555555</v>
      </c>
      <c r="G15" s="8">
        <v>0.141666666666666</v>
      </c>
      <c r="H15" s="8">
        <v>0.43055555555555503</v>
      </c>
      <c r="I15" s="9">
        <v>7.4850299401197501E-2</v>
      </c>
      <c r="J15" s="7">
        <f t="shared" si="0"/>
        <v>1.4269731969975614</v>
      </c>
      <c r="K15" s="8">
        <f t="shared" si="1"/>
        <v>1.1113278432436069</v>
      </c>
      <c r="L15" s="8">
        <f t="shared" si="2"/>
        <v>1.1521925203457473</v>
      </c>
      <c r="M15" s="8">
        <f t="shared" si="2"/>
        <v>1.5381117927808445</v>
      </c>
      <c r="N15" s="9">
        <f t="shared" si="2"/>
        <v>1.0777228030590387</v>
      </c>
      <c r="O15" s="7">
        <f t="shared" si="3"/>
        <v>-0.44909253111941955</v>
      </c>
      <c r="P15" s="8">
        <f t="shared" si="4"/>
        <v>-0.97651890415047937</v>
      </c>
      <c r="Q15" s="8">
        <f t="shared" si="5"/>
        <v>-0.848732324669353</v>
      </c>
      <c r="R15" s="8">
        <f t="shared" si="5"/>
        <v>-0.36597080259699633</v>
      </c>
      <c r="S15" s="9">
        <f t="shared" si="5"/>
        <v>-1.1258064581395275</v>
      </c>
      <c r="T15" s="8"/>
      <c r="U15" s="8">
        <v>0.266666666666666</v>
      </c>
    </row>
    <row r="16" spans="1:21" x14ac:dyDescent="0.25">
      <c r="A16" s="1">
        <v>2015</v>
      </c>
      <c r="B16" s="1">
        <v>456.4</v>
      </c>
      <c r="C16">
        <v>1573.2</v>
      </c>
      <c r="D16">
        <v>1462.3</v>
      </c>
      <c r="E16" s="7">
        <v>6.3888888888888801E-2</v>
      </c>
      <c r="F16" s="8">
        <v>6.3888888888888801E-2</v>
      </c>
      <c r="G16" s="8">
        <v>0.116666666666666</v>
      </c>
      <c r="H16" s="8">
        <v>0.36538461538461497</v>
      </c>
      <c r="I16" s="9">
        <v>0.26983532934131699</v>
      </c>
      <c r="J16" s="7">
        <f t="shared" si="0"/>
        <v>1.0659739506311052</v>
      </c>
      <c r="K16" s="8">
        <f t="shared" si="1"/>
        <v>1.0659739506311052</v>
      </c>
      <c r="L16" s="8">
        <f t="shared" si="2"/>
        <v>1.1237447856581135</v>
      </c>
      <c r="M16" s="8">
        <f t="shared" si="2"/>
        <v>1.4410681585590599</v>
      </c>
      <c r="N16" s="9">
        <f t="shared" si="2"/>
        <v>1.3097487557840959</v>
      </c>
      <c r="O16" s="7">
        <f t="shared" si="3"/>
        <v>-1.1945746647496951</v>
      </c>
      <c r="P16" s="8">
        <f t="shared" si="4"/>
        <v>-1.1945746647496951</v>
      </c>
      <c r="Q16" s="8">
        <f t="shared" si="5"/>
        <v>-0.93305321036938926</v>
      </c>
      <c r="R16" s="8">
        <f t="shared" si="5"/>
        <v>-0.4372497426819707</v>
      </c>
      <c r="S16" s="9">
        <f t="shared" si="5"/>
        <v>-0.56890118908407961</v>
      </c>
      <c r="T16" s="8"/>
      <c r="U16" s="8">
        <v>0.133333333333333</v>
      </c>
    </row>
    <row r="17" spans="1:21" x14ac:dyDescent="0.25">
      <c r="A17" s="1">
        <v>2016</v>
      </c>
      <c r="B17" s="1">
        <v>917.3</v>
      </c>
      <c r="C17">
        <v>1186.5999999999999</v>
      </c>
      <c r="D17">
        <v>1331</v>
      </c>
      <c r="E17" s="7">
        <v>0.15</v>
      </c>
      <c r="F17" s="8">
        <v>0.22222222222222199</v>
      </c>
      <c r="G17" s="8">
        <v>0.102777777777777</v>
      </c>
      <c r="H17" s="8">
        <v>0.26050420168067201</v>
      </c>
      <c r="I17" s="9">
        <v>0.29715568862275399</v>
      </c>
      <c r="J17" s="7">
        <f t="shared" si="0"/>
        <v>1.1618342427282831</v>
      </c>
      <c r="K17" s="8">
        <f t="shared" si="1"/>
        <v>1.2488488690016819</v>
      </c>
      <c r="L17" s="8">
        <f t="shared" si="2"/>
        <v>1.1082451050198983</v>
      </c>
      <c r="M17" s="8">
        <f t="shared" si="2"/>
        <v>1.2975841658752445</v>
      </c>
      <c r="N17" s="9">
        <f t="shared" si="2"/>
        <v>1.3460248438899693</v>
      </c>
      <c r="O17" s="7">
        <f t="shared" si="3"/>
        <v>-0.82390874094431876</v>
      </c>
      <c r="P17" s="8">
        <f t="shared" si="4"/>
        <v>-0.65321251377534417</v>
      </c>
      <c r="Q17" s="8">
        <f t="shared" si="5"/>
        <v>-0.98810077670029561</v>
      </c>
      <c r="R17" s="8">
        <f t="shared" si="5"/>
        <v>-0.5841852675582585</v>
      </c>
      <c r="S17" s="9">
        <f t="shared" si="5"/>
        <v>-0.52701595137641255</v>
      </c>
      <c r="T17" s="8"/>
      <c r="U17" s="8">
        <v>4.4444444444444398E-2</v>
      </c>
    </row>
    <row r="18" spans="1:21" x14ac:dyDescent="0.25">
      <c r="A18" s="1">
        <v>2018</v>
      </c>
      <c r="B18" s="1">
        <v>1042.9000000000001</v>
      </c>
      <c r="C18">
        <v>917.1</v>
      </c>
      <c r="D18">
        <v>1579.3</v>
      </c>
      <c r="E18" s="7">
        <v>0.68611111111111101</v>
      </c>
      <c r="F18" s="8">
        <v>0.52777777777777701</v>
      </c>
      <c r="G18" s="8">
        <v>0.219444444444444</v>
      </c>
      <c r="H18" s="8">
        <v>0.31666666666666599</v>
      </c>
      <c r="I18" s="9">
        <v>0.394461077844311</v>
      </c>
      <c r="J18" s="7">
        <f t="shared" si="0"/>
        <v>1.9859772514697134</v>
      </c>
      <c r="K18" s="8">
        <f t="shared" si="1"/>
        <v>1.6951610952772713</v>
      </c>
      <c r="L18" s="8">
        <f t="shared" si="2"/>
        <v>1.2453846579972403</v>
      </c>
      <c r="M18" s="8">
        <f t="shared" si="2"/>
        <v>1.3725449806709287</v>
      </c>
      <c r="N18" s="9">
        <f t="shared" si="2"/>
        <v>1.4835844389142665</v>
      </c>
      <c r="O18" s="7">
        <f t="shared" si="3"/>
        <v>-0.1636055475076216</v>
      </c>
      <c r="P18" s="8">
        <f t="shared" si="4"/>
        <v>-0.27754889981445896</v>
      </c>
      <c r="Q18" s="8">
        <f t="shared" si="5"/>
        <v>-0.65867540947684677</v>
      </c>
      <c r="R18" s="8">
        <f t="shared" si="5"/>
        <v>-0.4993976494308156</v>
      </c>
      <c r="S18" s="9">
        <f t="shared" si="5"/>
        <v>-0.40399584292698065</v>
      </c>
      <c r="T18" s="8"/>
      <c r="U18" s="8">
        <v>0.13055555555555501</v>
      </c>
    </row>
    <row r="19" spans="1:21" x14ac:dyDescent="0.25">
      <c r="A19" s="1">
        <v>2019</v>
      </c>
      <c r="B19" s="1">
        <v>921.5</v>
      </c>
      <c r="C19">
        <v>775.4</v>
      </c>
      <c r="D19">
        <v>1414.9</v>
      </c>
      <c r="E19" s="7">
        <v>0.81111111111111101</v>
      </c>
      <c r="F19" s="8">
        <v>0.72499999999999998</v>
      </c>
      <c r="G19" s="8">
        <v>8.3333333333333301E-2</v>
      </c>
      <c r="H19" s="8">
        <v>0.55000000000000004</v>
      </c>
      <c r="I19" s="9">
        <v>0.88922155688622695</v>
      </c>
      <c r="J19" s="7">
        <f t="shared" si="0"/>
        <v>2.2504070503288132</v>
      </c>
      <c r="K19" s="8">
        <f t="shared" si="1"/>
        <v>2.0647310999664863</v>
      </c>
      <c r="L19" s="8">
        <f t="shared" ref="L19:N20" si="6">EXP(G19)</f>
        <v>1.0869040495212288</v>
      </c>
      <c r="M19" s="8">
        <f t="shared" si="6"/>
        <v>1.7332530178673953</v>
      </c>
      <c r="N19" s="9">
        <f t="shared" si="6"/>
        <v>2.4332347790025119</v>
      </c>
      <c r="O19" s="7">
        <f t="shared" si="3"/>
        <v>-9.0919649318869034E-2</v>
      </c>
      <c r="P19" s="8">
        <f t="shared" si="4"/>
        <v>-0.13966199342900631</v>
      </c>
      <c r="Q19" s="8">
        <f t="shared" ref="Q19:S20" si="7">LOG(G19)</f>
        <v>-1.0791812460476249</v>
      </c>
      <c r="R19" s="8">
        <f t="shared" si="7"/>
        <v>-0.25963731050575611</v>
      </c>
      <c r="S19" s="9">
        <f t="shared" si="7"/>
        <v>-5.0990017494352412E-2</v>
      </c>
      <c r="T19" s="8"/>
      <c r="U19" s="8">
        <v>0.13055555555555501</v>
      </c>
    </row>
    <row r="20" spans="1:21" x14ac:dyDescent="0.25">
      <c r="A20" s="2">
        <v>2020</v>
      </c>
      <c r="B20" s="2">
        <v>1039.5999999999999</v>
      </c>
      <c r="C20" s="3">
        <v>834.7</v>
      </c>
      <c r="D20" s="3">
        <v>1362.1</v>
      </c>
      <c r="E20" s="10">
        <v>0.875</v>
      </c>
      <c r="F20" s="11">
        <v>0.50833333333333297</v>
      </c>
      <c r="G20" s="11">
        <v>0.211111111111111</v>
      </c>
      <c r="H20" s="11">
        <v>0.68333333333333302</v>
      </c>
      <c r="I20" s="12">
        <v>0.77357784431137699</v>
      </c>
      <c r="J20" s="10">
        <f t="shared" si="0"/>
        <v>2.3988752939670981</v>
      </c>
      <c r="K20" s="11">
        <f t="shared" si="1"/>
        <v>1.6625180212410016</v>
      </c>
      <c r="L20" s="11">
        <f t="shared" si="6"/>
        <v>1.235049575168488</v>
      </c>
      <c r="M20" s="11">
        <f t="shared" si="6"/>
        <v>1.9804683028532073</v>
      </c>
      <c r="N20" s="12">
        <f t="shared" si="6"/>
        <v>2.1675074012422724</v>
      </c>
      <c r="O20" s="10">
        <f t="shared" si="3"/>
        <v>-5.7991946977686754E-2</v>
      </c>
      <c r="P20" s="11">
        <f t="shared" si="4"/>
        <v>-0.29385141103685808</v>
      </c>
      <c r="Q20" s="11">
        <f t="shared" si="7"/>
        <v>-0.67548890848649612</v>
      </c>
      <c r="R20" s="11">
        <f t="shared" si="7"/>
        <v>-0.16536739366390835</v>
      </c>
      <c r="S20" s="12">
        <f t="shared" si="7"/>
        <v>-0.11149597717621995</v>
      </c>
      <c r="T20" s="8"/>
      <c r="U20" s="8">
        <v>0.25277777777777699</v>
      </c>
    </row>
    <row r="22" spans="1:21" x14ac:dyDescent="0.25">
      <c r="A22" s="13"/>
      <c r="B22" s="13"/>
      <c r="C22" s="14"/>
      <c r="D22" s="14"/>
      <c r="E22" s="14" t="s">
        <v>36</v>
      </c>
      <c r="F22" s="14" t="s">
        <v>36</v>
      </c>
    </row>
    <row r="23" spans="1:21" x14ac:dyDescent="0.25">
      <c r="A23" s="4" t="s">
        <v>33</v>
      </c>
      <c r="B23" s="4" t="s">
        <v>4</v>
      </c>
      <c r="C23" s="5" t="s">
        <v>3</v>
      </c>
      <c r="D23" s="5" t="s">
        <v>37</v>
      </c>
      <c r="E23" s="5" t="str">
        <f t="shared" ref="E23:E41" si="8">P2</f>
        <v>SWDI delta imports</v>
      </c>
      <c r="F23" s="5" t="str">
        <f t="shared" ref="F23:F41" si="9">S2</f>
        <v>pctl_gwchange_corr</v>
      </c>
    </row>
    <row r="24" spans="1:21" x14ac:dyDescent="0.25">
      <c r="A24" s="1">
        <v>2002</v>
      </c>
      <c r="B24" s="1">
        <v>1533.5</v>
      </c>
      <c r="C24">
        <v>1309.3</v>
      </c>
      <c r="D24">
        <v>1897.6</v>
      </c>
      <c r="E24" s="7">
        <f t="shared" si="8"/>
        <v>-0.32841579615361416</v>
      </c>
      <c r="F24" s="8">
        <f t="shared" si="9"/>
        <v>-0.74020018454121517</v>
      </c>
    </row>
    <row r="25" spans="1:21" x14ac:dyDescent="0.25">
      <c r="A25" s="1">
        <v>2003</v>
      </c>
      <c r="B25" s="1">
        <v>1712.8999999999901</v>
      </c>
      <c r="C25">
        <v>756.6</v>
      </c>
      <c r="D25">
        <v>1542.69999999999</v>
      </c>
      <c r="E25" s="7">
        <f t="shared" si="8"/>
        <v>-0.26183627460569447</v>
      </c>
      <c r="F25" s="8">
        <f t="shared" si="9"/>
        <v>-0.26968201389722718</v>
      </c>
    </row>
    <row r="26" spans="1:21" x14ac:dyDescent="0.25">
      <c r="A26" s="1">
        <v>2004</v>
      </c>
      <c r="B26" s="1">
        <v>1836.19999999999</v>
      </c>
      <c r="C26">
        <v>1098.5</v>
      </c>
      <c r="D26">
        <v>1476.3</v>
      </c>
      <c r="E26" s="7">
        <f t="shared" si="8"/>
        <v>-0.25310644334679866</v>
      </c>
      <c r="F26" s="8">
        <f t="shared" si="9"/>
        <v>-0.48982034633869465</v>
      </c>
    </row>
    <row r="27" spans="1:21" x14ac:dyDescent="0.25">
      <c r="A27" s="1">
        <v>2005</v>
      </c>
      <c r="B27" s="1">
        <v>1528.5</v>
      </c>
      <c r="C27">
        <v>771.69999999999902</v>
      </c>
      <c r="D27">
        <v>1237.5999999999999</v>
      </c>
      <c r="E27" s="7">
        <f t="shared" si="8"/>
        <v>-0.14976232033333228</v>
      </c>
      <c r="F27" s="8">
        <f t="shared" si="9"/>
        <v>-2.285849013415359E-2</v>
      </c>
    </row>
    <row r="28" spans="1:21" x14ac:dyDescent="0.25">
      <c r="A28" s="1">
        <v>2006</v>
      </c>
      <c r="B28" s="1">
        <v>1469.7</v>
      </c>
      <c r="C28">
        <v>806.7</v>
      </c>
      <c r="D28">
        <v>1739.9</v>
      </c>
      <c r="E28" s="7">
        <f t="shared" si="8"/>
        <v>-5.1152522447381256E-2</v>
      </c>
      <c r="F28" s="8">
        <f t="shared" si="9"/>
        <v>-0.14353522509995845</v>
      </c>
    </row>
    <row r="29" spans="1:21" x14ac:dyDescent="0.25">
      <c r="A29" s="1">
        <v>2007</v>
      </c>
      <c r="B29" s="1">
        <v>1596.4</v>
      </c>
      <c r="C29">
        <v>1079.4000000000001</v>
      </c>
      <c r="D29">
        <v>1802.4</v>
      </c>
      <c r="E29" s="7">
        <f t="shared" si="8"/>
        <v>-0.27074519175951361</v>
      </c>
      <c r="F29" s="8">
        <f t="shared" si="9"/>
        <v>-1.0613484689126085</v>
      </c>
    </row>
    <row r="30" spans="1:21" x14ac:dyDescent="0.25">
      <c r="A30" s="1">
        <v>2008</v>
      </c>
      <c r="B30" s="1">
        <v>1269.2</v>
      </c>
      <c r="C30">
        <v>1254.4000000000001</v>
      </c>
      <c r="D30">
        <v>1697.1</v>
      </c>
      <c r="E30" s="7">
        <f t="shared" si="8"/>
        <v>-0.56953076650104317</v>
      </c>
      <c r="F30" s="8">
        <f t="shared" si="9"/>
        <v>-0.35679858719575391</v>
      </c>
    </row>
    <row r="31" spans="1:21" x14ac:dyDescent="0.25">
      <c r="A31" s="1">
        <v>2009</v>
      </c>
      <c r="B31" s="1">
        <v>985.7</v>
      </c>
      <c r="C31">
        <v>1216.4000000000001</v>
      </c>
      <c r="D31">
        <v>1744.5</v>
      </c>
      <c r="E31" s="7">
        <f t="shared" si="8"/>
        <v>-0.68707078103631225</v>
      </c>
      <c r="F31" s="8">
        <f t="shared" si="9"/>
        <v>-0.48881735632729861</v>
      </c>
    </row>
    <row r="32" spans="1:21" x14ac:dyDescent="0.25">
      <c r="A32" s="1">
        <v>2010</v>
      </c>
      <c r="B32" s="1">
        <v>826.9</v>
      </c>
      <c r="C32">
        <v>987.8</v>
      </c>
      <c r="D32">
        <v>1408.2</v>
      </c>
      <c r="E32" s="7">
        <f t="shared" si="8"/>
        <v>-0.32841579615361416</v>
      </c>
      <c r="F32" s="8">
        <f t="shared" si="9"/>
        <v>-9.2583811469277355E-2</v>
      </c>
    </row>
    <row r="33" spans="1:6" x14ac:dyDescent="0.25">
      <c r="A33" s="1">
        <v>2011</v>
      </c>
      <c r="B33" s="1">
        <v>900.69999999999902</v>
      </c>
      <c r="C33">
        <v>955.8</v>
      </c>
      <c r="D33">
        <v>1351</v>
      </c>
      <c r="E33" s="7">
        <f t="shared" si="8"/>
        <v>-6.075816322083899E-2</v>
      </c>
      <c r="F33" s="8">
        <f t="shared" si="9"/>
        <v>-5.3005308729678013E-2</v>
      </c>
    </row>
    <row r="34" spans="1:6" x14ac:dyDescent="0.25">
      <c r="A34" s="1">
        <v>2012</v>
      </c>
      <c r="B34" s="1">
        <v>1170.3999999999901</v>
      </c>
      <c r="C34">
        <v>902.19999999999902</v>
      </c>
      <c r="D34">
        <v>1484.1</v>
      </c>
      <c r="E34" s="7">
        <f t="shared" si="8"/>
        <v>-0.2238640408516821</v>
      </c>
      <c r="F34" s="8">
        <f t="shared" si="9"/>
        <v>-0.38151347501685134</v>
      </c>
    </row>
    <row r="35" spans="1:6" x14ac:dyDescent="0.25">
      <c r="A35" s="1">
        <v>2013</v>
      </c>
      <c r="B35" s="1">
        <v>1060.8</v>
      </c>
      <c r="C35">
        <v>1304.0999999999999</v>
      </c>
      <c r="D35">
        <v>1824.2</v>
      </c>
      <c r="E35" s="7">
        <f t="shared" si="8"/>
        <v>-0.41642341436605113</v>
      </c>
      <c r="F35" s="8">
        <f t="shared" si="9"/>
        <v>-0.99870165977472269</v>
      </c>
    </row>
    <row r="36" spans="1:6" x14ac:dyDescent="0.25">
      <c r="A36" s="1">
        <v>2014</v>
      </c>
      <c r="B36" s="1">
        <v>642.9</v>
      </c>
      <c r="C36">
        <v>1730.3</v>
      </c>
      <c r="D36">
        <v>1986.1</v>
      </c>
      <c r="E36" s="7">
        <f t="shared" si="8"/>
        <v>-0.97651890415047937</v>
      </c>
      <c r="F36" s="8">
        <f t="shared" si="9"/>
        <v>-1.1258064581395275</v>
      </c>
    </row>
    <row r="37" spans="1:6" x14ac:dyDescent="0.25">
      <c r="A37" s="1">
        <v>2015</v>
      </c>
      <c r="B37" s="1">
        <v>456.4</v>
      </c>
      <c r="C37">
        <v>1573.2</v>
      </c>
      <c r="D37">
        <v>1462.3</v>
      </c>
      <c r="E37" s="7">
        <f t="shared" si="8"/>
        <v>-1.1945746647496951</v>
      </c>
      <c r="F37" s="8">
        <f t="shared" si="9"/>
        <v>-0.56890118908407961</v>
      </c>
    </row>
    <row r="38" spans="1:6" x14ac:dyDescent="0.25">
      <c r="A38" s="1">
        <v>2016</v>
      </c>
      <c r="B38" s="1">
        <v>917.3</v>
      </c>
      <c r="C38">
        <v>1186.5999999999999</v>
      </c>
      <c r="D38">
        <v>1331</v>
      </c>
      <c r="E38" s="7">
        <f t="shared" si="8"/>
        <v>-0.65321251377534417</v>
      </c>
      <c r="F38" s="8">
        <f t="shared" si="9"/>
        <v>-0.52701595137641255</v>
      </c>
    </row>
    <row r="39" spans="1:6" x14ac:dyDescent="0.25">
      <c r="A39" s="1">
        <v>2018</v>
      </c>
      <c r="B39" s="1">
        <v>1042.9000000000001</v>
      </c>
      <c r="C39">
        <v>917.1</v>
      </c>
      <c r="D39">
        <v>1579.3</v>
      </c>
      <c r="E39" s="7">
        <f t="shared" si="8"/>
        <v>-0.27754889981445896</v>
      </c>
      <c r="F39" s="8">
        <f t="shared" si="9"/>
        <v>-0.40399584292698065</v>
      </c>
    </row>
    <row r="40" spans="1:6" x14ac:dyDescent="0.25">
      <c r="A40" s="1">
        <v>2019</v>
      </c>
      <c r="B40" s="1">
        <v>921.5</v>
      </c>
      <c r="C40">
        <v>775.4</v>
      </c>
      <c r="D40">
        <v>1414.9</v>
      </c>
      <c r="E40" s="7">
        <f t="shared" si="8"/>
        <v>-0.13966199342900631</v>
      </c>
      <c r="F40" s="8">
        <f t="shared" si="9"/>
        <v>-5.0990017494352412E-2</v>
      </c>
    </row>
    <row r="41" spans="1:6" x14ac:dyDescent="0.25">
      <c r="A41" s="2">
        <v>2020</v>
      </c>
      <c r="B41" s="2">
        <v>1039.5999999999999</v>
      </c>
      <c r="C41" s="3">
        <v>834.7</v>
      </c>
      <c r="D41" s="3">
        <v>1362.1</v>
      </c>
      <c r="E41" s="10">
        <f t="shared" si="8"/>
        <v>-0.29385141103685808</v>
      </c>
      <c r="F41" s="8">
        <f t="shared" si="9"/>
        <v>-0.11149597717621995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C875-B7B9-40A6-9ABF-BDD5035DCD57}">
  <dimension ref="B2:M40"/>
  <sheetViews>
    <sheetView workbookViewId="0">
      <selection activeCell="K13" sqref="K13"/>
    </sheetView>
  </sheetViews>
  <sheetFormatPr defaultRowHeight="15" x14ac:dyDescent="0.25"/>
  <sheetData>
    <row r="2" spans="2:13" ht="15" customHeight="1" x14ac:dyDescent="0.25">
      <c r="B2" s="18" t="s">
        <v>33</v>
      </c>
      <c r="C2" s="18" t="s">
        <v>3</v>
      </c>
      <c r="D2" s="18" t="s">
        <v>37</v>
      </c>
      <c r="E2" s="18" t="s">
        <v>4</v>
      </c>
      <c r="F2" s="18" t="s">
        <v>40</v>
      </c>
      <c r="G2" s="18" t="s">
        <v>45</v>
      </c>
      <c r="H2" s="18" t="s">
        <v>0</v>
      </c>
      <c r="I2" s="18" t="s">
        <v>39</v>
      </c>
      <c r="J2" s="18" t="s">
        <v>38</v>
      </c>
      <c r="K2" s="18" t="s">
        <v>41</v>
      </c>
      <c r="L2" t="s">
        <v>32</v>
      </c>
      <c r="M2" t="s">
        <v>44</v>
      </c>
    </row>
    <row r="3" spans="2:13" ht="15" customHeight="1" x14ac:dyDescent="0.25">
      <c r="B3" s="16">
        <v>2002</v>
      </c>
      <c r="C3">
        <v>1309.3</v>
      </c>
      <c r="D3" s="16">
        <v>1897.6</v>
      </c>
      <c r="E3" s="16">
        <v>1533.5</v>
      </c>
      <c r="F3" s="16">
        <v>218.4</v>
      </c>
      <c r="G3" s="17">
        <v>0.469444444444444</v>
      </c>
      <c r="H3" s="17">
        <v>0.69166666666666599</v>
      </c>
      <c r="I3" s="17">
        <v>0.40790986085904402</v>
      </c>
      <c r="J3" s="17">
        <v>0.18188622754490999</v>
      </c>
      <c r="K3" s="17">
        <v>0.44872754491017902</v>
      </c>
      <c r="L3" s="8">
        <v>0.67500000000000004</v>
      </c>
      <c r="M3" s="8">
        <v>0.71388888888888802</v>
      </c>
    </row>
    <row r="4" spans="2:13" ht="15" customHeight="1" x14ac:dyDescent="0.25">
      <c r="B4" s="16">
        <v>2003</v>
      </c>
      <c r="C4">
        <v>756.6</v>
      </c>
      <c r="D4" s="16">
        <v>1542.69999999999</v>
      </c>
      <c r="E4" s="16">
        <v>1712.8999999999901</v>
      </c>
      <c r="F4" s="16">
        <v>207.3</v>
      </c>
      <c r="G4" s="17">
        <v>0.54722222222222205</v>
      </c>
      <c r="H4" s="17">
        <v>0.719444444444444</v>
      </c>
      <c r="I4" s="17">
        <v>0.45476190476190398</v>
      </c>
      <c r="J4" s="17">
        <v>0.53742514970059796</v>
      </c>
      <c r="K4" s="17">
        <v>0.36639221556886198</v>
      </c>
      <c r="L4" s="8">
        <v>0.60833333333333295</v>
      </c>
      <c r="M4" s="8">
        <v>0.438888888888888</v>
      </c>
    </row>
    <row r="5" spans="2:13" ht="15" customHeight="1" x14ac:dyDescent="0.25">
      <c r="B5" s="16">
        <v>2004</v>
      </c>
      <c r="C5">
        <v>1098.5</v>
      </c>
      <c r="D5" s="16">
        <v>1476.3</v>
      </c>
      <c r="E5" s="16">
        <v>1836.19999999999</v>
      </c>
      <c r="F5" s="16">
        <v>202.6</v>
      </c>
      <c r="G5" s="17">
        <v>0.55833333333333302</v>
      </c>
      <c r="H5" s="17">
        <v>0.59722222222222199</v>
      </c>
      <c r="I5" s="17">
        <v>0.372988505747126</v>
      </c>
      <c r="J5" s="17">
        <v>0.32372754491017902</v>
      </c>
      <c r="K5" s="17">
        <v>0.29865269461077798</v>
      </c>
      <c r="L5" s="8">
        <v>0.53888888888888797</v>
      </c>
      <c r="M5" s="8">
        <v>0.133333333333333</v>
      </c>
    </row>
    <row r="6" spans="2:13" ht="15" customHeight="1" x14ac:dyDescent="0.25">
      <c r="B6" s="16">
        <v>2005</v>
      </c>
      <c r="C6">
        <v>771.69999999999902</v>
      </c>
      <c r="D6" s="16">
        <v>1237.5999999999999</v>
      </c>
      <c r="E6" s="16">
        <v>1528.5</v>
      </c>
      <c r="F6" s="16">
        <v>339.79999999999899</v>
      </c>
      <c r="G6" s="17">
        <v>0.70833333333333304</v>
      </c>
      <c r="H6" s="17">
        <v>0.85833333333333295</v>
      </c>
      <c r="I6" s="17">
        <v>0.79089668615984399</v>
      </c>
      <c r="J6" s="17">
        <v>0.94872754491017897</v>
      </c>
      <c r="K6" s="17">
        <v>0.62125748502994005</v>
      </c>
      <c r="L6" s="8">
        <v>0.54444444444444395</v>
      </c>
      <c r="M6" s="8">
        <v>6.6666666666666596E-2</v>
      </c>
    </row>
    <row r="7" spans="2:13" ht="15" customHeight="1" x14ac:dyDescent="0.25">
      <c r="B7" s="16">
        <v>2006</v>
      </c>
      <c r="C7">
        <v>806.7</v>
      </c>
      <c r="D7" s="16">
        <v>1739.9</v>
      </c>
      <c r="E7" s="16">
        <v>1469.7</v>
      </c>
      <c r="F7" s="16">
        <v>365.8</v>
      </c>
      <c r="G7" s="17">
        <v>0.88888888888888895</v>
      </c>
      <c r="H7" s="17">
        <v>0.96388888888888902</v>
      </c>
      <c r="I7" s="17">
        <v>0.83333333333333304</v>
      </c>
      <c r="J7" s="17">
        <v>0.71856287425149701</v>
      </c>
      <c r="K7" s="17">
        <v>0.934880239520958</v>
      </c>
      <c r="L7" s="8">
        <v>0.53888888888888797</v>
      </c>
      <c r="M7" s="8">
        <v>0.21388888888888799</v>
      </c>
    </row>
    <row r="8" spans="2:13" ht="15" customHeight="1" x14ac:dyDescent="0.25">
      <c r="B8" s="16">
        <v>2007</v>
      </c>
      <c r="C8">
        <v>1079.4000000000001</v>
      </c>
      <c r="D8" s="16">
        <v>1802.4</v>
      </c>
      <c r="E8" s="16">
        <v>1596.4</v>
      </c>
      <c r="F8" s="16">
        <v>185.79999999999899</v>
      </c>
      <c r="G8" s="17">
        <v>0.53611111111111098</v>
      </c>
      <c r="H8" s="17">
        <v>0.82777777777777695</v>
      </c>
      <c r="I8" s="17">
        <v>0.53571428571428503</v>
      </c>
      <c r="J8" s="17">
        <v>8.6826347305389198E-2</v>
      </c>
      <c r="K8" s="17">
        <v>0.64446107784431095</v>
      </c>
      <c r="L8" s="8">
        <v>0.44722222222222202</v>
      </c>
      <c r="M8" s="8">
        <v>0.3</v>
      </c>
    </row>
    <row r="9" spans="2:13" ht="15" customHeight="1" x14ac:dyDescent="0.25">
      <c r="B9" s="16">
        <v>2008</v>
      </c>
      <c r="C9">
        <v>1254.4000000000001</v>
      </c>
      <c r="D9" s="16">
        <v>1697.1</v>
      </c>
      <c r="E9" s="16">
        <v>1269.2</v>
      </c>
      <c r="F9" s="16">
        <v>138.19999999999999</v>
      </c>
      <c r="G9" s="17">
        <v>0.26944444444444399</v>
      </c>
      <c r="H9" s="17">
        <v>0.72222222222222199</v>
      </c>
      <c r="I9" s="17">
        <v>0.5</v>
      </c>
      <c r="J9" s="17">
        <v>0.43974550898203502</v>
      </c>
      <c r="K9" s="17">
        <v>0.41579341317365198</v>
      </c>
      <c r="L9" s="8">
        <v>0.36944444444444402</v>
      </c>
      <c r="M9" s="8">
        <v>0.27777777777777701</v>
      </c>
    </row>
    <row r="10" spans="2:13" ht="15" customHeight="1" x14ac:dyDescent="0.25">
      <c r="B10" s="16">
        <v>2009</v>
      </c>
      <c r="C10">
        <v>1216.4000000000001</v>
      </c>
      <c r="D10" s="16">
        <v>1744.5</v>
      </c>
      <c r="E10" s="16">
        <v>985.7</v>
      </c>
      <c r="F10" s="16">
        <v>98.8</v>
      </c>
      <c r="G10" s="17">
        <v>0.20555555555555499</v>
      </c>
      <c r="H10" s="17">
        <v>0.405555555555555</v>
      </c>
      <c r="I10" s="17">
        <v>0.38965517241379299</v>
      </c>
      <c r="J10" s="17">
        <v>0.32447604790419099</v>
      </c>
      <c r="K10" s="17">
        <v>0.29154191616766401</v>
      </c>
      <c r="L10" s="8">
        <v>0.32500000000000001</v>
      </c>
      <c r="M10" s="8">
        <v>0.53333333333333299</v>
      </c>
    </row>
    <row r="11" spans="2:13" ht="15" customHeight="1" x14ac:dyDescent="0.25">
      <c r="B11" s="16">
        <v>2010</v>
      </c>
      <c r="C11">
        <v>987.8</v>
      </c>
      <c r="D11" s="16">
        <v>1408.2</v>
      </c>
      <c r="E11" s="16">
        <v>826.9</v>
      </c>
      <c r="F11" s="16">
        <v>241.6</v>
      </c>
      <c r="G11" s="17">
        <v>0.469444444444444</v>
      </c>
      <c r="H11" s="17">
        <v>0.41666666666666602</v>
      </c>
      <c r="I11" s="17">
        <v>0.50608519269776797</v>
      </c>
      <c r="J11" s="17">
        <v>0.80800898203592797</v>
      </c>
      <c r="K11" s="17">
        <v>0.36863772455089799</v>
      </c>
      <c r="L11" s="8">
        <v>0.26388888888888801</v>
      </c>
      <c r="M11" s="8">
        <v>0.61388888888888804</v>
      </c>
    </row>
    <row r="12" spans="2:13" ht="15" customHeight="1" x14ac:dyDescent="0.25">
      <c r="B12" s="16">
        <v>2011</v>
      </c>
      <c r="C12">
        <v>955.8</v>
      </c>
      <c r="D12" s="16">
        <v>1351</v>
      </c>
      <c r="E12" s="16">
        <v>900.69999999999902</v>
      </c>
      <c r="F12" s="16">
        <v>324.89999999999998</v>
      </c>
      <c r="G12" s="17">
        <v>0.86944444444444402</v>
      </c>
      <c r="H12" s="17">
        <v>0.875</v>
      </c>
      <c r="I12" s="17">
        <v>0.83405172413793105</v>
      </c>
      <c r="J12" s="17">
        <v>0.88510479041916101</v>
      </c>
      <c r="K12" s="17">
        <v>0.86826347305389195</v>
      </c>
      <c r="L12" s="8">
        <v>0.23611111111111099</v>
      </c>
      <c r="M12" s="8">
        <v>0.60555555555555496</v>
      </c>
    </row>
    <row r="13" spans="2:13" ht="15" customHeight="1" x14ac:dyDescent="0.25">
      <c r="B13" s="16">
        <v>2012</v>
      </c>
      <c r="C13">
        <v>902.19999999999902</v>
      </c>
      <c r="D13" s="16">
        <v>1484.1</v>
      </c>
      <c r="E13" s="16">
        <v>1170.3999999999901</v>
      </c>
      <c r="F13" s="16">
        <v>200.1</v>
      </c>
      <c r="G13" s="17">
        <v>0.59722222222222199</v>
      </c>
      <c r="H13" s="17">
        <v>0.9</v>
      </c>
      <c r="I13" s="17">
        <v>0.76388888888888795</v>
      </c>
      <c r="J13" s="17">
        <v>0.415419161676646</v>
      </c>
      <c r="K13" s="17">
        <v>0.92589820359281405</v>
      </c>
      <c r="L13" s="8">
        <v>0.46666666666666601</v>
      </c>
      <c r="M13" s="8">
        <v>0.63333333333333297</v>
      </c>
    </row>
    <row r="14" spans="2:13" ht="15" customHeight="1" x14ac:dyDescent="0.25">
      <c r="B14" s="16">
        <v>2013</v>
      </c>
      <c r="C14">
        <v>1304.0999999999999</v>
      </c>
      <c r="D14" s="16">
        <v>1824.2</v>
      </c>
      <c r="E14" s="16">
        <v>1060.8</v>
      </c>
      <c r="F14" s="16">
        <v>74.5</v>
      </c>
      <c r="G14" s="17">
        <v>0.38333333333333303</v>
      </c>
      <c r="H14" s="17">
        <v>0.61666666666666603</v>
      </c>
      <c r="I14" s="17">
        <v>0.59340659340659296</v>
      </c>
      <c r="J14" s="17">
        <v>0.100299401197604</v>
      </c>
      <c r="K14" s="17">
        <v>0.74962574850299402</v>
      </c>
      <c r="L14" s="8">
        <v>0.40833333333333299</v>
      </c>
      <c r="M14" s="8">
        <v>0.29166666666666602</v>
      </c>
    </row>
    <row r="15" spans="2:13" ht="15" customHeight="1" x14ac:dyDescent="0.25">
      <c r="B15" s="16">
        <v>2014</v>
      </c>
      <c r="C15">
        <v>1730.3</v>
      </c>
      <c r="D15" s="16">
        <v>1986.1</v>
      </c>
      <c r="E15" s="16">
        <v>642.9</v>
      </c>
      <c r="F15" s="16">
        <v>51.5</v>
      </c>
      <c r="G15" s="17">
        <v>0.105555555555555</v>
      </c>
      <c r="H15" s="17">
        <v>0.35555555555555501</v>
      </c>
      <c r="I15" s="17">
        <v>0.43055555555555503</v>
      </c>
      <c r="J15" s="17">
        <v>7.4850299401197501E-2</v>
      </c>
      <c r="K15" s="17">
        <v>0.44386227544910101</v>
      </c>
      <c r="L15" s="8">
        <v>0.266666666666666</v>
      </c>
      <c r="M15" s="8">
        <v>0.133333333333333</v>
      </c>
    </row>
    <row r="16" spans="2:13" ht="15" customHeight="1" x14ac:dyDescent="0.25">
      <c r="B16" s="16">
        <v>2015</v>
      </c>
      <c r="C16">
        <v>1573.2</v>
      </c>
      <c r="D16" s="16">
        <v>1462.3</v>
      </c>
      <c r="E16" s="16">
        <v>456.4</v>
      </c>
      <c r="F16" s="16">
        <v>35.200000000000003</v>
      </c>
      <c r="G16" s="17">
        <v>6.3888888888888801E-2</v>
      </c>
      <c r="H16" s="17">
        <v>6.3888888888888801E-2</v>
      </c>
      <c r="I16" s="17">
        <v>0.36538461538461497</v>
      </c>
      <c r="J16" s="17">
        <v>0.26983532934131699</v>
      </c>
      <c r="K16" s="17">
        <v>0.28480538922155602</v>
      </c>
      <c r="L16" s="8">
        <v>0.133333333333333</v>
      </c>
      <c r="M16" s="8">
        <v>0.249999999999999</v>
      </c>
    </row>
    <row r="17" spans="2:13" ht="15" customHeight="1" x14ac:dyDescent="0.25">
      <c r="B17" s="16">
        <v>2016</v>
      </c>
      <c r="C17">
        <v>1186.5999999999999</v>
      </c>
      <c r="D17" s="16">
        <v>1331</v>
      </c>
      <c r="E17" s="16">
        <v>917.3</v>
      </c>
      <c r="F17" s="16">
        <v>96.1</v>
      </c>
      <c r="G17" s="17">
        <v>0.22222222222222199</v>
      </c>
      <c r="H17" s="17">
        <v>0.15</v>
      </c>
      <c r="I17" s="17">
        <v>0.26050420168067201</v>
      </c>
      <c r="J17" s="17">
        <v>0.29715568862275399</v>
      </c>
      <c r="K17" s="17">
        <v>0.14745508982035899</v>
      </c>
      <c r="L17" s="8">
        <v>4.4444444444444398E-2</v>
      </c>
      <c r="M17" s="8">
        <v>0.30555555555555503</v>
      </c>
    </row>
    <row r="18" spans="2:13" ht="15" customHeight="1" x14ac:dyDescent="0.25">
      <c r="B18" s="16">
        <v>2018</v>
      </c>
      <c r="C18">
        <v>917.1</v>
      </c>
      <c r="D18" s="16">
        <v>1579.3</v>
      </c>
      <c r="E18" s="16">
        <v>1042.9000000000001</v>
      </c>
      <c r="F18" s="16">
        <v>284.2</v>
      </c>
      <c r="G18" s="17">
        <v>0.52777777777777701</v>
      </c>
      <c r="H18" s="17">
        <v>0.68611111111111101</v>
      </c>
      <c r="I18" s="17">
        <v>0.31666666666666599</v>
      </c>
      <c r="J18" s="17">
        <v>0.394461077844311</v>
      </c>
      <c r="K18" s="17">
        <v>0.18562874251497</v>
      </c>
      <c r="L18" s="8">
        <v>0.13055555555555501</v>
      </c>
      <c r="M18" s="8">
        <v>0.42499999999999999</v>
      </c>
    </row>
    <row r="19" spans="2:13" ht="15" customHeight="1" x14ac:dyDescent="0.25">
      <c r="B19" s="16">
        <v>2019</v>
      </c>
      <c r="C19">
        <v>775.4</v>
      </c>
      <c r="D19" s="16">
        <v>1414.9</v>
      </c>
      <c r="E19" s="16">
        <v>921.5</v>
      </c>
      <c r="F19" s="16">
        <v>309.3</v>
      </c>
      <c r="G19" s="17">
        <v>0.72499999999999998</v>
      </c>
      <c r="H19" s="17">
        <v>0.81111111111111101</v>
      </c>
      <c r="I19" s="17">
        <v>0.55000000000000004</v>
      </c>
      <c r="J19" s="17">
        <v>0.88922155688622695</v>
      </c>
      <c r="K19" s="17">
        <v>0.410179640718562</v>
      </c>
      <c r="L19" s="8">
        <v>0.13055555555555501</v>
      </c>
      <c r="M19" s="8">
        <v>0.141666666666666</v>
      </c>
    </row>
    <row r="20" spans="2:13" ht="15" customHeight="1" x14ac:dyDescent="0.25">
      <c r="B20" s="16">
        <v>2020</v>
      </c>
      <c r="C20">
        <v>834.7</v>
      </c>
      <c r="D20" s="16">
        <v>1362.1</v>
      </c>
      <c r="E20" s="16">
        <v>1039.5999999999999</v>
      </c>
      <c r="F20" s="16">
        <v>245</v>
      </c>
      <c r="G20" s="17">
        <v>0.50833333333333297</v>
      </c>
      <c r="H20" s="17">
        <v>0.875</v>
      </c>
      <c r="I20" s="17">
        <v>0.68333333333333302</v>
      </c>
      <c r="J20" s="17">
        <v>0.77357784431137699</v>
      </c>
      <c r="K20" s="17">
        <v>0.71407185628742498</v>
      </c>
      <c r="L20" s="8">
        <v>0.25277777777777699</v>
      </c>
      <c r="M20" s="8">
        <v>0.33611111111111103</v>
      </c>
    </row>
    <row r="22" spans="2:13" ht="15.75" x14ac:dyDescent="0.25">
      <c r="B22" s="18" t="s">
        <v>33</v>
      </c>
      <c r="C22" s="18" t="str">
        <f t="shared" ref="C22:C40" si="0">C2</f>
        <v>Colorado</v>
      </c>
      <c r="D22" s="18" t="str">
        <f t="shared" ref="D22:D40" si="1">D2</f>
        <v>Groundwater</v>
      </c>
      <c r="E22" s="18" t="s">
        <v>46</v>
      </c>
      <c r="F22" s="18" t="str">
        <f t="shared" ref="F22:F40" si="2">G2</f>
        <v>SWDI delta</v>
      </c>
    </row>
    <row r="23" spans="2:13" ht="15.75" x14ac:dyDescent="0.25">
      <c r="B23" s="16">
        <v>2002</v>
      </c>
      <c r="C23">
        <f t="shared" si="0"/>
        <v>1309.3</v>
      </c>
      <c r="D23" s="16">
        <f t="shared" si="1"/>
        <v>1897.6</v>
      </c>
      <c r="E23">
        <f>C23+D23</f>
        <v>3206.8999999999996</v>
      </c>
      <c r="F23" s="17">
        <f t="shared" si="2"/>
        <v>0.469444444444444</v>
      </c>
    </row>
    <row r="24" spans="2:13" ht="15.75" x14ac:dyDescent="0.25">
      <c r="B24" s="16">
        <v>2003</v>
      </c>
      <c r="C24">
        <f t="shared" si="0"/>
        <v>756.6</v>
      </c>
      <c r="D24" s="16">
        <f t="shared" si="1"/>
        <v>1542.69999999999</v>
      </c>
      <c r="E24">
        <f t="shared" ref="E24:E40" si="3">C24+D24</f>
        <v>2299.2999999999902</v>
      </c>
      <c r="F24" s="17">
        <f t="shared" si="2"/>
        <v>0.54722222222222205</v>
      </c>
    </row>
    <row r="25" spans="2:13" ht="15.75" x14ac:dyDescent="0.25">
      <c r="B25" s="16">
        <v>2004</v>
      </c>
      <c r="C25">
        <f t="shared" si="0"/>
        <v>1098.5</v>
      </c>
      <c r="D25" s="16">
        <f t="shared" si="1"/>
        <v>1476.3</v>
      </c>
      <c r="E25">
        <f t="shared" si="3"/>
        <v>2574.8000000000002</v>
      </c>
      <c r="F25" s="17">
        <f t="shared" si="2"/>
        <v>0.55833333333333302</v>
      </c>
    </row>
    <row r="26" spans="2:13" ht="15.75" x14ac:dyDescent="0.25">
      <c r="B26" s="16">
        <v>2005</v>
      </c>
      <c r="C26">
        <f t="shared" si="0"/>
        <v>771.69999999999902</v>
      </c>
      <c r="D26" s="16">
        <f t="shared" si="1"/>
        <v>1237.5999999999999</v>
      </c>
      <c r="E26">
        <f t="shared" si="3"/>
        <v>2009.2999999999988</v>
      </c>
      <c r="F26" s="17">
        <f t="shared" si="2"/>
        <v>0.70833333333333304</v>
      </c>
    </row>
    <row r="27" spans="2:13" ht="15.75" x14ac:dyDescent="0.25">
      <c r="B27" s="16">
        <v>2006</v>
      </c>
      <c r="C27">
        <f t="shared" si="0"/>
        <v>806.7</v>
      </c>
      <c r="D27" s="16">
        <f t="shared" si="1"/>
        <v>1739.9</v>
      </c>
      <c r="E27">
        <f t="shared" si="3"/>
        <v>2546.6000000000004</v>
      </c>
      <c r="F27" s="17">
        <f t="shared" si="2"/>
        <v>0.88888888888888895</v>
      </c>
    </row>
    <row r="28" spans="2:13" ht="15.75" x14ac:dyDescent="0.25">
      <c r="B28" s="16">
        <v>2007</v>
      </c>
      <c r="C28">
        <f t="shared" si="0"/>
        <v>1079.4000000000001</v>
      </c>
      <c r="D28" s="16">
        <f t="shared" si="1"/>
        <v>1802.4</v>
      </c>
      <c r="E28">
        <f t="shared" si="3"/>
        <v>2881.8</v>
      </c>
      <c r="F28" s="17">
        <f t="shared" si="2"/>
        <v>0.53611111111111098</v>
      </c>
    </row>
    <row r="29" spans="2:13" ht="15.75" x14ac:dyDescent="0.25">
      <c r="B29" s="16">
        <v>2008</v>
      </c>
      <c r="C29">
        <f t="shared" si="0"/>
        <v>1254.4000000000001</v>
      </c>
      <c r="D29" s="16">
        <f t="shared" si="1"/>
        <v>1697.1</v>
      </c>
      <c r="E29">
        <f t="shared" si="3"/>
        <v>2951.5</v>
      </c>
      <c r="F29" s="17">
        <f t="shared" si="2"/>
        <v>0.26944444444444399</v>
      </c>
    </row>
    <row r="30" spans="2:13" ht="15.75" x14ac:dyDescent="0.25">
      <c r="B30" s="16">
        <v>2009</v>
      </c>
      <c r="C30">
        <f t="shared" si="0"/>
        <v>1216.4000000000001</v>
      </c>
      <c r="D30" s="16">
        <f t="shared" si="1"/>
        <v>1744.5</v>
      </c>
      <c r="E30">
        <f t="shared" si="3"/>
        <v>2960.9</v>
      </c>
      <c r="F30" s="17">
        <f t="shared" si="2"/>
        <v>0.20555555555555499</v>
      </c>
    </row>
    <row r="31" spans="2:13" ht="15.75" x14ac:dyDescent="0.25">
      <c r="B31" s="16">
        <v>2010</v>
      </c>
      <c r="C31">
        <f t="shared" si="0"/>
        <v>987.8</v>
      </c>
      <c r="D31" s="16">
        <f t="shared" si="1"/>
        <v>1408.2</v>
      </c>
      <c r="E31">
        <f t="shared" si="3"/>
        <v>2396</v>
      </c>
      <c r="F31" s="17">
        <f t="shared" si="2"/>
        <v>0.469444444444444</v>
      </c>
    </row>
    <row r="32" spans="2:13" ht="15.75" x14ac:dyDescent="0.25">
      <c r="B32" s="16">
        <v>2011</v>
      </c>
      <c r="C32">
        <f t="shared" si="0"/>
        <v>955.8</v>
      </c>
      <c r="D32" s="16">
        <f t="shared" si="1"/>
        <v>1351</v>
      </c>
      <c r="E32">
        <f t="shared" si="3"/>
        <v>2306.8000000000002</v>
      </c>
      <c r="F32" s="17">
        <f t="shared" si="2"/>
        <v>0.86944444444444402</v>
      </c>
    </row>
    <row r="33" spans="2:6" ht="15.75" x14ac:dyDescent="0.25">
      <c r="B33" s="16">
        <v>2012</v>
      </c>
      <c r="C33">
        <f t="shared" si="0"/>
        <v>902.19999999999902</v>
      </c>
      <c r="D33" s="16">
        <f t="shared" si="1"/>
        <v>1484.1</v>
      </c>
      <c r="E33">
        <f t="shared" si="3"/>
        <v>2386.2999999999988</v>
      </c>
      <c r="F33" s="17">
        <f t="shared" si="2"/>
        <v>0.59722222222222199</v>
      </c>
    </row>
    <row r="34" spans="2:6" ht="15.75" x14ac:dyDescent="0.25">
      <c r="B34" s="16">
        <v>2013</v>
      </c>
      <c r="C34">
        <f t="shared" si="0"/>
        <v>1304.0999999999999</v>
      </c>
      <c r="D34" s="16">
        <f t="shared" si="1"/>
        <v>1824.2</v>
      </c>
      <c r="E34">
        <f t="shared" si="3"/>
        <v>3128.3</v>
      </c>
      <c r="F34" s="17">
        <f t="shared" si="2"/>
        <v>0.38333333333333303</v>
      </c>
    </row>
    <row r="35" spans="2:6" ht="15.75" x14ac:dyDescent="0.25">
      <c r="B35" s="16">
        <v>2014</v>
      </c>
      <c r="C35">
        <f t="shared" si="0"/>
        <v>1730.3</v>
      </c>
      <c r="D35" s="16">
        <f t="shared" si="1"/>
        <v>1986.1</v>
      </c>
      <c r="E35">
        <f t="shared" si="3"/>
        <v>3716.3999999999996</v>
      </c>
      <c r="F35" s="17">
        <f t="shared" si="2"/>
        <v>0.105555555555555</v>
      </c>
    </row>
    <row r="36" spans="2:6" ht="15.75" x14ac:dyDescent="0.25">
      <c r="B36" s="16">
        <v>2015</v>
      </c>
      <c r="C36">
        <f t="shared" si="0"/>
        <v>1573.2</v>
      </c>
      <c r="D36" s="16">
        <f t="shared" si="1"/>
        <v>1462.3</v>
      </c>
      <c r="E36">
        <f t="shared" si="3"/>
        <v>3035.5</v>
      </c>
      <c r="F36" s="17">
        <f t="shared" si="2"/>
        <v>6.3888888888888801E-2</v>
      </c>
    </row>
    <row r="37" spans="2:6" ht="15.75" x14ac:dyDescent="0.25">
      <c r="B37" s="16">
        <v>2016</v>
      </c>
      <c r="C37">
        <f t="shared" si="0"/>
        <v>1186.5999999999999</v>
      </c>
      <c r="D37" s="16">
        <f t="shared" si="1"/>
        <v>1331</v>
      </c>
      <c r="E37">
        <f t="shared" si="3"/>
        <v>2517.6</v>
      </c>
      <c r="F37" s="17">
        <f t="shared" si="2"/>
        <v>0.22222222222222199</v>
      </c>
    </row>
    <row r="38" spans="2:6" ht="15.75" x14ac:dyDescent="0.25">
      <c r="B38" s="16">
        <v>2018</v>
      </c>
      <c r="C38">
        <f t="shared" si="0"/>
        <v>917.1</v>
      </c>
      <c r="D38" s="16">
        <f t="shared" si="1"/>
        <v>1579.3</v>
      </c>
      <c r="E38">
        <f t="shared" si="3"/>
        <v>2496.4</v>
      </c>
      <c r="F38" s="17">
        <f t="shared" si="2"/>
        <v>0.52777777777777701</v>
      </c>
    </row>
    <row r="39" spans="2:6" ht="15.75" x14ac:dyDescent="0.25">
      <c r="B39" s="16">
        <v>2019</v>
      </c>
      <c r="C39">
        <f t="shared" si="0"/>
        <v>775.4</v>
      </c>
      <c r="D39" s="16">
        <f t="shared" si="1"/>
        <v>1414.9</v>
      </c>
      <c r="E39">
        <f t="shared" si="3"/>
        <v>2190.3000000000002</v>
      </c>
      <c r="F39" s="17">
        <f t="shared" si="2"/>
        <v>0.72499999999999998</v>
      </c>
    </row>
    <row r="40" spans="2:6" ht="15.75" x14ac:dyDescent="0.25">
      <c r="B40" s="16">
        <v>2020</v>
      </c>
      <c r="C40">
        <f t="shared" si="0"/>
        <v>834.7</v>
      </c>
      <c r="D40" s="16">
        <f t="shared" si="1"/>
        <v>1362.1</v>
      </c>
      <c r="E40">
        <f t="shared" si="3"/>
        <v>2196.8000000000002</v>
      </c>
      <c r="F40" s="17">
        <f t="shared" si="2"/>
        <v>0.50833333333333297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1A70-FB79-46B4-B76D-D3B023D31F47}">
  <dimension ref="B2:M40"/>
  <sheetViews>
    <sheetView topLeftCell="H1" workbookViewId="0">
      <selection activeCell="J37" sqref="J37"/>
    </sheetView>
  </sheetViews>
  <sheetFormatPr defaultRowHeight="15" x14ac:dyDescent="0.25"/>
  <sheetData>
    <row r="2" spans="2:13" ht="15" customHeight="1" x14ac:dyDescent="0.25">
      <c r="B2" s="18" t="s">
        <v>33</v>
      </c>
      <c r="C2" s="18" t="s">
        <v>3</v>
      </c>
      <c r="D2" s="18" t="s">
        <v>37</v>
      </c>
      <c r="E2" s="18" t="s">
        <v>4</v>
      </c>
      <c r="F2" s="18" t="s">
        <v>40</v>
      </c>
      <c r="G2" s="18" t="s">
        <v>45</v>
      </c>
      <c r="H2" s="18" t="s">
        <v>0</v>
      </c>
      <c r="I2" s="18" t="s">
        <v>39</v>
      </c>
      <c r="J2" s="18" t="s">
        <v>38</v>
      </c>
      <c r="K2" s="18" t="s">
        <v>41</v>
      </c>
      <c r="L2" t="s">
        <v>32</v>
      </c>
      <c r="M2" t="s">
        <v>44</v>
      </c>
    </row>
    <row r="3" spans="2:13" ht="15" customHeight="1" x14ac:dyDescent="0.25">
      <c r="B3" s="16">
        <v>2002</v>
      </c>
      <c r="C3">
        <v>1309.3</v>
      </c>
      <c r="D3" s="16">
        <v>1897.6</v>
      </c>
      <c r="E3" s="16">
        <v>1533.5</v>
      </c>
      <c r="F3" s="16">
        <v>218.4</v>
      </c>
      <c r="G3" s="17">
        <v>0.46388888888888802</v>
      </c>
      <c r="H3" s="17">
        <v>0.70833333333333304</v>
      </c>
      <c r="I3" s="17">
        <v>0.40790986085904402</v>
      </c>
      <c r="J3" s="17">
        <v>0.18188622754490999</v>
      </c>
      <c r="K3" s="17">
        <v>0.44872754491017902</v>
      </c>
      <c r="L3" s="8">
        <v>0.67500000000000004</v>
      </c>
      <c r="M3" s="8">
        <v>0.71388888888888802</v>
      </c>
    </row>
    <row r="4" spans="2:13" ht="15" customHeight="1" x14ac:dyDescent="0.25">
      <c r="B4" s="16">
        <v>2003</v>
      </c>
      <c r="C4">
        <v>756.6</v>
      </c>
      <c r="D4" s="16">
        <v>1542.69999999999</v>
      </c>
      <c r="E4" s="16">
        <v>1712.8999999999901</v>
      </c>
      <c r="F4" s="16">
        <v>207.3</v>
      </c>
      <c r="G4" s="17">
        <v>0.61111111111111105</v>
      </c>
      <c r="H4" s="17">
        <v>0.68333333333333302</v>
      </c>
      <c r="I4" s="17">
        <v>0.45476190476190398</v>
      </c>
      <c r="J4" s="17">
        <v>0.53742514970059796</v>
      </c>
      <c r="K4" s="17">
        <v>0.36639221556886198</v>
      </c>
      <c r="L4" s="8">
        <v>0.60833333333333295</v>
      </c>
      <c r="M4" s="8">
        <v>0.438888888888888</v>
      </c>
    </row>
    <row r="5" spans="2:13" ht="15" customHeight="1" x14ac:dyDescent="0.25">
      <c r="B5" s="16">
        <v>2004</v>
      </c>
      <c r="C5">
        <v>1098.5</v>
      </c>
      <c r="D5" s="16">
        <v>1476.3</v>
      </c>
      <c r="E5" s="16">
        <v>1836.19999999999</v>
      </c>
      <c r="F5" s="16">
        <v>202.6</v>
      </c>
      <c r="G5" s="17">
        <v>0.51388888888888895</v>
      </c>
      <c r="H5" s="17">
        <v>0.57499999999999996</v>
      </c>
      <c r="I5" s="17">
        <v>0.372988505747126</v>
      </c>
      <c r="J5" s="17">
        <v>0.32372754491017902</v>
      </c>
      <c r="K5" s="17">
        <v>0.29865269461077798</v>
      </c>
      <c r="L5" s="8">
        <v>0.53888888888888797</v>
      </c>
      <c r="M5" s="8">
        <v>0.133333333333333</v>
      </c>
    </row>
    <row r="6" spans="2:13" ht="15" customHeight="1" x14ac:dyDescent="0.25">
      <c r="B6" s="16">
        <v>2005</v>
      </c>
      <c r="C6">
        <v>771.69999999999902</v>
      </c>
      <c r="D6" s="16">
        <v>1237.5999999999999</v>
      </c>
      <c r="E6" s="16">
        <v>1528.5</v>
      </c>
      <c r="F6" s="16">
        <v>339.79999999999899</v>
      </c>
      <c r="G6" s="17">
        <v>0.81111111111111101</v>
      </c>
      <c r="H6" s="17">
        <v>0.97222222222222199</v>
      </c>
      <c r="I6" s="17">
        <v>0.79089668615984399</v>
      </c>
      <c r="J6" s="17">
        <v>0.94872754491017897</v>
      </c>
      <c r="K6" s="17">
        <v>0.62125748502994005</v>
      </c>
      <c r="L6" s="8">
        <v>0.54444444444444395</v>
      </c>
      <c r="M6" s="8">
        <v>6.6666666666666596E-2</v>
      </c>
    </row>
    <row r="7" spans="2:13" ht="15" customHeight="1" x14ac:dyDescent="0.25">
      <c r="B7" s="16">
        <v>2006</v>
      </c>
      <c r="C7">
        <v>806.7</v>
      </c>
      <c r="D7" s="16">
        <v>1739.9</v>
      </c>
      <c r="E7" s="16">
        <v>1469.7</v>
      </c>
      <c r="F7" s="16">
        <v>365.8</v>
      </c>
      <c r="G7" s="17">
        <v>0.89722222222222203</v>
      </c>
      <c r="H7" s="17">
        <v>0.94444444444444398</v>
      </c>
      <c r="I7" s="17">
        <v>0.83333333333333304</v>
      </c>
      <c r="J7" s="17">
        <v>0.71856287425149701</v>
      </c>
      <c r="K7" s="17">
        <v>0.934880239520958</v>
      </c>
      <c r="L7" s="8">
        <v>0.53888888888888797</v>
      </c>
      <c r="M7" s="8">
        <v>0.21388888888888799</v>
      </c>
    </row>
    <row r="8" spans="2:13" ht="15" customHeight="1" x14ac:dyDescent="0.25">
      <c r="B8" s="16">
        <v>2007</v>
      </c>
      <c r="C8">
        <v>1079.4000000000001</v>
      </c>
      <c r="D8" s="16">
        <v>1802.4</v>
      </c>
      <c r="E8" s="16">
        <v>1596.4</v>
      </c>
      <c r="F8" s="16">
        <v>185.79999999999899</v>
      </c>
      <c r="G8" s="17">
        <v>0.38055555555555498</v>
      </c>
      <c r="H8" s="17">
        <v>0.78888888888888797</v>
      </c>
      <c r="I8" s="17">
        <v>0.53571428571428503</v>
      </c>
      <c r="J8" s="17">
        <v>8.6826347305389198E-2</v>
      </c>
      <c r="K8" s="17">
        <v>0.64446107784431095</v>
      </c>
      <c r="L8" s="8">
        <v>0.44722222222222202</v>
      </c>
      <c r="M8" s="8">
        <v>0.3</v>
      </c>
    </row>
    <row r="9" spans="2:13" ht="15" customHeight="1" x14ac:dyDescent="0.25">
      <c r="B9" s="16">
        <v>2008</v>
      </c>
      <c r="C9">
        <v>1254.4000000000001</v>
      </c>
      <c r="D9" s="16">
        <v>1697.1</v>
      </c>
      <c r="E9" s="16">
        <v>1269.2</v>
      </c>
      <c r="F9" s="16">
        <v>138.19999999999999</v>
      </c>
      <c r="G9" s="17">
        <v>0.23611111111111099</v>
      </c>
      <c r="H9" s="17">
        <v>0.66111111111111098</v>
      </c>
      <c r="I9" s="17">
        <v>0.5</v>
      </c>
      <c r="J9" s="17">
        <v>0.43974550898203502</v>
      </c>
      <c r="K9" s="17">
        <v>0.41579341317365198</v>
      </c>
      <c r="L9" s="8">
        <v>0.36944444444444402</v>
      </c>
      <c r="M9" s="8">
        <v>0.27777777777777701</v>
      </c>
    </row>
    <row r="10" spans="2:13" ht="15" customHeight="1" x14ac:dyDescent="0.25">
      <c r="B10" s="16">
        <v>2009</v>
      </c>
      <c r="C10">
        <v>1216.4000000000001</v>
      </c>
      <c r="D10" s="16">
        <v>1744.5</v>
      </c>
      <c r="E10" s="16">
        <v>985.7</v>
      </c>
      <c r="F10" s="16">
        <v>98.8</v>
      </c>
      <c r="G10" s="17">
        <v>0.23055555555555499</v>
      </c>
      <c r="H10" s="17">
        <v>0.35277777777777702</v>
      </c>
      <c r="I10" s="17">
        <v>0.38965517241379299</v>
      </c>
      <c r="J10" s="17">
        <v>0.32447604790419099</v>
      </c>
      <c r="K10" s="17">
        <v>0.29154191616766401</v>
      </c>
      <c r="L10" s="8">
        <v>0.32500000000000001</v>
      </c>
      <c r="M10" s="8">
        <v>0.53333333333333299</v>
      </c>
    </row>
    <row r="11" spans="2:13" ht="15" customHeight="1" x14ac:dyDescent="0.25">
      <c r="B11" s="16">
        <v>2010</v>
      </c>
      <c r="C11">
        <v>987.8</v>
      </c>
      <c r="D11" s="16">
        <v>1408.2</v>
      </c>
      <c r="E11" s="16">
        <v>826.9</v>
      </c>
      <c r="F11" s="16">
        <v>241.6</v>
      </c>
      <c r="G11" s="17">
        <v>0.57777777777777695</v>
      </c>
      <c r="H11" s="17">
        <v>0.50277777777777699</v>
      </c>
      <c r="I11" s="17">
        <v>0.50608519269776797</v>
      </c>
      <c r="J11" s="17">
        <v>0.80800898203592797</v>
      </c>
      <c r="K11" s="17">
        <v>0.36863772455089799</v>
      </c>
      <c r="L11" s="8">
        <v>0.26388888888888801</v>
      </c>
      <c r="M11" s="8">
        <v>0.61388888888888804</v>
      </c>
    </row>
    <row r="12" spans="2:13" ht="15" customHeight="1" x14ac:dyDescent="0.25">
      <c r="B12" s="16">
        <v>2011</v>
      </c>
      <c r="C12">
        <v>955.8</v>
      </c>
      <c r="D12" s="16">
        <v>1351</v>
      </c>
      <c r="E12" s="16">
        <v>900.69999999999902</v>
      </c>
      <c r="F12" s="16">
        <v>324.89999999999998</v>
      </c>
      <c r="G12" s="17">
        <v>0.93055555555555503</v>
      </c>
      <c r="H12" s="17">
        <v>0.95277777777777795</v>
      </c>
      <c r="I12" s="17">
        <v>0.83405172413793105</v>
      </c>
      <c r="J12" s="17">
        <v>0.88510479041916101</v>
      </c>
      <c r="K12" s="17">
        <v>0.86826347305389195</v>
      </c>
      <c r="L12" s="8">
        <v>0.23611111111111099</v>
      </c>
      <c r="M12" s="8">
        <v>0.60555555555555496</v>
      </c>
    </row>
    <row r="13" spans="2:13" ht="15" customHeight="1" x14ac:dyDescent="0.25">
      <c r="B13" s="16">
        <v>2012</v>
      </c>
      <c r="C13">
        <v>902.19999999999902</v>
      </c>
      <c r="D13" s="16">
        <v>1484.1</v>
      </c>
      <c r="E13" s="16">
        <v>1170.3999999999901</v>
      </c>
      <c r="F13" s="16">
        <v>200.1</v>
      </c>
      <c r="G13" s="17">
        <v>0.48611111111111099</v>
      </c>
      <c r="H13" s="17">
        <v>0.84722222222222199</v>
      </c>
      <c r="I13" s="17">
        <v>0.76388888888888795</v>
      </c>
      <c r="J13" s="17">
        <v>0.415419161676646</v>
      </c>
      <c r="K13" s="17">
        <v>0.92589820359281405</v>
      </c>
      <c r="L13" s="8">
        <v>0.46666666666666601</v>
      </c>
      <c r="M13" s="8">
        <v>0.63333333333333297</v>
      </c>
    </row>
    <row r="14" spans="2:13" ht="15" customHeight="1" x14ac:dyDescent="0.25">
      <c r="B14" s="16">
        <v>2013</v>
      </c>
      <c r="C14">
        <v>1304.0999999999999</v>
      </c>
      <c r="D14" s="16">
        <v>1824.2</v>
      </c>
      <c r="E14" s="16">
        <v>1060.8</v>
      </c>
      <c r="F14" s="16">
        <v>74.5</v>
      </c>
      <c r="G14" s="17">
        <v>0.313888888888888</v>
      </c>
      <c r="H14" s="17">
        <v>0.56666666666666599</v>
      </c>
      <c r="I14" s="17">
        <v>0.59340659340659296</v>
      </c>
      <c r="J14" s="17">
        <v>0.100299401197604</v>
      </c>
      <c r="K14" s="17">
        <v>0.74962574850299402</v>
      </c>
      <c r="L14" s="8">
        <v>0.40833333333333299</v>
      </c>
      <c r="M14" s="8">
        <v>0.29166666666666602</v>
      </c>
    </row>
    <row r="15" spans="2:13" ht="15" customHeight="1" x14ac:dyDescent="0.25">
      <c r="B15" s="16">
        <v>2014</v>
      </c>
      <c r="C15">
        <v>1730.3</v>
      </c>
      <c r="D15" s="16">
        <v>1986.1</v>
      </c>
      <c r="E15" s="16">
        <v>642.9</v>
      </c>
      <c r="F15" s="16">
        <v>51.5</v>
      </c>
      <c r="G15" s="17">
        <v>7.2222222222222104E-2</v>
      </c>
      <c r="H15" s="17">
        <v>0.23055555555555499</v>
      </c>
      <c r="I15" s="17">
        <v>0.43055555555555503</v>
      </c>
      <c r="J15" s="17">
        <v>7.4850299401197501E-2</v>
      </c>
      <c r="K15" s="17">
        <v>0.44386227544910101</v>
      </c>
      <c r="L15" s="8">
        <v>0.266666666666666</v>
      </c>
      <c r="M15" s="8">
        <v>0.133333333333333</v>
      </c>
    </row>
    <row r="16" spans="2:13" ht="15" customHeight="1" x14ac:dyDescent="0.25">
      <c r="B16" s="16">
        <v>2015</v>
      </c>
      <c r="C16">
        <v>1573.2</v>
      </c>
      <c r="D16" s="16">
        <v>1462.3</v>
      </c>
      <c r="E16" s="16">
        <v>456.4</v>
      </c>
      <c r="F16" s="16">
        <v>35.200000000000003</v>
      </c>
      <c r="G16" s="17">
        <v>5.83333333333333E-2</v>
      </c>
      <c r="H16" s="17">
        <v>7.2222222222222202E-2</v>
      </c>
      <c r="I16" s="17">
        <v>0.36538461538461497</v>
      </c>
      <c r="J16" s="17">
        <v>0.26983532934131699</v>
      </c>
      <c r="K16" s="17">
        <v>0.28480538922155602</v>
      </c>
      <c r="L16" s="8">
        <v>0.133333333333333</v>
      </c>
      <c r="M16" s="8">
        <v>0.249999999999999</v>
      </c>
    </row>
    <row r="17" spans="2:13" ht="15" customHeight="1" x14ac:dyDescent="0.25">
      <c r="B17" s="16">
        <v>2016</v>
      </c>
      <c r="C17">
        <v>1186.5999999999999</v>
      </c>
      <c r="D17" s="16">
        <v>1331</v>
      </c>
      <c r="E17" s="16">
        <v>917.3</v>
      </c>
      <c r="F17" s="16">
        <v>96.1</v>
      </c>
      <c r="G17" s="17">
        <v>0.3</v>
      </c>
      <c r="H17" s="17">
        <v>0.23611111111111099</v>
      </c>
      <c r="I17" s="17">
        <v>0.26050420168067201</v>
      </c>
      <c r="J17" s="17">
        <v>0.29715568862275399</v>
      </c>
      <c r="K17" s="17">
        <v>0.14745508982035899</v>
      </c>
      <c r="L17" s="8">
        <v>4.4444444444444398E-2</v>
      </c>
      <c r="M17" s="8">
        <v>0.30555555555555503</v>
      </c>
    </row>
    <row r="18" spans="2:13" ht="15" customHeight="1" x14ac:dyDescent="0.25">
      <c r="B18" s="16">
        <v>2018</v>
      </c>
      <c r="C18">
        <v>917.1</v>
      </c>
      <c r="D18" s="16">
        <v>1579.3</v>
      </c>
      <c r="E18" s="16">
        <v>1042.9000000000001</v>
      </c>
      <c r="F18" s="16">
        <v>284.2</v>
      </c>
      <c r="G18" s="17">
        <v>0.46111111111111103</v>
      </c>
      <c r="H18" s="17">
        <v>0.66944444444444395</v>
      </c>
      <c r="I18" s="17">
        <v>0.31666666666666599</v>
      </c>
      <c r="J18" s="17">
        <v>0.394461077844311</v>
      </c>
      <c r="K18" s="17">
        <v>0.18562874251497</v>
      </c>
      <c r="L18" s="8">
        <v>0.13055555555555501</v>
      </c>
      <c r="M18" s="8">
        <v>0.42499999999999999</v>
      </c>
    </row>
    <row r="19" spans="2:13" ht="15" customHeight="1" x14ac:dyDescent="0.25">
      <c r="B19" s="16">
        <v>2019</v>
      </c>
      <c r="C19">
        <v>775.4</v>
      </c>
      <c r="D19" s="16">
        <v>1414.9</v>
      </c>
      <c r="E19" s="16">
        <v>921.5</v>
      </c>
      <c r="F19" s="16">
        <v>309.3</v>
      </c>
      <c r="G19" s="17">
        <v>0.79444444444444395</v>
      </c>
      <c r="H19" s="17">
        <v>0.86666666666666603</v>
      </c>
      <c r="I19" s="17">
        <v>0.55000000000000004</v>
      </c>
      <c r="J19" s="17">
        <v>0.88922155688622695</v>
      </c>
      <c r="K19" s="17">
        <v>0.410179640718562</v>
      </c>
      <c r="L19" s="8">
        <v>0.13055555555555501</v>
      </c>
      <c r="M19" s="8">
        <v>0.141666666666666</v>
      </c>
    </row>
    <row r="20" spans="2:13" ht="15" customHeight="1" x14ac:dyDescent="0.25">
      <c r="B20" s="16">
        <v>2020</v>
      </c>
      <c r="C20">
        <v>834.7</v>
      </c>
      <c r="D20" s="16">
        <v>1362.1</v>
      </c>
      <c r="E20" s="16">
        <v>1039.5999999999999</v>
      </c>
      <c r="F20" s="16">
        <v>245</v>
      </c>
      <c r="G20" s="8">
        <v>0.41111111111111098</v>
      </c>
      <c r="H20" s="17">
        <v>0.85555555555555496</v>
      </c>
      <c r="I20" s="17">
        <v>0.68333333333333302</v>
      </c>
      <c r="J20" s="17">
        <v>0.77357784431137699</v>
      </c>
      <c r="K20" s="17">
        <v>0.71407185628742498</v>
      </c>
      <c r="L20" s="8">
        <v>0.25277777777777699</v>
      </c>
      <c r="M20" s="8">
        <v>0.33611111111111103</v>
      </c>
    </row>
    <row r="22" spans="2:13" ht="15.75" x14ac:dyDescent="0.25">
      <c r="B22" s="18" t="s">
        <v>33</v>
      </c>
      <c r="C22" s="18" t="s">
        <v>3</v>
      </c>
      <c r="D22" s="18" t="s">
        <v>37</v>
      </c>
      <c r="E22" s="18" t="s">
        <v>46</v>
      </c>
      <c r="F22" s="18" t="str">
        <f t="shared" ref="F22:F40" si="0">G2</f>
        <v>SWDI delta</v>
      </c>
    </row>
    <row r="23" spans="2:13" ht="15.75" x14ac:dyDescent="0.25">
      <c r="B23" s="16">
        <v>2002</v>
      </c>
      <c r="C23">
        <v>1309.3</v>
      </c>
      <c r="D23" s="16">
        <v>1897.6</v>
      </c>
      <c r="E23">
        <f>C23+D23</f>
        <v>3206.8999999999996</v>
      </c>
      <c r="F23" s="17">
        <f t="shared" si="0"/>
        <v>0.46388888888888802</v>
      </c>
    </row>
    <row r="24" spans="2:13" ht="15.75" x14ac:dyDescent="0.25">
      <c r="B24" s="16">
        <v>2003</v>
      </c>
      <c r="C24">
        <v>756.6</v>
      </c>
      <c r="D24" s="16">
        <v>1542.69999999999</v>
      </c>
      <c r="E24">
        <f t="shared" ref="E24:E40" si="1">C24+D24</f>
        <v>2299.2999999999902</v>
      </c>
      <c r="F24" s="17">
        <f t="shared" si="0"/>
        <v>0.61111111111111105</v>
      </c>
    </row>
    <row r="25" spans="2:13" ht="15.75" x14ac:dyDescent="0.25">
      <c r="B25" s="16">
        <v>2004</v>
      </c>
      <c r="C25">
        <v>1098.5</v>
      </c>
      <c r="D25" s="16">
        <v>1476.3</v>
      </c>
      <c r="E25">
        <f t="shared" si="1"/>
        <v>2574.8000000000002</v>
      </c>
      <c r="F25" s="17">
        <f t="shared" si="0"/>
        <v>0.51388888888888895</v>
      </c>
    </row>
    <row r="26" spans="2:13" ht="15.75" x14ac:dyDescent="0.25">
      <c r="B26" s="16">
        <v>2005</v>
      </c>
      <c r="C26">
        <v>771.69999999999902</v>
      </c>
      <c r="D26" s="16">
        <v>1237.5999999999999</v>
      </c>
      <c r="E26">
        <f t="shared" si="1"/>
        <v>2009.2999999999988</v>
      </c>
      <c r="F26" s="17">
        <f t="shared" si="0"/>
        <v>0.81111111111111101</v>
      </c>
    </row>
    <row r="27" spans="2:13" ht="15.75" x14ac:dyDescent="0.25">
      <c r="B27" s="16">
        <v>2006</v>
      </c>
      <c r="C27">
        <v>806.7</v>
      </c>
      <c r="D27" s="16">
        <v>1739.9</v>
      </c>
      <c r="E27">
        <f t="shared" si="1"/>
        <v>2546.6000000000004</v>
      </c>
      <c r="F27" s="17">
        <f t="shared" si="0"/>
        <v>0.89722222222222203</v>
      </c>
    </row>
    <row r="28" spans="2:13" ht="15.75" x14ac:dyDescent="0.25">
      <c r="B28" s="16">
        <v>2007</v>
      </c>
      <c r="C28">
        <v>1079.4000000000001</v>
      </c>
      <c r="D28" s="16">
        <v>1802.4</v>
      </c>
      <c r="E28">
        <f t="shared" si="1"/>
        <v>2881.8</v>
      </c>
      <c r="F28" s="17">
        <f t="shared" si="0"/>
        <v>0.38055555555555498</v>
      </c>
    </row>
    <row r="29" spans="2:13" ht="15.75" x14ac:dyDescent="0.25">
      <c r="B29" s="16">
        <v>2008</v>
      </c>
      <c r="C29">
        <v>1254.4000000000001</v>
      </c>
      <c r="D29" s="16">
        <v>1697.1</v>
      </c>
      <c r="E29">
        <f t="shared" si="1"/>
        <v>2951.5</v>
      </c>
      <c r="F29" s="17">
        <f t="shared" si="0"/>
        <v>0.23611111111111099</v>
      </c>
    </row>
    <row r="30" spans="2:13" ht="15.75" x14ac:dyDescent="0.25">
      <c r="B30" s="16">
        <v>2009</v>
      </c>
      <c r="C30">
        <v>1216.4000000000001</v>
      </c>
      <c r="D30" s="16">
        <v>1744.5</v>
      </c>
      <c r="E30">
        <f t="shared" si="1"/>
        <v>2960.9</v>
      </c>
      <c r="F30" s="17">
        <f t="shared" si="0"/>
        <v>0.23055555555555499</v>
      </c>
    </row>
    <row r="31" spans="2:13" ht="15.75" x14ac:dyDescent="0.25">
      <c r="B31" s="16">
        <v>2010</v>
      </c>
      <c r="C31">
        <v>987.8</v>
      </c>
      <c r="D31" s="16">
        <v>1408.2</v>
      </c>
      <c r="E31">
        <f t="shared" si="1"/>
        <v>2396</v>
      </c>
      <c r="F31" s="17">
        <f t="shared" si="0"/>
        <v>0.57777777777777695</v>
      </c>
    </row>
    <row r="32" spans="2:13" ht="15.75" x14ac:dyDescent="0.25">
      <c r="B32" s="16">
        <v>2011</v>
      </c>
      <c r="C32">
        <v>955.8</v>
      </c>
      <c r="D32" s="16">
        <v>1351</v>
      </c>
      <c r="E32">
        <f t="shared" si="1"/>
        <v>2306.8000000000002</v>
      </c>
      <c r="F32" s="17">
        <f t="shared" si="0"/>
        <v>0.93055555555555503</v>
      </c>
    </row>
    <row r="33" spans="2:6" ht="15.75" x14ac:dyDescent="0.25">
      <c r="B33" s="16">
        <v>2012</v>
      </c>
      <c r="C33">
        <v>902.19999999999902</v>
      </c>
      <c r="D33" s="16">
        <v>1484.1</v>
      </c>
      <c r="E33">
        <f t="shared" si="1"/>
        <v>2386.2999999999988</v>
      </c>
      <c r="F33" s="17">
        <f t="shared" si="0"/>
        <v>0.48611111111111099</v>
      </c>
    </row>
    <row r="34" spans="2:6" ht="15.75" x14ac:dyDescent="0.25">
      <c r="B34" s="16">
        <v>2013</v>
      </c>
      <c r="C34">
        <v>1304.0999999999999</v>
      </c>
      <c r="D34" s="16">
        <v>1824.2</v>
      </c>
      <c r="E34">
        <f t="shared" si="1"/>
        <v>3128.3</v>
      </c>
      <c r="F34" s="17">
        <f t="shared" si="0"/>
        <v>0.313888888888888</v>
      </c>
    </row>
    <row r="35" spans="2:6" ht="15.75" x14ac:dyDescent="0.25">
      <c r="B35" s="16">
        <v>2014</v>
      </c>
      <c r="C35">
        <v>1730.3</v>
      </c>
      <c r="D35" s="16">
        <v>1986.1</v>
      </c>
      <c r="E35">
        <f t="shared" si="1"/>
        <v>3716.3999999999996</v>
      </c>
      <c r="F35" s="17">
        <f t="shared" si="0"/>
        <v>7.2222222222222104E-2</v>
      </c>
    </row>
    <row r="36" spans="2:6" ht="15.75" x14ac:dyDescent="0.25">
      <c r="B36" s="16">
        <v>2015</v>
      </c>
      <c r="C36">
        <v>1573.2</v>
      </c>
      <c r="D36" s="16">
        <v>1462.3</v>
      </c>
      <c r="E36">
        <f t="shared" si="1"/>
        <v>3035.5</v>
      </c>
      <c r="F36" s="17">
        <f t="shared" si="0"/>
        <v>5.83333333333333E-2</v>
      </c>
    </row>
    <row r="37" spans="2:6" ht="15.75" x14ac:dyDescent="0.25">
      <c r="B37" s="16">
        <v>2016</v>
      </c>
      <c r="C37">
        <v>1186.5999999999999</v>
      </c>
      <c r="D37" s="16">
        <v>1331</v>
      </c>
      <c r="E37">
        <f t="shared" si="1"/>
        <v>2517.6</v>
      </c>
      <c r="F37" s="17">
        <f t="shared" si="0"/>
        <v>0.3</v>
      </c>
    </row>
    <row r="38" spans="2:6" ht="15.75" x14ac:dyDescent="0.25">
      <c r="B38" s="16">
        <v>2018</v>
      </c>
      <c r="C38">
        <v>917.1</v>
      </c>
      <c r="D38" s="16">
        <v>1579.3</v>
      </c>
      <c r="E38">
        <f t="shared" si="1"/>
        <v>2496.4</v>
      </c>
      <c r="F38" s="17">
        <f t="shared" si="0"/>
        <v>0.46111111111111103</v>
      </c>
    </row>
    <row r="39" spans="2:6" ht="15.75" x14ac:dyDescent="0.25">
      <c r="B39" s="16">
        <v>2019</v>
      </c>
      <c r="C39">
        <v>775.4</v>
      </c>
      <c r="D39" s="16">
        <v>1414.9</v>
      </c>
      <c r="E39">
        <f t="shared" si="1"/>
        <v>2190.3000000000002</v>
      </c>
      <c r="F39" s="17">
        <f t="shared" si="0"/>
        <v>0.79444444444444395</v>
      </c>
    </row>
    <row r="40" spans="2:6" ht="15.75" x14ac:dyDescent="0.25">
      <c r="B40" s="16">
        <v>2020</v>
      </c>
      <c r="C40">
        <v>834.7</v>
      </c>
      <c r="D40" s="16">
        <v>1362.1</v>
      </c>
      <c r="E40">
        <f t="shared" si="1"/>
        <v>2196.8000000000002</v>
      </c>
      <c r="F40" s="17">
        <f t="shared" si="0"/>
        <v>0.41111111111111098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 var</vt:lpstr>
      <vt:lpstr>DWR portfolio</vt:lpstr>
      <vt:lpstr>Colorado WY</vt:lpstr>
      <vt:lpstr>Colorado 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2024-09-09T18:46:47Z</dcterms:modified>
</cp:coreProperties>
</file>