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Analysis\Supply Analysis\"/>
    </mc:Choice>
  </mc:AlternateContent>
  <xr:revisionPtr revIDLastSave="0" documentId="13_ncr:1_{0D6B660F-5EF5-456D-980D-64C6BC64D84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V + 2" sheetId="50" r:id="rId1"/>
    <sheet name="DV + 1" sheetId="48" r:id="rId2"/>
    <sheet name="DWR portfolio" sheetId="3" r:id="rId3"/>
    <sheet name="SWP-WY" sheetId="2" r:id="rId4"/>
    <sheet name="SWP-CY" sheetId="51" r:id="rId5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'DWR portfolio'!#REF!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51" l="1"/>
  <c r="K19" i="51"/>
  <c r="K18" i="51"/>
  <c r="K17" i="51"/>
  <c r="K16" i="51"/>
  <c r="K15" i="51"/>
  <c r="K14" i="51"/>
  <c r="K13" i="51"/>
  <c r="K12" i="51"/>
  <c r="K11" i="51"/>
  <c r="K10" i="51"/>
  <c r="K9" i="51"/>
  <c r="J8" i="51"/>
  <c r="J7" i="51"/>
  <c r="J6" i="51"/>
  <c r="J5" i="51"/>
  <c r="J4" i="51"/>
  <c r="J3" i="51"/>
  <c r="K2" i="51"/>
  <c r="J2" i="51"/>
  <c r="J2" i="2"/>
  <c r="K2" i="2"/>
  <c r="G44" i="50"/>
  <c r="F44" i="50"/>
  <c r="G43" i="50"/>
  <c r="F43" i="50"/>
  <c r="G42" i="50"/>
  <c r="F42" i="50"/>
  <c r="G41" i="50"/>
  <c r="F41" i="50"/>
  <c r="G40" i="50"/>
  <c r="F40" i="50"/>
  <c r="G39" i="50"/>
  <c r="F39" i="50"/>
  <c r="G38" i="50"/>
  <c r="F38" i="50"/>
  <c r="G37" i="50"/>
  <c r="F37" i="50"/>
  <c r="G36" i="50"/>
  <c r="F36" i="50"/>
  <c r="G35" i="50"/>
  <c r="F35" i="50"/>
  <c r="G34" i="50"/>
  <c r="F34" i="50"/>
  <c r="G33" i="50"/>
  <c r="F33" i="50"/>
  <c r="G32" i="50"/>
  <c r="F32" i="50"/>
  <c r="G31" i="50"/>
  <c r="F31" i="50"/>
  <c r="G30" i="50"/>
  <c r="F30" i="50"/>
  <c r="G29" i="50"/>
  <c r="F29" i="50"/>
  <c r="G28" i="50"/>
  <c r="F28" i="50"/>
  <c r="G27" i="50"/>
  <c r="F27" i="50"/>
  <c r="F67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69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68" i="3"/>
  <c r="F68" i="3"/>
  <c r="E67" i="3"/>
  <c r="F43" i="48"/>
  <c r="F42" i="48"/>
  <c r="F41" i="48"/>
  <c r="F40" i="48"/>
  <c r="F39" i="48"/>
  <c r="F38" i="48"/>
  <c r="F37" i="48"/>
  <c r="F36" i="48"/>
  <c r="F35" i="48"/>
  <c r="F34" i="48"/>
  <c r="F33" i="48"/>
  <c r="F32" i="48"/>
  <c r="F31" i="48"/>
  <c r="F30" i="48"/>
  <c r="F29" i="48"/>
  <c r="F28" i="48"/>
  <c r="F27" i="48"/>
  <c r="F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26" i="48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J5" i="2" l="1"/>
  <c r="K10" i="2"/>
  <c r="K11" i="2"/>
  <c r="K12" i="2"/>
  <c r="K13" i="2"/>
  <c r="K14" i="2"/>
  <c r="K15" i="2"/>
  <c r="K16" i="2"/>
  <c r="K17" i="2"/>
  <c r="K18" i="2"/>
  <c r="K19" i="2"/>
  <c r="K20" i="2"/>
  <c r="K9" i="2"/>
  <c r="J4" i="2"/>
  <c r="J6" i="2"/>
  <c r="J7" i="2"/>
  <c r="J8" i="2"/>
  <c r="J3" i="2"/>
  <c r="H24" i="3" l="1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N41" i="3"/>
  <c r="M41" i="3"/>
  <c r="L41" i="3"/>
  <c r="K41" i="3"/>
  <c r="J41" i="3"/>
  <c r="I41" i="3"/>
  <c r="G41" i="3"/>
  <c r="F41" i="3"/>
  <c r="N40" i="3"/>
  <c r="M40" i="3"/>
  <c r="L40" i="3"/>
  <c r="K40" i="3"/>
  <c r="J40" i="3"/>
  <c r="I40" i="3"/>
  <c r="G40" i="3"/>
  <c r="F40" i="3"/>
  <c r="N39" i="3"/>
  <c r="M39" i="3"/>
  <c r="L39" i="3"/>
  <c r="K39" i="3"/>
  <c r="J39" i="3"/>
  <c r="I39" i="3"/>
  <c r="G39" i="3"/>
  <c r="F39" i="3"/>
  <c r="N38" i="3"/>
  <c r="M38" i="3"/>
  <c r="L38" i="3"/>
  <c r="K38" i="3"/>
  <c r="J38" i="3"/>
  <c r="I38" i="3"/>
  <c r="G38" i="3"/>
  <c r="F38" i="3"/>
  <c r="N37" i="3"/>
  <c r="M37" i="3"/>
  <c r="L37" i="3"/>
  <c r="K37" i="3"/>
  <c r="J37" i="3"/>
  <c r="I37" i="3"/>
  <c r="G37" i="3"/>
  <c r="F37" i="3"/>
  <c r="N36" i="3"/>
  <c r="M36" i="3"/>
  <c r="L36" i="3"/>
  <c r="K36" i="3"/>
  <c r="J36" i="3"/>
  <c r="I36" i="3"/>
  <c r="G36" i="3"/>
  <c r="F36" i="3"/>
  <c r="N35" i="3"/>
  <c r="M35" i="3"/>
  <c r="L35" i="3"/>
  <c r="K35" i="3"/>
  <c r="J35" i="3"/>
  <c r="I35" i="3"/>
  <c r="G35" i="3"/>
  <c r="F35" i="3"/>
  <c r="N34" i="3"/>
  <c r="M34" i="3"/>
  <c r="L34" i="3"/>
  <c r="K34" i="3"/>
  <c r="J34" i="3"/>
  <c r="I34" i="3"/>
  <c r="G34" i="3"/>
  <c r="F34" i="3"/>
  <c r="N33" i="3"/>
  <c r="M33" i="3"/>
  <c r="L33" i="3"/>
  <c r="K33" i="3"/>
  <c r="J33" i="3"/>
  <c r="I33" i="3"/>
  <c r="G33" i="3"/>
  <c r="F33" i="3"/>
  <c r="N32" i="3"/>
  <c r="M32" i="3"/>
  <c r="L32" i="3"/>
  <c r="K32" i="3"/>
  <c r="J32" i="3"/>
  <c r="I32" i="3"/>
  <c r="G32" i="3"/>
  <c r="F32" i="3"/>
  <c r="N31" i="3"/>
  <c r="M31" i="3"/>
  <c r="L31" i="3"/>
  <c r="K31" i="3"/>
  <c r="J31" i="3"/>
  <c r="I31" i="3"/>
  <c r="G31" i="3"/>
  <c r="F31" i="3"/>
  <c r="N30" i="3"/>
  <c r="M30" i="3"/>
  <c r="L30" i="3"/>
  <c r="K30" i="3"/>
  <c r="J30" i="3"/>
  <c r="I30" i="3"/>
  <c r="G30" i="3"/>
  <c r="F30" i="3"/>
  <c r="N29" i="3"/>
  <c r="M29" i="3"/>
  <c r="L29" i="3"/>
  <c r="K29" i="3"/>
  <c r="J29" i="3"/>
  <c r="I29" i="3"/>
  <c r="G29" i="3"/>
  <c r="F29" i="3"/>
  <c r="N28" i="3"/>
  <c r="M28" i="3"/>
  <c r="L28" i="3"/>
  <c r="K28" i="3"/>
  <c r="J28" i="3"/>
  <c r="I28" i="3"/>
  <c r="G28" i="3"/>
  <c r="F28" i="3"/>
  <c r="N27" i="3"/>
  <c r="M27" i="3"/>
  <c r="L27" i="3"/>
  <c r="K27" i="3"/>
  <c r="J27" i="3"/>
  <c r="I27" i="3"/>
  <c r="G27" i="3"/>
  <c r="F27" i="3"/>
  <c r="N26" i="3"/>
  <c r="M26" i="3"/>
  <c r="L26" i="3"/>
  <c r="K26" i="3"/>
  <c r="J26" i="3"/>
  <c r="I26" i="3"/>
  <c r="G26" i="3"/>
  <c r="F26" i="3"/>
  <c r="N25" i="3"/>
  <c r="M25" i="3"/>
  <c r="L25" i="3"/>
  <c r="K25" i="3"/>
  <c r="J25" i="3"/>
  <c r="I25" i="3"/>
  <c r="G25" i="3"/>
  <c r="F25" i="3"/>
  <c r="N24" i="3"/>
  <c r="M24" i="3"/>
  <c r="L24" i="3"/>
  <c r="K24" i="3"/>
  <c r="J24" i="3"/>
  <c r="I24" i="3"/>
  <c r="G24" i="3"/>
  <c r="F24" i="3"/>
</calcChain>
</file>

<file path=xl/sharedStrings.xml><?xml version="1.0" encoding="utf-8"?>
<sst xmlns="http://schemas.openxmlformats.org/spreadsheetml/2006/main" count="124" uniqueCount="53">
  <si>
    <t>annual ALLOCATION</t>
  </si>
  <si>
    <t>average ALLOCATION</t>
  </si>
  <si>
    <t>SWDI SL</t>
  </si>
  <si>
    <t>SWDI delta imports</t>
  </si>
  <si>
    <t>SWDI SC</t>
  </si>
  <si>
    <t>SWP</t>
  </si>
  <si>
    <t>Federal</t>
  </si>
  <si>
    <t>Imports</t>
  </si>
  <si>
    <t>Year</t>
  </si>
  <si>
    <t>WY</t>
  </si>
  <si>
    <t>gw elevation indicator</t>
  </si>
  <si>
    <t>gw pumping intensity</t>
  </si>
  <si>
    <t>Colorado</t>
  </si>
  <si>
    <t>Groundwater</t>
  </si>
  <si>
    <t>SWDI colorado</t>
  </si>
  <si>
    <t>SWDI MEA</t>
  </si>
  <si>
    <t>SWDI PWL</t>
  </si>
  <si>
    <t>pctl_gwelev</t>
  </si>
  <si>
    <t>pctl_gwchange_corr</t>
  </si>
  <si>
    <t>Actual</t>
  </si>
  <si>
    <t>exp</t>
  </si>
  <si>
    <t>log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</si>
  <si>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</si>
  <si>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</si>
  <si>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</si>
  <si>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</si>
  <si>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</si>
  <si>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</si>
  <si>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</si>
  <si>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</si>
  <si>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</si>
  <si>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</si>
  <si>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</si>
  <si>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</si>
  <si>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</si>
  <si>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</si>
  <si>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</si>
  <si>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</si>
  <si>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</si>
  <si>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</si>
  <si>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</si>
  <si>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</si>
  <si>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</si>
  <si>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</si>
  <si>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</si>
  <si>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</si>
  <si>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</si>
  <si>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</si>
  <si>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</si>
  <si>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Estimated SWP imports</t>
  </si>
  <si>
    <t>Actual SWP imports</t>
  </si>
  <si>
    <t>Dummy Variable</t>
  </si>
  <si>
    <t>Predicted SWP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</si>
</sst>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1"/>
    <xf numFmtId="164" fontId="1" fillId="0" borderId="0" xfId="1" applyNumberFormat="1"/>
    <xf numFmtId="2" fontId="1" fillId="0" borderId="0" xfId="1" applyNumberForma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2" xfId="0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0" fillId="0" borderId="0" xfId="0" applyAlignment="1">
      <alignment horizontal="center"/>
    </xf>
  </cellXfs>
  <cellStyles count="3">
    <cellStyle name="Normal" xfId="0" builtinId="0"/>
    <cellStyle name="Normal 2" xfId="1" xr:uid="{8033A554-0492-4C86-9363-29ECCB743695}"/>
    <cellStyle name="Percent 2" xfId="2" xr:uid="{44CA08DA-F613-4A78-8554-87B3BFE54B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'DV + 1'!$F$25</c:f>
              <c:strCache>
                <c:ptCount val="1"/>
                <c:pt idx="0">
                  <c:v>Estimated SWP imports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'DV + 1'!$E$26:$E$43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'DV + 1'!$F$26:$F$43</c:f>
              <c:numCache>
                <c:formatCode>General</c:formatCode>
                <c:ptCount val="18"/>
                <c:pt idx="0">
                  <c:v>1593.8016967556446</c:v>
                </c:pt>
                <c:pt idx="1">
                  <c:v>1601.0668585104715</c:v>
                </c:pt>
                <c:pt idx="2">
                  <c:v>1566.7126989032943</c:v>
                </c:pt>
                <c:pt idx="3">
                  <c:v>1633.6355360672883</c:v>
                </c:pt>
                <c:pt idx="4">
                  <c:v>1655.0357995460026</c:v>
                </c:pt>
                <c:pt idx="5">
                  <c:v>1626.9474102172796</c:v>
                </c:pt>
                <c:pt idx="6">
                  <c:v>1018.0230175365045</c:v>
                </c:pt>
                <c:pt idx="7">
                  <c:v>911.54617452439118</c:v>
                </c:pt>
                <c:pt idx="8">
                  <c:v>916.53326920057452</c:v>
                </c:pt>
                <c:pt idx="9">
                  <c:v>1053.4290711421918</c:v>
                </c:pt>
                <c:pt idx="10">
                  <c:v>1058.6269154361207</c:v>
                </c:pt>
                <c:pt idx="11">
                  <c:v>988.86945281799353</c:v>
                </c:pt>
                <c:pt idx="12">
                  <c:v>887.26885361043469</c:v>
                </c:pt>
                <c:pt idx="13">
                  <c:v>570.54860692025022</c:v>
                </c:pt>
                <c:pt idx="14">
                  <c:v>728.02709973884214</c:v>
                </c:pt>
                <c:pt idx="15">
                  <c:v>1008.5588266323894</c:v>
                </c:pt>
                <c:pt idx="16">
                  <c:v>1039.4396412981057</c:v>
                </c:pt>
                <c:pt idx="17">
                  <c:v>1053.4290711421918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8-4CC8-A0FB-5D5E84992910}"/>
            </c:ext>
          </c:extLst>
        </c:ser>
        <c:ser>
          <c:idx val="1"/>
          <c:order val="1"/>
          <c:tx>
            <c:strRef>
              <c:f>'DV + 1'!$G$25</c:f>
              <c:strCache>
                <c:ptCount val="1"/>
                <c:pt idx="0">
                  <c:v>Actual SWP imports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'DV + 1'!$E$26:$E$43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'DV + 1'!$G$26:$G$43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8-4CC8-A0FB-5D5E84992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601760"/>
        <c:axId val="363586400"/>
      </c:barChart>
      <c:catAx>
        <c:axId val="3636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86400"/>
        <c:crosses val="autoZero"/>
        <c:auto val="1"/>
        <c:lblAlgn val="ctr"/>
        <c:lblOffset val="100"/>
        <c:noMultiLvlLbl val="0"/>
      </c:catAx>
      <c:valAx>
        <c:axId val="3635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SWP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- SWDI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2731292189352739E-2"/>
                  <c:y val="-0.34191598740950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'SWP-WY'!$E$3:$E$20</c:f>
              <c:numCache>
                <c:formatCode>0.00</c:formatCode>
                <c:ptCount val="18"/>
                <c:pt idx="0">
                  <c:v>0.69166666666666599</c:v>
                </c:pt>
                <c:pt idx="1">
                  <c:v>0.719444444444444</c:v>
                </c:pt>
                <c:pt idx="2">
                  <c:v>0.59722222222222199</c:v>
                </c:pt>
                <c:pt idx="3">
                  <c:v>0.85833333333333295</c:v>
                </c:pt>
                <c:pt idx="4">
                  <c:v>0.96388888888888902</c:v>
                </c:pt>
                <c:pt idx="5">
                  <c:v>0.82777777777777695</c:v>
                </c:pt>
                <c:pt idx="6">
                  <c:v>0.72222222222222199</c:v>
                </c:pt>
                <c:pt idx="7">
                  <c:v>0.405555555555555</c:v>
                </c:pt>
                <c:pt idx="8">
                  <c:v>0.41666666666666602</c:v>
                </c:pt>
                <c:pt idx="9">
                  <c:v>0.875</c:v>
                </c:pt>
                <c:pt idx="10">
                  <c:v>0.9</c:v>
                </c:pt>
                <c:pt idx="11">
                  <c:v>0.61666666666666603</c:v>
                </c:pt>
                <c:pt idx="12">
                  <c:v>0.35555555555555501</c:v>
                </c:pt>
                <c:pt idx="13">
                  <c:v>6.3888888888888801E-2</c:v>
                </c:pt>
                <c:pt idx="14">
                  <c:v>0.15</c:v>
                </c:pt>
                <c:pt idx="15">
                  <c:v>0.68611111111111101</c:v>
                </c:pt>
                <c:pt idx="16">
                  <c:v>0.81111111111111101</c:v>
                </c:pt>
                <c:pt idx="17">
                  <c:v>0.875</c:v>
                </c:pt>
              </c:numCache>
            </c:numRef>
          </c:xVal>
          <c:yVal>
            <c:numRef>
              <c:f>'SWP-WY'!$D$3:$D$20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4-4349-8E41-A16E65503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367648"/>
        <c:axId val="914373408"/>
      </c:scatterChart>
      <c:valAx>
        <c:axId val="914367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Surface Water Drought Indicator (Delta exporting basins)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73408"/>
        <c:crosses val="autoZero"/>
        <c:crossBetween val="midCat"/>
      </c:valAx>
      <c:valAx>
        <c:axId val="9143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SWP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- SWDI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SWDI - Imports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6579249907811106E-2"/>
                  <c:y val="-0.39539543635931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'SWP-WY'!$F$3:$F$20</c:f>
              <c:numCache>
                <c:formatCode>0.00</c:formatCode>
                <c:ptCount val="18"/>
                <c:pt idx="0">
                  <c:v>0.469444444444444</c:v>
                </c:pt>
                <c:pt idx="1">
                  <c:v>0.54722222222222205</c:v>
                </c:pt>
                <c:pt idx="2">
                  <c:v>0.55833333333333302</c:v>
                </c:pt>
                <c:pt idx="3">
                  <c:v>0.70833333333333304</c:v>
                </c:pt>
                <c:pt idx="4">
                  <c:v>0.88888888888888895</c:v>
                </c:pt>
                <c:pt idx="5">
                  <c:v>0.53611111111111098</c:v>
                </c:pt>
                <c:pt idx="6">
                  <c:v>0.26944444444444399</c:v>
                </c:pt>
                <c:pt idx="7">
                  <c:v>0.20555555555555499</c:v>
                </c:pt>
                <c:pt idx="8">
                  <c:v>0.469444444444444</c:v>
                </c:pt>
                <c:pt idx="9">
                  <c:v>0.86944444444444402</c:v>
                </c:pt>
                <c:pt idx="10">
                  <c:v>0.59722222222222199</c:v>
                </c:pt>
                <c:pt idx="11">
                  <c:v>0.38333333333333303</c:v>
                </c:pt>
                <c:pt idx="12">
                  <c:v>0.105555555555555</c:v>
                </c:pt>
                <c:pt idx="13">
                  <c:v>6.3888888888888801E-2</c:v>
                </c:pt>
                <c:pt idx="14">
                  <c:v>0.22222222222222199</c:v>
                </c:pt>
                <c:pt idx="15">
                  <c:v>0.52777777777777701</c:v>
                </c:pt>
                <c:pt idx="16">
                  <c:v>0.72499999999999998</c:v>
                </c:pt>
                <c:pt idx="17">
                  <c:v>0.50833333333333297</c:v>
                </c:pt>
              </c:numCache>
            </c:numRef>
          </c:xVal>
          <c:yVal>
            <c:numRef>
              <c:f>'SWP-WY'!$D$3:$D$20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7-4AB1-8B7B-382725B3B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74656"/>
        <c:axId val="941677536"/>
      </c:scatterChart>
      <c:valAx>
        <c:axId val="9416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Surface Water Drought Indicator (Delta exporting basins)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7536"/>
        <c:crosses val="autoZero"/>
        <c:crossBetween val="midCat"/>
      </c:valAx>
      <c:valAx>
        <c:axId val="9416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SWP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allocation - SWDI delta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695005883819432E-2"/>
                  <c:y val="-0.24966012544886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'SWP-WY'!$F$3:$F$20</c:f>
              <c:numCache>
                <c:formatCode>0.00</c:formatCode>
                <c:ptCount val="18"/>
                <c:pt idx="0">
                  <c:v>0.469444444444444</c:v>
                </c:pt>
                <c:pt idx="1">
                  <c:v>0.54722222222222205</c:v>
                </c:pt>
                <c:pt idx="2">
                  <c:v>0.55833333333333302</c:v>
                </c:pt>
                <c:pt idx="3">
                  <c:v>0.70833333333333304</c:v>
                </c:pt>
                <c:pt idx="4">
                  <c:v>0.88888888888888895</c:v>
                </c:pt>
                <c:pt idx="5">
                  <c:v>0.53611111111111098</c:v>
                </c:pt>
                <c:pt idx="6">
                  <c:v>0.26944444444444399</c:v>
                </c:pt>
                <c:pt idx="7">
                  <c:v>0.20555555555555499</c:v>
                </c:pt>
                <c:pt idx="8">
                  <c:v>0.469444444444444</c:v>
                </c:pt>
                <c:pt idx="9">
                  <c:v>0.86944444444444402</c:v>
                </c:pt>
                <c:pt idx="10">
                  <c:v>0.59722222222222199</c:v>
                </c:pt>
                <c:pt idx="11">
                  <c:v>0.38333333333333303</c:v>
                </c:pt>
                <c:pt idx="12">
                  <c:v>0.105555555555555</c:v>
                </c:pt>
                <c:pt idx="13">
                  <c:v>6.3888888888888801E-2</c:v>
                </c:pt>
                <c:pt idx="14">
                  <c:v>0.22222222222222199</c:v>
                </c:pt>
                <c:pt idx="15">
                  <c:v>0.52777777777777701</c:v>
                </c:pt>
                <c:pt idx="16">
                  <c:v>0.72499999999999998</c:v>
                </c:pt>
                <c:pt idx="17">
                  <c:v>0.50833333333333297</c:v>
                </c:pt>
              </c:numCache>
            </c:numRef>
          </c:xVal>
          <c:yVal>
            <c:numRef>
              <c:f>'SWP-WY'!$H$3:$H$20</c:f>
              <c:numCache>
                <c:formatCode>0.0</c:formatCode>
                <c:ptCount val="18"/>
                <c:pt idx="0">
                  <c:v>56.945205479452</c:v>
                </c:pt>
                <c:pt idx="1">
                  <c:v>69.561643835616394</c:v>
                </c:pt>
                <c:pt idx="2">
                  <c:v>59.849726775956199</c:v>
                </c:pt>
                <c:pt idx="3">
                  <c:v>76.465753424657507</c:v>
                </c:pt>
                <c:pt idx="4">
                  <c:v>88.191780821917803</c:v>
                </c:pt>
                <c:pt idx="5">
                  <c:v>56.068493150684901</c:v>
                </c:pt>
                <c:pt idx="6">
                  <c:v>30.655737704918</c:v>
                </c:pt>
                <c:pt idx="7">
                  <c:v>29.2328767123287</c:v>
                </c:pt>
                <c:pt idx="8">
                  <c:v>35.054794520547901</c:v>
                </c:pt>
                <c:pt idx="9">
                  <c:v>72.082191780821901</c:v>
                </c:pt>
                <c:pt idx="10">
                  <c:v>58.688524590163901</c:v>
                </c:pt>
                <c:pt idx="11">
                  <c:v>32.561643835616401</c:v>
                </c:pt>
                <c:pt idx="12">
                  <c:v>4.3698630136986303</c:v>
                </c:pt>
                <c:pt idx="13">
                  <c:v>18.136986301369799</c:v>
                </c:pt>
                <c:pt idx="14">
                  <c:v>46.816939890710302</c:v>
                </c:pt>
                <c:pt idx="15">
                  <c:v>27.410958904109499</c:v>
                </c:pt>
                <c:pt idx="16">
                  <c:v>56.794520547945197</c:v>
                </c:pt>
                <c:pt idx="17">
                  <c:v>16.898907103825099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9-4861-A629-EF017F4D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81888"/>
        <c:axId val="1518180928"/>
      </c:scatterChart>
      <c:valAx>
        <c:axId val="15181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80928"/>
        <c:crosses val="autoZero"/>
        <c:crossBetween val="midCat"/>
      </c:valAx>
      <c:valAx>
        <c:axId val="15181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annual </a:t>
            </a:r>
            <a:r>
              <a:rPr lang="en-US" baseline="0"/>
              <a:t>allocation - SWDI delta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841623476929005E-2"/>
                  <c:y val="-0.23363665147184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'SWP-WY'!$F$3:$F$20</c:f>
              <c:numCache>
                <c:formatCode>0.00</c:formatCode>
                <c:ptCount val="18"/>
                <c:pt idx="0">
                  <c:v>0.469444444444444</c:v>
                </c:pt>
                <c:pt idx="1">
                  <c:v>0.54722222222222205</c:v>
                </c:pt>
                <c:pt idx="2">
                  <c:v>0.55833333333333302</c:v>
                </c:pt>
                <c:pt idx="3">
                  <c:v>0.70833333333333304</c:v>
                </c:pt>
                <c:pt idx="4">
                  <c:v>0.88888888888888895</c:v>
                </c:pt>
                <c:pt idx="5">
                  <c:v>0.53611111111111098</c:v>
                </c:pt>
                <c:pt idx="6">
                  <c:v>0.26944444444444399</c:v>
                </c:pt>
                <c:pt idx="7">
                  <c:v>0.20555555555555499</c:v>
                </c:pt>
                <c:pt idx="8">
                  <c:v>0.469444444444444</c:v>
                </c:pt>
                <c:pt idx="9">
                  <c:v>0.86944444444444402</c:v>
                </c:pt>
                <c:pt idx="10">
                  <c:v>0.59722222222222199</c:v>
                </c:pt>
                <c:pt idx="11">
                  <c:v>0.38333333333333303</c:v>
                </c:pt>
                <c:pt idx="12">
                  <c:v>0.105555555555555</c:v>
                </c:pt>
                <c:pt idx="13">
                  <c:v>6.3888888888888801E-2</c:v>
                </c:pt>
                <c:pt idx="14">
                  <c:v>0.22222222222222199</c:v>
                </c:pt>
                <c:pt idx="15">
                  <c:v>0.52777777777777701</c:v>
                </c:pt>
                <c:pt idx="16">
                  <c:v>0.72499999999999998</c:v>
                </c:pt>
                <c:pt idx="17">
                  <c:v>0.50833333333333297</c:v>
                </c:pt>
              </c:numCache>
            </c:numRef>
          </c:xVal>
          <c:yVal>
            <c:numRef>
              <c:f>'SWP-WY'!$I$3:$I$20</c:f>
              <c:numCache>
                <c:formatCode>General</c:formatCode>
                <c:ptCount val="18"/>
                <c:pt idx="0">
                  <c:v>70</c:v>
                </c:pt>
                <c:pt idx="1">
                  <c:v>90</c:v>
                </c:pt>
                <c:pt idx="2">
                  <c:v>65</c:v>
                </c:pt>
                <c:pt idx="3">
                  <c:v>90</c:v>
                </c:pt>
                <c:pt idx="4">
                  <c:v>100</c:v>
                </c:pt>
                <c:pt idx="5">
                  <c:v>60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  <c:pt idx="9">
                  <c:v>80</c:v>
                </c:pt>
                <c:pt idx="10">
                  <c:v>65</c:v>
                </c:pt>
                <c:pt idx="11">
                  <c:v>35</c:v>
                </c:pt>
                <c:pt idx="12">
                  <c:v>5</c:v>
                </c:pt>
                <c:pt idx="13">
                  <c:v>20</c:v>
                </c:pt>
                <c:pt idx="14">
                  <c:v>60</c:v>
                </c:pt>
                <c:pt idx="15">
                  <c:v>35</c:v>
                </c:pt>
                <c:pt idx="16">
                  <c:v>75</c:v>
                </c:pt>
                <c:pt idx="1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4-4F57-92F7-AD6E5A4E1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81888"/>
        <c:axId val="1518180928"/>
      </c:scatterChart>
      <c:valAx>
        <c:axId val="15181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80928"/>
        <c:crosses val="autoZero"/>
        <c:crossBetween val="midCat"/>
      </c:valAx>
      <c:valAx>
        <c:axId val="1518180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- SWDI delta 2002</a:t>
            </a:r>
            <a:r>
              <a:rPr lang="en-US" baseline="0"/>
              <a:t> to 2007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6579249907811106E-2"/>
                  <c:y val="-0.39539543635931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'SWP-WY'!$F$3:$F$8</c:f>
              <c:numCache>
                <c:formatCode>0.00</c:formatCode>
                <c:ptCount val="6"/>
                <c:pt idx="0">
                  <c:v>0.469444444444444</c:v>
                </c:pt>
                <c:pt idx="1">
                  <c:v>0.54722222222222205</c:v>
                </c:pt>
                <c:pt idx="2">
                  <c:v>0.55833333333333302</c:v>
                </c:pt>
                <c:pt idx="3">
                  <c:v>0.70833333333333304</c:v>
                </c:pt>
                <c:pt idx="4">
                  <c:v>0.88888888888888895</c:v>
                </c:pt>
                <c:pt idx="5">
                  <c:v>0.53611111111111098</c:v>
                </c:pt>
              </c:numCache>
            </c:numRef>
          </c:xVal>
          <c:yVal>
            <c:numRef>
              <c:f>'SWP-WY'!$D$3:$D$8</c:f>
              <c:numCache>
                <c:formatCode>General</c:formatCode>
                <c:ptCount val="6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6-4143-B13A-997FC633C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74656"/>
        <c:axId val="941677536"/>
      </c:scatterChart>
      <c:valAx>
        <c:axId val="9416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SWDI delta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7536"/>
        <c:crosses val="autoZero"/>
        <c:crossBetween val="midCat"/>
      </c:valAx>
      <c:valAx>
        <c:axId val="9416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- SWDI delta 2008 to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6579249907811106E-2"/>
                  <c:y val="-0.39539543635931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'SWP-WY'!$F$9:$F$20</c:f>
              <c:numCache>
                <c:formatCode>0.00</c:formatCode>
                <c:ptCount val="12"/>
                <c:pt idx="0">
                  <c:v>0.26944444444444399</c:v>
                </c:pt>
                <c:pt idx="1">
                  <c:v>0.20555555555555499</c:v>
                </c:pt>
                <c:pt idx="2">
                  <c:v>0.469444444444444</c:v>
                </c:pt>
                <c:pt idx="3">
                  <c:v>0.86944444444444402</c:v>
                </c:pt>
                <c:pt idx="4">
                  <c:v>0.59722222222222199</c:v>
                </c:pt>
                <c:pt idx="5">
                  <c:v>0.38333333333333303</c:v>
                </c:pt>
                <c:pt idx="6">
                  <c:v>0.105555555555555</c:v>
                </c:pt>
                <c:pt idx="7">
                  <c:v>6.3888888888888801E-2</c:v>
                </c:pt>
                <c:pt idx="8">
                  <c:v>0.22222222222222199</c:v>
                </c:pt>
                <c:pt idx="9">
                  <c:v>0.52777777777777701</c:v>
                </c:pt>
                <c:pt idx="10">
                  <c:v>0.72499999999999998</c:v>
                </c:pt>
                <c:pt idx="11">
                  <c:v>0.50833333333333297</c:v>
                </c:pt>
              </c:numCache>
            </c:numRef>
          </c:xVal>
          <c:yVal>
            <c:numRef>
              <c:f>'SWP-WY'!$D$9:$D$20</c:f>
              <c:numCache>
                <c:formatCode>General</c:formatCode>
                <c:ptCount val="12"/>
                <c:pt idx="0">
                  <c:v>1269.2</c:v>
                </c:pt>
                <c:pt idx="1">
                  <c:v>985.7</c:v>
                </c:pt>
                <c:pt idx="2">
                  <c:v>826.9</c:v>
                </c:pt>
                <c:pt idx="3">
                  <c:v>900.69999999999902</c:v>
                </c:pt>
                <c:pt idx="4">
                  <c:v>1170.3999999999901</c:v>
                </c:pt>
                <c:pt idx="5">
                  <c:v>1060.8</c:v>
                </c:pt>
                <c:pt idx="6">
                  <c:v>642.9</c:v>
                </c:pt>
                <c:pt idx="7">
                  <c:v>456.4</c:v>
                </c:pt>
                <c:pt idx="8">
                  <c:v>917.3</c:v>
                </c:pt>
                <c:pt idx="9">
                  <c:v>1042.9000000000001</c:v>
                </c:pt>
                <c:pt idx="10">
                  <c:v>921.5</c:v>
                </c:pt>
                <c:pt idx="11">
                  <c:v>1039.5999999999999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4-4875-9115-02F8F0EE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74656"/>
        <c:axId val="941677536"/>
      </c:scatterChart>
      <c:valAx>
        <c:axId val="9416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SWDI delta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7536"/>
        <c:crosses val="autoZero"/>
        <c:crossBetween val="midCat"/>
      </c:valAx>
      <c:valAx>
        <c:axId val="9416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- SWDI SC 2002</a:t>
            </a:r>
            <a:r>
              <a:rPr lang="en-US" baseline="0"/>
              <a:t> to 2007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7.6579249907811106E-2"/>
                  <c:y val="-0.39539543635931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'SWP-WY'!$E$3:$E$8</c:f>
              <c:numCache>
                <c:formatCode>0.00</c:formatCode>
                <c:ptCount val="6"/>
                <c:pt idx="0">
                  <c:v>0.69166666666666599</c:v>
                </c:pt>
                <c:pt idx="1">
                  <c:v>0.719444444444444</c:v>
                </c:pt>
                <c:pt idx="2">
                  <c:v>0.59722222222222199</c:v>
                </c:pt>
                <c:pt idx="3">
                  <c:v>0.85833333333333295</c:v>
                </c:pt>
                <c:pt idx="4">
                  <c:v>0.96388888888888902</c:v>
                </c:pt>
                <c:pt idx="5">
                  <c:v>0.82777777777777695</c:v>
                </c:pt>
              </c:numCache>
            </c:numRef>
          </c:xVal>
          <c:yVal>
            <c:numRef>
              <c:f>'SWP-WY'!$D$3:$D$8</c:f>
              <c:numCache>
                <c:formatCode>General</c:formatCode>
                <c:ptCount val="6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61-4863-A125-F63C27E60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74656"/>
        <c:axId val="941677536"/>
      </c:scatterChart>
      <c:valAx>
        <c:axId val="9416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SWDI delta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7536"/>
        <c:crosses val="autoZero"/>
        <c:crossBetween val="midCat"/>
      </c:valAx>
      <c:valAx>
        <c:axId val="9416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- SWDI SC 2008 to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7.6579249907811106E-2"/>
                  <c:y val="-0.39539543635931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'SWP-WY'!$E$9:$E$20</c:f>
              <c:numCache>
                <c:formatCode>0.00</c:formatCode>
                <c:ptCount val="12"/>
                <c:pt idx="0">
                  <c:v>0.72222222222222199</c:v>
                </c:pt>
                <c:pt idx="1">
                  <c:v>0.405555555555555</c:v>
                </c:pt>
                <c:pt idx="2">
                  <c:v>0.41666666666666602</c:v>
                </c:pt>
                <c:pt idx="3">
                  <c:v>0.875</c:v>
                </c:pt>
                <c:pt idx="4">
                  <c:v>0.9</c:v>
                </c:pt>
                <c:pt idx="5">
                  <c:v>0.61666666666666603</c:v>
                </c:pt>
                <c:pt idx="6">
                  <c:v>0.35555555555555501</c:v>
                </c:pt>
                <c:pt idx="7">
                  <c:v>6.3888888888888801E-2</c:v>
                </c:pt>
                <c:pt idx="8">
                  <c:v>0.15</c:v>
                </c:pt>
                <c:pt idx="9">
                  <c:v>0.68611111111111101</c:v>
                </c:pt>
                <c:pt idx="10">
                  <c:v>0.81111111111111101</c:v>
                </c:pt>
                <c:pt idx="11">
                  <c:v>0.875</c:v>
                </c:pt>
              </c:numCache>
            </c:numRef>
          </c:xVal>
          <c:yVal>
            <c:numRef>
              <c:f>'SWP-WY'!$D$9:$D$20</c:f>
              <c:numCache>
                <c:formatCode>General</c:formatCode>
                <c:ptCount val="12"/>
                <c:pt idx="0">
                  <c:v>1269.2</c:v>
                </c:pt>
                <c:pt idx="1">
                  <c:v>985.7</c:v>
                </c:pt>
                <c:pt idx="2">
                  <c:v>826.9</c:v>
                </c:pt>
                <c:pt idx="3">
                  <c:v>900.69999999999902</c:v>
                </c:pt>
                <c:pt idx="4">
                  <c:v>1170.3999999999901</c:v>
                </c:pt>
                <c:pt idx="5">
                  <c:v>1060.8</c:v>
                </c:pt>
                <c:pt idx="6">
                  <c:v>642.9</c:v>
                </c:pt>
                <c:pt idx="7">
                  <c:v>456.4</c:v>
                </c:pt>
                <c:pt idx="8">
                  <c:v>917.3</c:v>
                </c:pt>
                <c:pt idx="9">
                  <c:v>1042.9000000000001</c:v>
                </c:pt>
                <c:pt idx="10">
                  <c:v>921.5</c:v>
                </c:pt>
                <c:pt idx="11">
                  <c:v>1039.5999999999999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9-4271-BA0C-6D8A77B39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74656"/>
        <c:axId val="941677536"/>
      </c:scatterChart>
      <c:valAx>
        <c:axId val="9416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SWDI delta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7536"/>
        <c:crosses val="autoZero"/>
        <c:crossBetween val="midCat"/>
      </c:valAx>
      <c:valAx>
        <c:axId val="9416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'SWP-WY'!$D$2</c:f>
              <c:strCache>
                <c:ptCount val="1"/>
                <c:pt idx="0">
                  <c:v>SWP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'SWP-WY'!$A$3:$A$20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'SWP-WY'!$D$3:$D$20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5-4B86-805D-7F7657E2E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6152192"/>
        <c:axId val="1756160832"/>
      </c:barChart>
      <c:lineChart>
        <c:grouping val="standard"/>
        <c:varyColors val="0"/>
        <c:ser>
          <c:idx val="4"/>
          <c:order val="2"/>
          <c:tx>
            <c:strRef>
              <c:f>'SWP-WY'!$K$2</c:f>
              <c:strCache>
                <c:ptCount val="1"/>
                <c:pt idx="0">
                  <c:v>Post-2007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'SWP-WY'!$A$3:$A$20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'SWP-WY'!$K$3:$K$20</c:f>
              <c:numCache>
                <c:formatCode>General</c:formatCode>
                <c:ptCount val="18"/>
                <c:pt idx="6">
                  <c:v>936.1916666666657</c:v>
                </c:pt>
                <c:pt idx="7">
                  <c:v>936.1916666666657</c:v>
                </c:pt>
                <c:pt idx="8">
                  <c:v>936.1916666666657</c:v>
                </c:pt>
                <c:pt idx="9">
                  <c:v>936.1916666666657</c:v>
                </c:pt>
                <c:pt idx="10">
                  <c:v>936.1916666666657</c:v>
                </c:pt>
                <c:pt idx="11">
                  <c:v>936.1916666666657</c:v>
                </c:pt>
                <c:pt idx="12">
                  <c:v>936.1916666666657</c:v>
                </c:pt>
                <c:pt idx="13">
                  <c:v>936.1916666666657</c:v>
                </c:pt>
                <c:pt idx="14">
                  <c:v>936.1916666666657</c:v>
                </c:pt>
                <c:pt idx="15">
                  <c:v>936.1916666666657</c:v>
                </c:pt>
                <c:pt idx="16">
                  <c:v>936.1916666666657</c:v>
                </c:pt>
                <c:pt idx="17">
                  <c:v>936.1916666666657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295-4B86-805D-7F7657E2EF87}"/>
            </c:ext>
          </c:extLst>
        </c:ser>
        <c:ser>
          <c:idx val="0"/>
          <c:order val="3"/>
          <c:tx>
            <c:strRef>
              <c:f>'SWP-WY'!$J$2</c:f>
              <c:strCache>
                <c:ptCount val="1"/>
                <c:pt idx="0">
                  <c:v>Pre-2007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'SWP-WY'!$A$3:$A$20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'SWP-WY'!$J$3:$J$20</c:f>
              <c:numCache>
                <c:formatCode>General</c:formatCode>
                <c:ptCount val="18"/>
                <c:pt idx="0">
                  <c:v>1612.8666666666634</c:v>
                </c:pt>
                <c:pt idx="1">
                  <c:v>1612.8666666666634</c:v>
                </c:pt>
                <c:pt idx="2">
                  <c:v>1612.8666666666634</c:v>
                </c:pt>
                <c:pt idx="3">
                  <c:v>1612.8666666666634</c:v>
                </c:pt>
                <c:pt idx="4">
                  <c:v>1612.8666666666634</c:v>
                </c:pt>
                <c:pt idx="5">
                  <c:v>1612.8666666666634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295-4B86-805D-7F7657E2E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152192"/>
        <c:axId val="1756160832"/>
      </c:lineChart>
      <c:lineChart>
        <c:grouping val="standard"/>
        <c:varyColors val="0"/>
        <c:ser>
          <c:idx val="2"/>
          <c:order val="1"/>
          <c:tx>
            <c:strRef>
              <c:f>'SWP-WY'!$F$2</c:f>
              <c:strCache>
                <c:ptCount val="1"/>
                <c:pt idx="0">
                  <c:v>SWDI delta imports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'SWP-WY'!$A$3:$A$20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'SWP-WY'!$F$3:$F$20</c:f>
              <c:numCache>
                <c:formatCode>0.00</c:formatCode>
                <c:ptCount val="18"/>
                <c:pt idx="0">
                  <c:v>0.469444444444444</c:v>
                </c:pt>
                <c:pt idx="1">
                  <c:v>0.54722222222222205</c:v>
                </c:pt>
                <c:pt idx="2">
                  <c:v>0.55833333333333302</c:v>
                </c:pt>
                <c:pt idx="3">
                  <c:v>0.70833333333333304</c:v>
                </c:pt>
                <c:pt idx="4">
                  <c:v>0.88888888888888895</c:v>
                </c:pt>
                <c:pt idx="5">
                  <c:v>0.53611111111111098</c:v>
                </c:pt>
                <c:pt idx="6">
                  <c:v>0.26944444444444399</c:v>
                </c:pt>
                <c:pt idx="7">
                  <c:v>0.20555555555555499</c:v>
                </c:pt>
                <c:pt idx="8">
                  <c:v>0.469444444444444</c:v>
                </c:pt>
                <c:pt idx="9">
                  <c:v>0.86944444444444402</c:v>
                </c:pt>
                <c:pt idx="10">
                  <c:v>0.59722222222222199</c:v>
                </c:pt>
                <c:pt idx="11">
                  <c:v>0.38333333333333303</c:v>
                </c:pt>
                <c:pt idx="12">
                  <c:v>0.105555555555555</c:v>
                </c:pt>
                <c:pt idx="13">
                  <c:v>6.3888888888888801E-2</c:v>
                </c:pt>
                <c:pt idx="14">
                  <c:v>0.22222222222222199</c:v>
                </c:pt>
                <c:pt idx="15">
                  <c:v>0.52777777777777701</c:v>
                </c:pt>
                <c:pt idx="16">
                  <c:v>0.72499999999999998</c:v>
                </c:pt>
                <c:pt idx="17">
                  <c:v>0.50833333333333297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5-4B86-805D-7F7657E2E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084416"/>
        <c:axId val="1761077216"/>
      </c:lineChart>
      <c:catAx>
        <c:axId val="17561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60832"/>
        <c:crosses val="autoZero"/>
        <c:auto val="1"/>
        <c:lblAlgn val="ctr"/>
        <c:lblOffset val="100"/>
        <c:noMultiLvlLbl val="0"/>
      </c:catAx>
      <c:valAx>
        <c:axId val="17561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52192"/>
        <c:crosses val="autoZero"/>
        <c:crossBetween val="between"/>
      </c:valAx>
      <c:valAx>
        <c:axId val="176107721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84416"/>
        <c:crosses val="max"/>
        <c:crossBetween val="between"/>
      </c:valAx>
      <c:catAx>
        <c:axId val="176108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107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- SWDI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2731292189352739E-2"/>
                  <c:y val="-0.34191598740950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'SWP-CY'!$E$3:$E$20</c:f>
              <c:numCache>
                <c:formatCode>0.00</c:formatCode>
                <c:ptCount val="18"/>
                <c:pt idx="0">
                  <c:v>0.70833333333333304</c:v>
                </c:pt>
                <c:pt idx="1">
                  <c:v>0.68333333333333302</c:v>
                </c:pt>
                <c:pt idx="2">
                  <c:v>0.57499999999999996</c:v>
                </c:pt>
                <c:pt idx="3">
                  <c:v>0.97222222222222199</c:v>
                </c:pt>
                <c:pt idx="4">
                  <c:v>0.94444444444444398</c:v>
                </c:pt>
                <c:pt idx="5">
                  <c:v>0.78888888888888797</c:v>
                </c:pt>
                <c:pt idx="6">
                  <c:v>0.66111111111111098</c:v>
                </c:pt>
                <c:pt idx="7">
                  <c:v>0.35277777777777702</c:v>
                </c:pt>
                <c:pt idx="8">
                  <c:v>0.50277777777777699</c:v>
                </c:pt>
                <c:pt idx="9">
                  <c:v>0.95277777777777795</c:v>
                </c:pt>
                <c:pt idx="10">
                  <c:v>0.84722222222222199</c:v>
                </c:pt>
                <c:pt idx="11">
                  <c:v>0.56666666666666599</c:v>
                </c:pt>
                <c:pt idx="12">
                  <c:v>0.23055555555555499</c:v>
                </c:pt>
                <c:pt idx="13">
                  <c:v>7.2222222222222202E-2</c:v>
                </c:pt>
                <c:pt idx="14">
                  <c:v>0.23611111111111099</c:v>
                </c:pt>
                <c:pt idx="15">
                  <c:v>0.66944444444444395</c:v>
                </c:pt>
                <c:pt idx="16">
                  <c:v>0.86666666666666603</c:v>
                </c:pt>
                <c:pt idx="17">
                  <c:v>0.85555555555555496</c:v>
                </c:pt>
              </c:numCache>
            </c:numRef>
          </c:xVal>
          <c:yVal>
            <c:numRef>
              <c:f>'SWP-CY'!$D$3:$D$20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B-46F6-9369-8C0510572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367648"/>
        <c:axId val="914373408"/>
      </c:scatterChart>
      <c:valAx>
        <c:axId val="914367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Surface Water Drought Indicator (Delta exporting basins)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73408"/>
        <c:crosses val="autoZero"/>
        <c:crossBetween val="midCat"/>
      </c:valAx>
      <c:valAx>
        <c:axId val="9143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SWP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826246719160105E-2"/>
                  <c:y val="-0.19676363371245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'DV + 2'!$F$27:$F$44</c:f>
              <c:numCache>
                <c:formatCode>General</c:formatCode>
                <c:ptCount val="18"/>
                <c:pt idx="0">
                  <c:v>1673.7119700690905</c:v>
                </c:pt>
                <c:pt idx="1">
                  <c:v>1654.8307765038448</c:v>
                </c:pt>
                <c:pt idx="2">
                  <c:v>1651.0561563025772</c:v>
                </c:pt>
                <c:pt idx="3">
                  <c:v>1580.09925240797</c:v>
                </c:pt>
                <c:pt idx="4">
                  <c:v>1459.1433108506935</c:v>
                </c:pt>
                <c:pt idx="5">
                  <c:v>1658.3585338658058</c:v>
                </c:pt>
                <c:pt idx="6">
                  <c:v>1023.0369034934487</c:v>
                </c:pt>
                <c:pt idx="7">
                  <c:v>951.91063327598977</c:v>
                </c:pt>
                <c:pt idx="8">
                  <c:v>1070.8541096411736</c:v>
                </c:pt>
                <c:pt idx="9">
                  <c:v>870.70906284838907</c:v>
                </c:pt>
                <c:pt idx="10">
                  <c:v>1033.1785754160228</c:v>
                </c:pt>
                <c:pt idx="11">
                  <c:v>1072.0537786010691</c:v>
                </c:pt>
                <c:pt idx="12">
                  <c:v>695.19295033482558</c:v>
                </c:pt>
                <c:pt idx="13">
                  <c:v>453.89299437069417</c:v>
                </c:pt>
                <c:pt idx="14">
                  <c:v>974.87039646583071</c:v>
                </c:pt>
                <c:pt idx="15">
                  <c:v>1057.9782914430189</c:v>
                </c:pt>
                <c:pt idx="16">
                  <c:v>967.45177189192827</c:v>
                </c:pt>
                <c:pt idx="17">
                  <c:v>1063.1705322175958</c:v>
                </c:pt>
              </c:numCache>
            </c:numRef>
          </c:xVal>
          <c:yVal>
            <c:numRef>
              <c:f>'DV + 2'!$G$27:$G$44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6-4137-A56E-234086E9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2704"/>
        <c:axId val="670458944"/>
      </c:scatterChart>
      <c:valAx>
        <c:axId val="6704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58944"/>
        <c:crosses val="autoZero"/>
        <c:crossBetween val="midCat"/>
      </c:valAx>
      <c:valAx>
        <c:axId val="670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5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- SWDI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SWDI - Imports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6579249907811106E-2"/>
                  <c:y val="-0.39539543635931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'SWP-CY'!$F$3:$F$20</c:f>
              <c:numCache>
                <c:formatCode>0.00</c:formatCode>
                <c:ptCount val="18"/>
                <c:pt idx="0">
                  <c:v>0.46388888888888802</c:v>
                </c:pt>
                <c:pt idx="1">
                  <c:v>0.61111111111111105</c:v>
                </c:pt>
                <c:pt idx="2">
                  <c:v>0.51388888888888895</c:v>
                </c:pt>
                <c:pt idx="3">
                  <c:v>0.81111111111111101</c:v>
                </c:pt>
                <c:pt idx="4">
                  <c:v>0.89722222222222203</c:v>
                </c:pt>
                <c:pt idx="5">
                  <c:v>0.38055555555555498</c:v>
                </c:pt>
                <c:pt idx="6">
                  <c:v>0.23611111111111099</c:v>
                </c:pt>
                <c:pt idx="7">
                  <c:v>0.23055555555555499</c:v>
                </c:pt>
                <c:pt idx="8">
                  <c:v>0.57777777777777695</c:v>
                </c:pt>
                <c:pt idx="9">
                  <c:v>0.93055555555555503</c:v>
                </c:pt>
                <c:pt idx="10">
                  <c:v>0.48611111111111099</c:v>
                </c:pt>
                <c:pt idx="11">
                  <c:v>0.313888888888888</c:v>
                </c:pt>
                <c:pt idx="12">
                  <c:v>7.2222222222222104E-2</c:v>
                </c:pt>
                <c:pt idx="13">
                  <c:v>5.83333333333333E-2</c:v>
                </c:pt>
                <c:pt idx="14">
                  <c:v>0.3</c:v>
                </c:pt>
                <c:pt idx="15">
                  <c:v>0.46111111111111103</c:v>
                </c:pt>
                <c:pt idx="16">
                  <c:v>0.79444444444444395</c:v>
                </c:pt>
                <c:pt idx="17">
                  <c:v>0.41111111111111098</c:v>
                </c:pt>
              </c:numCache>
            </c:numRef>
          </c:xVal>
          <c:yVal>
            <c:numRef>
              <c:f>'SWP-CY'!$D$3:$D$20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B-4ECA-92A3-68451EADB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74656"/>
        <c:axId val="941677536"/>
      </c:scatterChart>
      <c:valAx>
        <c:axId val="9416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Surface Water Drought Indicator (Delta exporting basins)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7536"/>
        <c:crosses val="autoZero"/>
        <c:crossBetween val="midCat"/>
      </c:valAx>
      <c:valAx>
        <c:axId val="9416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SWP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allocation - SWDI delta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695005883819432E-2"/>
                  <c:y val="-0.24966012544886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'SWP-CY'!$F$3:$F$20</c:f>
              <c:numCache>
                <c:formatCode>0.00</c:formatCode>
                <c:ptCount val="18"/>
                <c:pt idx="0">
                  <c:v>0.46388888888888802</c:v>
                </c:pt>
                <c:pt idx="1">
                  <c:v>0.61111111111111105</c:v>
                </c:pt>
                <c:pt idx="2">
                  <c:v>0.51388888888888895</c:v>
                </c:pt>
                <c:pt idx="3">
                  <c:v>0.81111111111111101</c:v>
                </c:pt>
                <c:pt idx="4">
                  <c:v>0.89722222222222203</c:v>
                </c:pt>
                <c:pt idx="5">
                  <c:v>0.38055555555555498</c:v>
                </c:pt>
                <c:pt idx="6">
                  <c:v>0.23611111111111099</c:v>
                </c:pt>
                <c:pt idx="7">
                  <c:v>0.23055555555555499</c:v>
                </c:pt>
                <c:pt idx="8">
                  <c:v>0.57777777777777695</c:v>
                </c:pt>
                <c:pt idx="9">
                  <c:v>0.93055555555555503</c:v>
                </c:pt>
                <c:pt idx="10">
                  <c:v>0.48611111111111099</c:v>
                </c:pt>
                <c:pt idx="11">
                  <c:v>0.313888888888888</c:v>
                </c:pt>
                <c:pt idx="12">
                  <c:v>7.2222222222222104E-2</c:v>
                </c:pt>
                <c:pt idx="13">
                  <c:v>5.83333333333333E-2</c:v>
                </c:pt>
                <c:pt idx="14">
                  <c:v>0.3</c:v>
                </c:pt>
                <c:pt idx="15">
                  <c:v>0.46111111111111103</c:v>
                </c:pt>
                <c:pt idx="16">
                  <c:v>0.79444444444444395</c:v>
                </c:pt>
                <c:pt idx="17">
                  <c:v>0.41111111111111098</c:v>
                </c:pt>
              </c:numCache>
            </c:numRef>
          </c:xVal>
          <c:yVal>
            <c:numRef>
              <c:f>'SWP-CY'!$H$3:$H$20</c:f>
              <c:numCache>
                <c:formatCode>0.0</c:formatCode>
                <c:ptCount val="18"/>
                <c:pt idx="0">
                  <c:v>56.945205479452</c:v>
                </c:pt>
                <c:pt idx="1">
                  <c:v>69.561643835616394</c:v>
                </c:pt>
                <c:pt idx="2">
                  <c:v>59.849726775956199</c:v>
                </c:pt>
                <c:pt idx="3">
                  <c:v>76.465753424657507</c:v>
                </c:pt>
                <c:pt idx="4">
                  <c:v>88.191780821917803</c:v>
                </c:pt>
                <c:pt idx="5">
                  <c:v>56.068493150684901</c:v>
                </c:pt>
                <c:pt idx="6">
                  <c:v>30.655737704918</c:v>
                </c:pt>
                <c:pt idx="7">
                  <c:v>29.2328767123287</c:v>
                </c:pt>
                <c:pt idx="8">
                  <c:v>35.054794520547901</c:v>
                </c:pt>
                <c:pt idx="9">
                  <c:v>72.082191780821901</c:v>
                </c:pt>
                <c:pt idx="10">
                  <c:v>58.688524590163901</c:v>
                </c:pt>
                <c:pt idx="11">
                  <c:v>32.561643835616401</c:v>
                </c:pt>
                <c:pt idx="12">
                  <c:v>4.3698630136986303</c:v>
                </c:pt>
                <c:pt idx="13">
                  <c:v>18.136986301369799</c:v>
                </c:pt>
                <c:pt idx="14">
                  <c:v>46.816939890710302</c:v>
                </c:pt>
                <c:pt idx="15">
                  <c:v>27.410958904109499</c:v>
                </c:pt>
                <c:pt idx="16">
                  <c:v>56.794520547945197</c:v>
                </c:pt>
                <c:pt idx="17">
                  <c:v>16.898907103825099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5-4938-9EE2-C0BBA4339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81888"/>
        <c:axId val="1518180928"/>
      </c:scatterChart>
      <c:valAx>
        <c:axId val="15181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80928"/>
        <c:crosses val="autoZero"/>
        <c:crossBetween val="midCat"/>
      </c:valAx>
      <c:valAx>
        <c:axId val="15181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annual </a:t>
            </a:r>
            <a:r>
              <a:rPr lang="en-US" baseline="0"/>
              <a:t>allocation - SWDI delta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841623476929005E-2"/>
                  <c:y val="-0.23363665147184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'SWP-CY'!$F$3:$F$20</c:f>
              <c:numCache>
                <c:formatCode>0.00</c:formatCode>
                <c:ptCount val="18"/>
                <c:pt idx="0">
                  <c:v>0.46388888888888802</c:v>
                </c:pt>
                <c:pt idx="1">
                  <c:v>0.61111111111111105</c:v>
                </c:pt>
                <c:pt idx="2">
                  <c:v>0.51388888888888895</c:v>
                </c:pt>
                <c:pt idx="3">
                  <c:v>0.81111111111111101</c:v>
                </c:pt>
                <c:pt idx="4">
                  <c:v>0.89722222222222203</c:v>
                </c:pt>
                <c:pt idx="5">
                  <c:v>0.38055555555555498</c:v>
                </c:pt>
                <c:pt idx="6">
                  <c:v>0.23611111111111099</c:v>
                </c:pt>
                <c:pt idx="7">
                  <c:v>0.23055555555555499</c:v>
                </c:pt>
                <c:pt idx="8">
                  <c:v>0.57777777777777695</c:v>
                </c:pt>
                <c:pt idx="9">
                  <c:v>0.93055555555555503</c:v>
                </c:pt>
                <c:pt idx="10">
                  <c:v>0.48611111111111099</c:v>
                </c:pt>
                <c:pt idx="11">
                  <c:v>0.313888888888888</c:v>
                </c:pt>
                <c:pt idx="12">
                  <c:v>7.2222222222222104E-2</c:v>
                </c:pt>
                <c:pt idx="13">
                  <c:v>5.83333333333333E-2</c:v>
                </c:pt>
                <c:pt idx="14">
                  <c:v>0.3</c:v>
                </c:pt>
                <c:pt idx="15">
                  <c:v>0.46111111111111103</c:v>
                </c:pt>
                <c:pt idx="16">
                  <c:v>0.79444444444444395</c:v>
                </c:pt>
                <c:pt idx="17">
                  <c:v>0.41111111111111098</c:v>
                </c:pt>
              </c:numCache>
            </c:numRef>
          </c:xVal>
          <c:yVal>
            <c:numRef>
              <c:f>'SWP-CY'!$I$3:$I$20</c:f>
              <c:numCache>
                <c:formatCode>General</c:formatCode>
                <c:ptCount val="18"/>
                <c:pt idx="0">
                  <c:v>70</c:v>
                </c:pt>
                <c:pt idx="1">
                  <c:v>90</c:v>
                </c:pt>
                <c:pt idx="2">
                  <c:v>65</c:v>
                </c:pt>
                <c:pt idx="3">
                  <c:v>90</c:v>
                </c:pt>
                <c:pt idx="4">
                  <c:v>100</c:v>
                </c:pt>
                <c:pt idx="5">
                  <c:v>60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  <c:pt idx="9">
                  <c:v>80</c:v>
                </c:pt>
                <c:pt idx="10">
                  <c:v>65</c:v>
                </c:pt>
                <c:pt idx="11">
                  <c:v>35</c:v>
                </c:pt>
                <c:pt idx="12">
                  <c:v>5</c:v>
                </c:pt>
                <c:pt idx="13">
                  <c:v>20</c:v>
                </c:pt>
                <c:pt idx="14">
                  <c:v>60</c:v>
                </c:pt>
                <c:pt idx="15">
                  <c:v>35</c:v>
                </c:pt>
                <c:pt idx="16">
                  <c:v>75</c:v>
                </c:pt>
                <c:pt idx="1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C-4DDB-A140-389E5C630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81888"/>
        <c:axId val="1518180928"/>
      </c:scatterChart>
      <c:valAx>
        <c:axId val="15181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80928"/>
        <c:crosses val="autoZero"/>
        <c:crossBetween val="midCat"/>
      </c:valAx>
      <c:valAx>
        <c:axId val="1518180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- SWDI delta 2002</a:t>
            </a:r>
            <a:r>
              <a:rPr lang="en-US" baseline="0"/>
              <a:t> to 2007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6579249907811106E-2"/>
                  <c:y val="-0.39539543635931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'SWP-CY'!$F$3:$F$8</c:f>
              <c:numCache>
                <c:formatCode>0.00</c:formatCode>
                <c:ptCount val="6"/>
                <c:pt idx="0">
                  <c:v>0.46388888888888802</c:v>
                </c:pt>
                <c:pt idx="1">
                  <c:v>0.61111111111111105</c:v>
                </c:pt>
                <c:pt idx="2">
                  <c:v>0.51388888888888895</c:v>
                </c:pt>
                <c:pt idx="3">
                  <c:v>0.81111111111111101</c:v>
                </c:pt>
                <c:pt idx="4">
                  <c:v>0.89722222222222203</c:v>
                </c:pt>
                <c:pt idx="5">
                  <c:v>0.38055555555555498</c:v>
                </c:pt>
              </c:numCache>
            </c:numRef>
          </c:xVal>
          <c:yVal>
            <c:numRef>
              <c:f>'SWP-CY'!$D$3:$D$8</c:f>
              <c:numCache>
                <c:formatCode>General</c:formatCode>
                <c:ptCount val="6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C-4B97-89A9-9E03E8A4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74656"/>
        <c:axId val="941677536"/>
      </c:scatterChart>
      <c:valAx>
        <c:axId val="9416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SWDI delta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7536"/>
        <c:crosses val="autoZero"/>
        <c:crossBetween val="midCat"/>
      </c:valAx>
      <c:valAx>
        <c:axId val="9416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- SWDI delta 2008 to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6579249907811106E-2"/>
                  <c:y val="-0.39539543635931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'SWP-CY'!$F$9:$F$20</c:f>
              <c:numCache>
                <c:formatCode>0.00</c:formatCode>
                <c:ptCount val="12"/>
                <c:pt idx="0">
                  <c:v>0.23611111111111099</c:v>
                </c:pt>
                <c:pt idx="1">
                  <c:v>0.23055555555555499</c:v>
                </c:pt>
                <c:pt idx="2">
                  <c:v>0.57777777777777695</c:v>
                </c:pt>
                <c:pt idx="3">
                  <c:v>0.93055555555555503</c:v>
                </c:pt>
                <c:pt idx="4">
                  <c:v>0.48611111111111099</c:v>
                </c:pt>
                <c:pt idx="5">
                  <c:v>0.313888888888888</c:v>
                </c:pt>
                <c:pt idx="6">
                  <c:v>7.2222222222222104E-2</c:v>
                </c:pt>
                <c:pt idx="7">
                  <c:v>5.83333333333333E-2</c:v>
                </c:pt>
                <c:pt idx="8">
                  <c:v>0.3</c:v>
                </c:pt>
                <c:pt idx="9">
                  <c:v>0.46111111111111103</c:v>
                </c:pt>
                <c:pt idx="10">
                  <c:v>0.79444444444444395</c:v>
                </c:pt>
                <c:pt idx="11">
                  <c:v>0.41111111111111098</c:v>
                </c:pt>
              </c:numCache>
            </c:numRef>
          </c:xVal>
          <c:yVal>
            <c:numRef>
              <c:f>'SWP-CY'!$D$9:$D$20</c:f>
              <c:numCache>
                <c:formatCode>General</c:formatCode>
                <c:ptCount val="12"/>
                <c:pt idx="0">
                  <c:v>1269.2</c:v>
                </c:pt>
                <c:pt idx="1">
                  <c:v>985.7</c:v>
                </c:pt>
                <c:pt idx="2">
                  <c:v>826.9</c:v>
                </c:pt>
                <c:pt idx="3">
                  <c:v>900.69999999999902</c:v>
                </c:pt>
                <c:pt idx="4">
                  <c:v>1170.3999999999901</c:v>
                </c:pt>
                <c:pt idx="5">
                  <c:v>1060.8</c:v>
                </c:pt>
                <c:pt idx="6">
                  <c:v>642.9</c:v>
                </c:pt>
                <c:pt idx="7">
                  <c:v>456.4</c:v>
                </c:pt>
                <c:pt idx="8">
                  <c:v>917.3</c:v>
                </c:pt>
                <c:pt idx="9">
                  <c:v>1042.9000000000001</c:v>
                </c:pt>
                <c:pt idx="10">
                  <c:v>921.5</c:v>
                </c:pt>
                <c:pt idx="11">
                  <c:v>1039.5999999999999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4-4B7D-921E-A2A8EA270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74656"/>
        <c:axId val="941677536"/>
      </c:scatterChart>
      <c:valAx>
        <c:axId val="9416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SWDI delta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7536"/>
        <c:crosses val="autoZero"/>
        <c:crossBetween val="midCat"/>
      </c:valAx>
      <c:valAx>
        <c:axId val="9416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- SWDI SC 2002</a:t>
            </a:r>
            <a:r>
              <a:rPr lang="en-US" baseline="0"/>
              <a:t> to 2007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7.6579249907811106E-2"/>
                  <c:y val="-0.39539543635931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'SWP-CY'!$E$3:$E$8</c:f>
              <c:numCache>
                <c:formatCode>0.00</c:formatCode>
                <c:ptCount val="6"/>
                <c:pt idx="0">
                  <c:v>0.70833333333333304</c:v>
                </c:pt>
                <c:pt idx="1">
                  <c:v>0.68333333333333302</c:v>
                </c:pt>
                <c:pt idx="2">
                  <c:v>0.57499999999999996</c:v>
                </c:pt>
                <c:pt idx="3">
                  <c:v>0.97222222222222199</c:v>
                </c:pt>
                <c:pt idx="4">
                  <c:v>0.94444444444444398</c:v>
                </c:pt>
                <c:pt idx="5">
                  <c:v>0.78888888888888797</c:v>
                </c:pt>
              </c:numCache>
            </c:numRef>
          </c:xVal>
          <c:yVal>
            <c:numRef>
              <c:f>'SWP-CY'!$D$3:$D$8</c:f>
              <c:numCache>
                <c:formatCode>General</c:formatCode>
                <c:ptCount val="6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F-4A4A-94B0-83B8E705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74656"/>
        <c:axId val="941677536"/>
      </c:scatterChart>
      <c:valAx>
        <c:axId val="9416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SWDI delta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7536"/>
        <c:crosses val="autoZero"/>
        <c:crossBetween val="midCat"/>
      </c:valAx>
      <c:valAx>
        <c:axId val="9416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- SWDI SC 2008 to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7.6579249907811106E-2"/>
                  <c:y val="-0.39539543635931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'SWP-CY'!$E$9:$E$20</c:f>
              <c:numCache>
                <c:formatCode>0.00</c:formatCode>
                <c:ptCount val="12"/>
                <c:pt idx="0">
                  <c:v>0.66111111111111098</c:v>
                </c:pt>
                <c:pt idx="1">
                  <c:v>0.35277777777777702</c:v>
                </c:pt>
                <c:pt idx="2">
                  <c:v>0.50277777777777699</c:v>
                </c:pt>
                <c:pt idx="3">
                  <c:v>0.95277777777777795</c:v>
                </c:pt>
                <c:pt idx="4">
                  <c:v>0.84722222222222199</c:v>
                </c:pt>
                <c:pt idx="5">
                  <c:v>0.56666666666666599</c:v>
                </c:pt>
                <c:pt idx="6">
                  <c:v>0.23055555555555499</c:v>
                </c:pt>
                <c:pt idx="7">
                  <c:v>7.2222222222222202E-2</c:v>
                </c:pt>
                <c:pt idx="8">
                  <c:v>0.23611111111111099</c:v>
                </c:pt>
                <c:pt idx="9">
                  <c:v>0.66944444444444395</c:v>
                </c:pt>
                <c:pt idx="10">
                  <c:v>0.86666666666666603</c:v>
                </c:pt>
                <c:pt idx="11">
                  <c:v>0.85555555555555496</c:v>
                </c:pt>
              </c:numCache>
            </c:numRef>
          </c:xVal>
          <c:yVal>
            <c:numRef>
              <c:f>'SWP-CY'!$D$9:$D$20</c:f>
              <c:numCache>
                <c:formatCode>General</c:formatCode>
                <c:ptCount val="12"/>
                <c:pt idx="0">
                  <c:v>1269.2</c:v>
                </c:pt>
                <c:pt idx="1">
                  <c:v>985.7</c:v>
                </c:pt>
                <c:pt idx="2">
                  <c:v>826.9</c:v>
                </c:pt>
                <c:pt idx="3">
                  <c:v>900.69999999999902</c:v>
                </c:pt>
                <c:pt idx="4">
                  <c:v>1170.3999999999901</c:v>
                </c:pt>
                <c:pt idx="5">
                  <c:v>1060.8</c:v>
                </c:pt>
                <c:pt idx="6">
                  <c:v>642.9</c:v>
                </c:pt>
                <c:pt idx="7">
                  <c:v>456.4</c:v>
                </c:pt>
                <c:pt idx="8">
                  <c:v>917.3</c:v>
                </c:pt>
                <c:pt idx="9">
                  <c:v>1042.9000000000001</c:v>
                </c:pt>
                <c:pt idx="10">
                  <c:v>921.5</c:v>
                </c:pt>
                <c:pt idx="11">
                  <c:v>1039.5999999999999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1-4BA6-B34C-F3D47D60A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74656"/>
        <c:axId val="941677536"/>
      </c:scatterChart>
      <c:valAx>
        <c:axId val="9416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SWDI delta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7536"/>
        <c:crosses val="autoZero"/>
        <c:crossBetween val="midCat"/>
      </c:valAx>
      <c:valAx>
        <c:axId val="9416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SWP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'SWP-CY'!$D$2</c:f>
              <c:strCache>
                <c:ptCount val="1"/>
                <c:pt idx="0">
                  <c:v>SWP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'SWP-CY'!$A$3:$A$20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'SWP-CY'!$D$3:$D$20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9-4B98-B3C6-A3CF9FF1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6152192"/>
        <c:axId val="1756160832"/>
      </c:barChart>
      <c:lineChart>
        <c:grouping val="standard"/>
        <c:varyColors val="0"/>
        <c:ser>
          <c:idx val="4"/>
          <c:order val="2"/>
          <c:tx>
            <c:strRef>
              <c:f>'SWP-CY'!$K$2</c:f>
              <c:strCache>
                <c:ptCount val="1"/>
                <c:pt idx="0">
                  <c:v>Post-2007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'SWP-CY'!$A$3:$A$20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'SWP-CY'!$K$3:$K$20</c:f>
              <c:numCache>
                <c:formatCode>General</c:formatCode>
                <c:ptCount val="18"/>
                <c:pt idx="6">
                  <c:v>936.1916666666657</c:v>
                </c:pt>
                <c:pt idx="7">
                  <c:v>936.1916666666657</c:v>
                </c:pt>
                <c:pt idx="8">
                  <c:v>936.1916666666657</c:v>
                </c:pt>
                <c:pt idx="9">
                  <c:v>936.1916666666657</c:v>
                </c:pt>
                <c:pt idx="10">
                  <c:v>936.1916666666657</c:v>
                </c:pt>
                <c:pt idx="11">
                  <c:v>936.1916666666657</c:v>
                </c:pt>
                <c:pt idx="12">
                  <c:v>936.1916666666657</c:v>
                </c:pt>
                <c:pt idx="13">
                  <c:v>936.1916666666657</c:v>
                </c:pt>
                <c:pt idx="14">
                  <c:v>936.1916666666657</c:v>
                </c:pt>
                <c:pt idx="15">
                  <c:v>936.1916666666657</c:v>
                </c:pt>
                <c:pt idx="16">
                  <c:v>936.1916666666657</c:v>
                </c:pt>
                <c:pt idx="17">
                  <c:v>936.1916666666657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9-4B98-B3C6-A3CF9FF150FF}"/>
            </c:ext>
          </c:extLst>
        </c:ser>
        <c:ser>
          <c:idx val="0"/>
          <c:order val="3"/>
          <c:tx>
            <c:strRef>
              <c:f>'SWP-CY'!$J$2</c:f>
              <c:strCache>
                <c:ptCount val="1"/>
                <c:pt idx="0">
                  <c:v>Pre-2007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'SWP-CY'!$A$3:$A$20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'SWP-CY'!$J$3:$J$20</c:f>
              <c:numCache>
                <c:formatCode>General</c:formatCode>
                <c:ptCount val="18"/>
                <c:pt idx="0">
                  <c:v>1612.8666666666634</c:v>
                </c:pt>
                <c:pt idx="1">
                  <c:v>1612.8666666666634</c:v>
                </c:pt>
                <c:pt idx="2">
                  <c:v>1612.8666666666634</c:v>
                </c:pt>
                <c:pt idx="3">
                  <c:v>1612.8666666666634</c:v>
                </c:pt>
                <c:pt idx="4">
                  <c:v>1612.8666666666634</c:v>
                </c:pt>
                <c:pt idx="5">
                  <c:v>1612.8666666666634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9-4B98-B3C6-A3CF9FF1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152192"/>
        <c:axId val="1756160832"/>
      </c:lineChart>
      <c:lineChart>
        <c:grouping val="standard"/>
        <c:varyColors val="0"/>
        <c:ser>
          <c:idx val="2"/>
          <c:order val="1"/>
          <c:tx>
            <c:strRef>
              <c:f>'SWP-CY'!$F$2</c:f>
              <c:strCache>
                <c:ptCount val="1"/>
                <c:pt idx="0">
                  <c:v>SWDI delta imports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'SWP-CY'!$A$3:$A$20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'SWP-CY'!$F$3:$F$20</c:f>
              <c:numCache>
                <c:formatCode>0.00</c:formatCode>
                <c:ptCount val="18"/>
                <c:pt idx="0">
                  <c:v>0.46388888888888802</c:v>
                </c:pt>
                <c:pt idx="1">
                  <c:v>0.61111111111111105</c:v>
                </c:pt>
                <c:pt idx="2">
                  <c:v>0.51388888888888895</c:v>
                </c:pt>
                <c:pt idx="3">
                  <c:v>0.81111111111111101</c:v>
                </c:pt>
                <c:pt idx="4">
                  <c:v>0.89722222222222203</c:v>
                </c:pt>
                <c:pt idx="5">
                  <c:v>0.38055555555555498</c:v>
                </c:pt>
                <c:pt idx="6">
                  <c:v>0.23611111111111099</c:v>
                </c:pt>
                <c:pt idx="7">
                  <c:v>0.23055555555555499</c:v>
                </c:pt>
                <c:pt idx="8">
                  <c:v>0.57777777777777695</c:v>
                </c:pt>
                <c:pt idx="9">
                  <c:v>0.93055555555555503</c:v>
                </c:pt>
                <c:pt idx="10">
                  <c:v>0.48611111111111099</c:v>
                </c:pt>
                <c:pt idx="11">
                  <c:v>0.313888888888888</c:v>
                </c:pt>
                <c:pt idx="12">
                  <c:v>7.2222222222222104E-2</c:v>
                </c:pt>
                <c:pt idx="13">
                  <c:v>5.83333333333333E-2</c:v>
                </c:pt>
                <c:pt idx="14">
                  <c:v>0.3</c:v>
                </c:pt>
                <c:pt idx="15">
                  <c:v>0.46111111111111103</c:v>
                </c:pt>
                <c:pt idx="16">
                  <c:v>0.79444444444444395</c:v>
                </c:pt>
                <c:pt idx="17">
                  <c:v>0.41111111111111098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9-4B98-B3C6-A3CF9FF1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084416"/>
        <c:axId val="1761077216"/>
      </c:lineChart>
      <c:catAx>
        <c:axId val="17561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60832"/>
        <c:crosses val="autoZero"/>
        <c:auto val="1"/>
        <c:lblAlgn val="ctr"/>
        <c:lblOffset val="100"/>
        <c:noMultiLvlLbl val="0"/>
      </c:catAx>
      <c:valAx>
        <c:axId val="17561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52192"/>
        <c:crosses val="autoZero"/>
        <c:crossBetween val="between"/>
      </c:valAx>
      <c:valAx>
        <c:axId val="176107721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84416"/>
        <c:crosses val="max"/>
        <c:crossBetween val="between"/>
      </c:valAx>
      <c:catAx>
        <c:axId val="176108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107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2002 - 2007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826246719160105E-2"/>
                  <c:y val="-0.19676363371245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'DV + 2'!$F$27:$F$32</c:f>
              <c:numCache>
                <c:formatCode>General</c:formatCode>
                <c:ptCount val="6"/>
                <c:pt idx="0">
                  <c:v>1673.7119700690905</c:v>
                </c:pt>
                <c:pt idx="1">
                  <c:v>1654.8307765038448</c:v>
                </c:pt>
                <c:pt idx="2">
                  <c:v>1651.0561563025772</c:v>
                </c:pt>
                <c:pt idx="3">
                  <c:v>1580.09925240797</c:v>
                </c:pt>
                <c:pt idx="4">
                  <c:v>1459.1433108506935</c:v>
                </c:pt>
                <c:pt idx="5">
                  <c:v>1658.3585338658058</c:v>
                </c:pt>
              </c:numCache>
            </c:numRef>
          </c:xVal>
          <c:yVal>
            <c:numRef>
              <c:f>'DV + 2'!$G$27:$G$32</c:f>
              <c:numCache>
                <c:formatCode>General</c:formatCode>
                <c:ptCount val="6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6-49B4-98BD-040E4B17C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2704"/>
        <c:axId val="670458944"/>
      </c:scatterChart>
      <c:valAx>
        <c:axId val="6704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58944"/>
        <c:crosses val="autoZero"/>
        <c:crossBetween val="midCat"/>
      </c:valAx>
      <c:valAx>
        <c:axId val="670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5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2007 - 2020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826246719160105E-2"/>
                  <c:y val="-0.19676363371245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'DV + 2'!$F$33:$F$44</c:f>
              <c:numCache>
                <c:formatCode>General</c:formatCode>
                <c:ptCount val="12"/>
                <c:pt idx="0">
                  <c:v>1023.0369034934487</c:v>
                </c:pt>
                <c:pt idx="1">
                  <c:v>951.91063327598977</c:v>
                </c:pt>
                <c:pt idx="2">
                  <c:v>1070.8541096411736</c:v>
                </c:pt>
                <c:pt idx="3">
                  <c:v>870.70906284838907</c:v>
                </c:pt>
                <c:pt idx="4">
                  <c:v>1033.1785754160228</c:v>
                </c:pt>
                <c:pt idx="5">
                  <c:v>1072.0537786010691</c:v>
                </c:pt>
                <c:pt idx="6">
                  <c:v>695.19295033482558</c:v>
                </c:pt>
                <c:pt idx="7">
                  <c:v>453.89299437069417</c:v>
                </c:pt>
                <c:pt idx="8">
                  <c:v>974.87039646583071</c:v>
                </c:pt>
                <c:pt idx="9">
                  <c:v>1057.9782914430189</c:v>
                </c:pt>
                <c:pt idx="10">
                  <c:v>967.45177189192827</c:v>
                </c:pt>
                <c:pt idx="11">
                  <c:v>1063.1705322175958</c:v>
                </c:pt>
              </c:numCache>
            </c:numRef>
          </c:xVal>
          <c:yVal>
            <c:numRef>
              <c:f>'DV + 2'!$G$33:$G$44</c:f>
              <c:numCache>
                <c:formatCode>General</c:formatCode>
                <c:ptCount val="12"/>
                <c:pt idx="0">
                  <c:v>1269.2</c:v>
                </c:pt>
                <c:pt idx="1">
                  <c:v>985.7</c:v>
                </c:pt>
                <c:pt idx="2">
                  <c:v>826.9</c:v>
                </c:pt>
                <c:pt idx="3">
                  <c:v>900.69999999999902</c:v>
                </c:pt>
                <c:pt idx="4">
                  <c:v>1170.3999999999901</c:v>
                </c:pt>
                <c:pt idx="5">
                  <c:v>1060.8</c:v>
                </c:pt>
                <c:pt idx="6">
                  <c:v>642.9</c:v>
                </c:pt>
                <c:pt idx="7">
                  <c:v>456.4</c:v>
                </c:pt>
                <c:pt idx="8">
                  <c:v>917.3</c:v>
                </c:pt>
                <c:pt idx="9">
                  <c:v>1042.9000000000001</c:v>
                </c:pt>
                <c:pt idx="10">
                  <c:v>921.5</c:v>
                </c:pt>
                <c:pt idx="11">
                  <c:v>1039.5999999999999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1-4F63-8AE1-667A4D45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2704"/>
        <c:axId val="670458944"/>
      </c:scatterChart>
      <c:valAx>
        <c:axId val="6704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58944"/>
        <c:crosses val="autoZero"/>
        <c:crossBetween val="midCat"/>
      </c:valAx>
      <c:valAx>
        <c:axId val="670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5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'DV + 1'!$F$25</c:f>
              <c:strCache>
                <c:ptCount val="1"/>
                <c:pt idx="0">
                  <c:v>Estimated SWP imports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'DV + 1'!$E$26:$E$43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'DV + 1'!$F$26:$F$43</c:f>
              <c:numCache>
                <c:formatCode>General</c:formatCode>
                <c:ptCount val="18"/>
                <c:pt idx="0">
                  <c:v>1593.8016967556446</c:v>
                </c:pt>
                <c:pt idx="1">
                  <c:v>1601.0668585104715</c:v>
                </c:pt>
                <c:pt idx="2">
                  <c:v>1566.7126989032943</c:v>
                </c:pt>
                <c:pt idx="3">
                  <c:v>1633.6355360672883</c:v>
                </c:pt>
                <c:pt idx="4">
                  <c:v>1655.0357995460026</c:v>
                </c:pt>
                <c:pt idx="5">
                  <c:v>1626.9474102172796</c:v>
                </c:pt>
                <c:pt idx="6">
                  <c:v>1018.0230175365045</c:v>
                </c:pt>
                <c:pt idx="7">
                  <c:v>911.54617452439118</c:v>
                </c:pt>
                <c:pt idx="8">
                  <c:v>916.53326920057452</c:v>
                </c:pt>
                <c:pt idx="9">
                  <c:v>1053.4290711421918</c:v>
                </c:pt>
                <c:pt idx="10">
                  <c:v>1058.6269154361207</c:v>
                </c:pt>
                <c:pt idx="11">
                  <c:v>988.86945281799353</c:v>
                </c:pt>
                <c:pt idx="12">
                  <c:v>887.26885361043469</c:v>
                </c:pt>
                <c:pt idx="13">
                  <c:v>570.54860692025022</c:v>
                </c:pt>
                <c:pt idx="14">
                  <c:v>728.02709973884214</c:v>
                </c:pt>
                <c:pt idx="15">
                  <c:v>1008.5588266323894</c:v>
                </c:pt>
                <c:pt idx="16">
                  <c:v>1039.4396412981057</c:v>
                </c:pt>
                <c:pt idx="17">
                  <c:v>1053.4290711421918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6-4CE5-8631-E616E86C2781}"/>
            </c:ext>
          </c:extLst>
        </c:ser>
        <c:ser>
          <c:idx val="1"/>
          <c:order val="1"/>
          <c:tx>
            <c:strRef>
              <c:f>'DV + 1'!$G$25</c:f>
              <c:strCache>
                <c:ptCount val="1"/>
                <c:pt idx="0">
                  <c:v>Actual SWP imports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'DV + 1'!$E$26:$E$43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'DV + 1'!$G$26:$G$43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6-4CE5-8631-E616E86C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601760"/>
        <c:axId val="363586400"/>
      </c:barChart>
      <c:catAx>
        <c:axId val="3636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86400"/>
        <c:crosses val="autoZero"/>
        <c:auto val="1"/>
        <c:lblAlgn val="ctr"/>
        <c:lblOffset val="100"/>
        <c:noMultiLvlLbl val="0"/>
      </c:catAx>
      <c:valAx>
        <c:axId val="3635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SWP deliveries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104549431321089E-2"/>
                  <c:y val="-0.18960629921259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'DV + 1'!$F$26:$F$43</c:f>
              <c:numCache>
                <c:formatCode>General</c:formatCode>
                <c:ptCount val="18"/>
                <c:pt idx="0">
                  <c:v>1593.8016967556446</c:v>
                </c:pt>
                <c:pt idx="1">
                  <c:v>1601.0668585104715</c:v>
                </c:pt>
                <c:pt idx="2">
                  <c:v>1566.7126989032943</c:v>
                </c:pt>
                <c:pt idx="3">
                  <c:v>1633.6355360672883</c:v>
                </c:pt>
                <c:pt idx="4">
                  <c:v>1655.0357995460026</c:v>
                </c:pt>
                <c:pt idx="5">
                  <c:v>1626.9474102172796</c:v>
                </c:pt>
                <c:pt idx="6">
                  <c:v>1018.0230175365045</c:v>
                </c:pt>
                <c:pt idx="7">
                  <c:v>911.54617452439118</c:v>
                </c:pt>
                <c:pt idx="8">
                  <c:v>916.53326920057452</c:v>
                </c:pt>
                <c:pt idx="9">
                  <c:v>1053.4290711421918</c:v>
                </c:pt>
                <c:pt idx="10">
                  <c:v>1058.6269154361207</c:v>
                </c:pt>
                <c:pt idx="11">
                  <c:v>988.86945281799353</c:v>
                </c:pt>
                <c:pt idx="12">
                  <c:v>887.26885361043469</c:v>
                </c:pt>
                <c:pt idx="13">
                  <c:v>570.54860692025022</c:v>
                </c:pt>
                <c:pt idx="14">
                  <c:v>728.02709973884214</c:v>
                </c:pt>
                <c:pt idx="15">
                  <c:v>1008.5588266323894</c:v>
                </c:pt>
                <c:pt idx="16">
                  <c:v>1039.4396412981057</c:v>
                </c:pt>
                <c:pt idx="17">
                  <c:v>1053.4290711421918</c:v>
                </c:pt>
              </c:numCache>
            </c:numRef>
          </c:xVal>
          <c:yVal>
            <c:numRef>
              <c:f>'DV + 1'!$G$26:$G$43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9-4E45-8A32-74ECEE426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23616"/>
        <c:axId val="372127456"/>
      </c:scatterChart>
      <c:valAx>
        <c:axId val="3721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27456"/>
        <c:crosses val="autoZero"/>
        <c:crossBetween val="midCat"/>
      </c:valAx>
      <c:valAx>
        <c:axId val="3721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2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104549431321089E-2"/>
                  <c:y val="-0.18960629921259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'DV + 1'!$F$26:$F$31</c:f>
              <c:numCache>
                <c:formatCode>General</c:formatCode>
                <c:ptCount val="6"/>
                <c:pt idx="0">
                  <c:v>1593.8016967556446</c:v>
                </c:pt>
                <c:pt idx="1">
                  <c:v>1601.0668585104715</c:v>
                </c:pt>
                <c:pt idx="2">
                  <c:v>1566.7126989032943</c:v>
                </c:pt>
                <c:pt idx="3">
                  <c:v>1633.6355360672883</c:v>
                </c:pt>
                <c:pt idx="4">
                  <c:v>1655.0357995460026</c:v>
                </c:pt>
                <c:pt idx="5">
                  <c:v>1626.9474102172796</c:v>
                </c:pt>
              </c:numCache>
            </c:numRef>
          </c:xVal>
          <c:yVal>
            <c:numRef>
              <c:f>'DV + 1'!$G$26:$G$31</c:f>
              <c:numCache>
                <c:formatCode>General</c:formatCode>
                <c:ptCount val="6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C-45A5-896D-0940BDDD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23616"/>
        <c:axId val="372127456"/>
      </c:scatterChart>
      <c:valAx>
        <c:axId val="3721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27456"/>
        <c:crosses val="autoZero"/>
        <c:crossBetween val="midCat"/>
      </c:valAx>
      <c:valAx>
        <c:axId val="3721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2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104549431321089E-2"/>
                  <c:y val="-0.18960629921259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'DV + 1'!$F$32:$F$43</c:f>
              <c:numCache>
                <c:formatCode>General</c:formatCode>
                <c:ptCount val="12"/>
                <c:pt idx="0">
                  <c:v>1018.0230175365045</c:v>
                </c:pt>
                <c:pt idx="1">
                  <c:v>911.54617452439118</c:v>
                </c:pt>
                <c:pt idx="2">
                  <c:v>916.53326920057452</c:v>
                </c:pt>
                <c:pt idx="3">
                  <c:v>1053.4290711421918</c:v>
                </c:pt>
                <c:pt idx="4">
                  <c:v>1058.6269154361207</c:v>
                </c:pt>
                <c:pt idx="5">
                  <c:v>988.86945281799353</c:v>
                </c:pt>
                <c:pt idx="6">
                  <c:v>887.26885361043469</c:v>
                </c:pt>
                <c:pt idx="7">
                  <c:v>570.54860692025022</c:v>
                </c:pt>
                <c:pt idx="8">
                  <c:v>728.02709973884214</c:v>
                </c:pt>
                <c:pt idx="9">
                  <c:v>1008.5588266323894</c:v>
                </c:pt>
                <c:pt idx="10">
                  <c:v>1039.4396412981057</c:v>
                </c:pt>
                <c:pt idx="11">
                  <c:v>1053.4290711421918</c:v>
                </c:pt>
              </c:numCache>
            </c:numRef>
          </c:xVal>
          <c:yVal>
            <c:numRef>
              <c:f>'DV + 1'!$G$32:$G$43</c:f>
              <c:numCache>
                <c:formatCode>General</c:formatCode>
                <c:ptCount val="12"/>
                <c:pt idx="0">
                  <c:v>1269.2</c:v>
                </c:pt>
                <c:pt idx="1">
                  <c:v>985.7</c:v>
                </c:pt>
                <c:pt idx="2">
                  <c:v>826.9</c:v>
                </c:pt>
                <c:pt idx="3">
                  <c:v>900.69999999999902</c:v>
                </c:pt>
                <c:pt idx="4">
                  <c:v>1170.3999999999901</c:v>
                </c:pt>
                <c:pt idx="5">
                  <c:v>1060.8</c:v>
                </c:pt>
                <c:pt idx="6">
                  <c:v>642.9</c:v>
                </c:pt>
                <c:pt idx="7">
                  <c:v>456.4</c:v>
                </c:pt>
                <c:pt idx="8">
                  <c:v>917.3</c:v>
                </c:pt>
                <c:pt idx="9">
                  <c:v>1042.9000000000001</c:v>
                </c:pt>
                <c:pt idx="10">
                  <c:v>921.5</c:v>
                </c:pt>
                <c:pt idx="11">
                  <c:v>1039.5999999999999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3-4D8F-8439-1C44C5574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23616"/>
        <c:axId val="372127456"/>
      </c:scatterChart>
      <c:valAx>
        <c:axId val="3721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27456"/>
        <c:crosses val="autoZero"/>
        <c:crossBetween val="midCat"/>
      </c:valAx>
      <c:valAx>
        <c:axId val="3721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2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'DWR portfolio'!$F$2</c:f>
              <c:strCache>
                <c:ptCount val="1"/>
                <c:pt idx="0">
                  <c:v>SWP</c:v>
                </c:pt>
              </c:strCache>
            </c:strRef>
          </c:tx>
          <c:xVal>
            <c:numRef>
              <c:f>'DWR portfolio'!$B$3:$B$20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portfolio'!$F$3:$F$20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E-4E8C-A49E-667B6A44801E}"/>
            </c:ext>
          </c:extLst>
        </c:ser>
        <c:ser>
          <c:idx val="0"/>
          <c:order val="1"/>
          <c:tx>
            <c:strRef>
              <c:f>'DWR portfolio'!$C$2</c:f>
              <c:strCache>
                <c:ptCount val="1"/>
                <c:pt idx="0">
                  <c:v>Colorado</c:v>
                </c:pt>
              </c:strCache>
            </c:strRef>
          </c:tx>
          <c:xVal>
            <c:numRef>
              <c:f>'DWR portfolio'!$B$3:$B$20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portfolio'!$C$3:$C$20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1E-4E8C-A49E-667B6A44801E}"/>
            </c:ext>
          </c:extLst>
        </c:ser>
        <c:ser>
          <c:idx val="2"/>
          <c:order val="2"/>
          <c:tx>
            <c:strRef>
              <c:f>'DWR portfolio'!$G$2</c:f>
              <c:strCache>
                <c:ptCount val="1"/>
                <c:pt idx="0">
                  <c:v>Groundwater</c:v>
                </c:pt>
              </c:strCache>
            </c:strRef>
          </c:tx>
          <c:xVal>
            <c:numRef>
              <c:f>'DWR portfolio'!$B$3:$B$20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portfolio'!$G$3:$G$20</c:f>
              <c:numCache>
                <c:formatCode>General</c:formatCode>
                <c:ptCount val="18"/>
                <c:pt idx="0">
                  <c:v>1897.6</c:v>
                </c:pt>
                <c:pt idx="1">
                  <c:v>1542.69999999999</c:v>
                </c:pt>
                <c:pt idx="2">
                  <c:v>1476.3</c:v>
                </c:pt>
                <c:pt idx="3">
                  <c:v>1237.5999999999999</c:v>
                </c:pt>
                <c:pt idx="4">
                  <c:v>1739.9</c:v>
                </c:pt>
                <c:pt idx="5">
                  <c:v>1802.4</c:v>
                </c:pt>
                <c:pt idx="6">
                  <c:v>1697.1</c:v>
                </c:pt>
                <c:pt idx="7">
                  <c:v>1744.5</c:v>
                </c:pt>
                <c:pt idx="8">
                  <c:v>1408.2</c:v>
                </c:pt>
                <c:pt idx="9">
                  <c:v>1351</c:v>
                </c:pt>
                <c:pt idx="10">
                  <c:v>1484.1</c:v>
                </c:pt>
                <c:pt idx="11">
                  <c:v>1824.2</c:v>
                </c:pt>
                <c:pt idx="12">
                  <c:v>1986.1</c:v>
                </c:pt>
                <c:pt idx="13">
                  <c:v>1462.3</c:v>
                </c:pt>
                <c:pt idx="14">
                  <c:v>1331</c:v>
                </c:pt>
                <c:pt idx="15">
                  <c:v>1579.3</c:v>
                </c:pt>
                <c:pt idx="16">
                  <c:v>1414.9</c:v>
                </c:pt>
                <c:pt idx="17">
                  <c:v>1362.1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1E-4E8C-A49E-667B6A448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33216"/>
        <c:axId val="485232736"/>
      </c:scatterChart>
      <c:valAx>
        <c:axId val="4852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32736"/>
        <c:crosses val="autoZero"/>
        <c:crossBetween val="midCat"/>
      </c:valAx>
      <c:valAx>
        <c:axId val="4852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3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24</xdr:row>
      <xdr:rowOff>123825</xdr:rowOff>
    </xdr:from>
    <xdr:to>
      <xdr:col>16</xdr:col>
      <xdr:colOff>323850</xdr:colOff>
      <xdr:row>39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2F93DAC-E29D-418C-BA49-F5AB7A08D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352425</xdr:colOff>
      <xdr:row>24</xdr:row>
      <xdr:rowOff>119062</xdr:rowOff>
    </xdr:from>
    <xdr:to>
      <xdr:col>24</xdr:col>
      <xdr:colOff>47625</xdr:colOff>
      <xdr:row>38</xdr:row>
      <xdr:rowOff>185737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CB88A24-87B0-AC81-BDE0-2F7892489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39</xdr:row>
      <xdr:rowOff>19050</xdr:rowOff>
    </xdr:from>
    <xdr:to>
      <xdr:col>16</xdr:col>
      <xdr:colOff>323850</xdr:colOff>
      <xdr:row>53</xdr:row>
      <xdr:rowOff>85725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8E4F925-361A-4979-9B40-9514FC592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352425</xdr:colOff>
      <xdr:row>39</xdr:row>
      <xdr:rowOff>19050</xdr:rowOff>
    </xdr:from>
    <xdr:to>
      <xdr:col>24</xdr:col>
      <xdr:colOff>47625</xdr:colOff>
      <xdr:row>53</xdr:row>
      <xdr:rowOff>85725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5EEE783-CD3E-47EA-ABB8-FADAA1C91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23</xdr:row>
      <xdr:rowOff>123825</xdr:rowOff>
    </xdr:from>
    <xdr:to>
      <xdr:col>16</xdr:col>
      <xdr:colOff>504825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BCC05-2D14-4F0C-BAA2-70C22B6D9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542925</xdr:colOff>
      <xdr:row>23</xdr:row>
      <xdr:rowOff>138112</xdr:rowOff>
    </xdr:from>
    <xdr:to>
      <xdr:col>24</xdr:col>
      <xdr:colOff>238125</xdr:colOff>
      <xdr:row>38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6F1EC-1AE1-D806-20B6-1ED10F93F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38</xdr:row>
      <xdr:rowOff>28575</xdr:rowOff>
    </xdr:from>
    <xdr:to>
      <xdr:col>16</xdr:col>
      <xdr:colOff>504825</xdr:colOff>
      <xdr:row>52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44B73-A2F5-4BDA-817A-491C38D02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552450</xdr:colOff>
      <xdr:row>38</xdr:row>
      <xdr:rowOff>28575</xdr:rowOff>
    </xdr:from>
    <xdr:to>
      <xdr:col>24</xdr:col>
      <xdr:colOff>247650</xdr:colOff>
      <xdr:row>52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B9F2E2-AF86-4AAE-ACFC-093BB5F13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1</xdr:row>
      <xdr:rowOff>14286</xdr:rowOff>
    </xdr:from>
    <xdr:to>
      <xdr:col>26</xdr:col>
      <xdr:colOff>85725</xdr:colOff>
      <xdr:row>21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955584-8FD7-4D42-A41E-8DBAF7281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39461</xdr:colOff>
      <xdr:row>1</xdr:row>
      <xdr:rowOff>29483</xdr:rowOff>
    </xdr:from>
    <xdr:to>
      <xdr:col>22</xdr:col>
      <xdr:colOff>4990</xdr:colOff>
      <xdr:row>12</xdr:row>
      <xdr:rowOff>189139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0DB17-C1CA-475B-869A-BEE76230B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33109</xdr:colOff>
      <xdr:row>1</xdr:row>
      <xdr:rowOff>30842</xdr:rowOff>
    </xdr:from>
    <xdr:to>
      <xdr:col>29</xdr:col>
      <xdr:colOff>117928</xdr:colOff>
      <xdr:row>12</xdr:row>
      <xdr:rowOff>190498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19960-848B-40E1-A4E7-BDC0ED868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274690</xdr:colOff>
      <xdr:row>42</xdr:row>
      <xdr:rowOff>45012</xdr:rowOff>
    </xdr:from>
    <xdr:to>
      <xdr:col>21</xdr:col>
      <xdr:colOff>260017</xdr:colOff>
      <xdr:row>55</xdr:row>
      <xdr:rowOff>191968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CD6892-A23E-4480-ABA8-F684D467D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593138</xdr:colOff>
      <xdr:row>40</xdr:row>
      <xdr:rowOff>141651</xdr:rowOff>
    </xdr:from>
    <xdr:to>
      <xdr:col>28</xdr:col>
      <xdr:colOff>558214</xdr:colOff>
      <xdr:row>54</xdr:row>
      <xdr:rowOff>84500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167B3F-3A10-4219-955C-AB179F430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40822</xdr:colOff>
      <xdr:row>13</xdr:row>
      <xdr:rowOff>8803</xdr:rowOff>
    </xdr:from>
    <xdr:to>
      <xdr:col>22</xdr:col>
      <xdr:colOff>9525</xdr:colOff>
      <xdr:row>26</xdr:row>
      <xdr:rowOff>108856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AE6E14-FBB1-4D5D-8C21-D5C3829A2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63954</xdr:colOff>
      <xdr:row>26</xdr:row>
      <xdr:rowOff>127825</xdr:rowOff>
    </xdr:from>
    <xdr:to>
      <xdr:col>21</xdr:col>
      <xdr:colOff>151974</xdr:colOff>
      <xdr:row>40</xdr:row>
      <xdr:rowOff>69768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391A24-1BDD-4B58-946B-AC6EACFDA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28575</xdr:colOff>
      <xdr:row>13</xdr:row>
      <xdr:rowOff>12247</xdr:rowOff>
    </xdr:from>
    <xdr:to>
      <xdr:col>29</xdr:col>
      <xdr:colOff>522088</xdr:colOff>
      <xdr:row>26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B62C17-B1C6-44B3-B62A-15402F63A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72118</xdr:colOff>
      <xdr:row>26</xdr:row>
      <xdr:rowOff>172089</xdr:rowOff>
    </xdr:from>
    <xdr:to>
      <xdr:col>29</xdr:col>
      <xdr:colOff>565630</xdr:colOff>
      <xdr:row>40</xdr:row>
      <xdr:rowOff>114032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BB33675-9ACD-44F7-8EFC-DC0157BB0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</xdr:row>
      <xdr:rowOff>131990</xdr:rowOff>
    </xdr:from>
    <xdr:to>
      <xdr:col>13</xdr:col>
      <xdr:colOff>108857</xdr:colOff>
      <xdr:row>41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1A9FEC-76C2-798F-B046-260BBF37B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39461</xdr:colOff>
      <xdr:row>1</xdr:row>
      <xdr:rowOff>29483</xdr:rowOff>
    </xdr:from>
    <xdr:to>
      <xdr:col>22</xdr:col>
      <xdr:colOff>4990</xdr:colOff>
      <xdr:row>12</xdr:row>
      <xdr:rowOff>189139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5028A-C90D-4CB0-8C43-48AE229B9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33109</xdr:colOff>
      <xdr:row>1</xdr:row>
      <xdr:rowOff>30842</xdr:rowOff>
    </xdr:from>
    <xdr:to>
      <xdr:col>29</xdr:col>
      <xdr:colOff>117928</xdr:colOff>
      <xdr:row>12</xdr:row>
      <xdr:rowOff>190498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97AC1-8557-42CD-BD7B-A461A162D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274690</xdr:colOff>
      <xdr:row>42</xdr:row>
      <xdr:rowOff>45012</xdr:rowOff>
    </xdr:from>
    <xdr:to>
      <xdr:col>21</xdr:col>
      <xdr:colOff>260017</xdr:colOff>
      <xdr:row>55</xdr:row>
      <xdr:rowOff>191968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A721B6-072C-4AFD-912F-628FA945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593138</xdr:colOff>
      <xdr:row>40</xdr:row>
      <xdr:rowOff>141651</xdr:rowOff>
    </xdr:from>
    <xdr:to>
      <xdr:col>28</xdr:col>
      <xdr:colOff>558214</xdr:colOff>
      <xdr:row>54</xdr:row>
      <xdr:rowOff>84500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5D4937-8575-4064-930B-C4C098F78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40822</xdr:colOff>
      <xdr:row>13</xdr:row>
      <xdr:rowOff>8803</xdr:rowOff>
    </xdr:from>
    <xdr:to>
      <xdr:col>22</xdr:col>
      <xdr:colOff>9525</xdr:colOff>
      <xdr:row>26</xdr:row>
      <xdr:rowOff>108856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E57BC-15DC-47F8-87B8-B65A4A1DE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63954</xdr:colOff>
      <xdr:row>26</xdr:row>
      <xdr:rowOff>127825</xdr:rowOff>
    </xdr:from>
    <xdr:to>
      <xdr:col>21</xdr:col>
      <xdr:colOff>151974</xdr:colOff>
      <xdr:row>40</xdr:row>
      <xdr:rowOff>69768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25CE66-2C25-43E8-B040-EB3D81567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28575</xdr:colOff>
      <xdr:row>13</xdr:row>
      <xdr:rowOff>12247</xdr:rowOff>
    </xdr:from>
    <xdr:to>
      <xdr:col>29</xdr:col>
      <xdr:colOff>522088</xdr:colOff>
      <xdr:row>26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64C9C1-A66E-4E1B-AD94-1CA74147C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72118</xdr:colOff>
      <xdr:row>26</xdr:row>
      <xdr:rowOff>172089</xdr:rowOff>
    </xdr:from>
    <xdr:to>
      <xdr:col>29</xdr:col>
      <xdr:colOff>565630</xdr:colOff>
      <xdr:row>40</xdr:row>
      <xdr:rowOff>114032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56814A-BFE9-4680-BFEC-84D39FEFC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</xdr:row>
      <xdr:rowOff>131990</xdr:rowOff>
    </xdr:from>
    <xdr:to>
      <xdr:col>13</xdr:col>
      <xdr:colOff>108857</xdr:colOff>
      <xdr:row>41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415F3F-72F7-426F-95D4-B672E23A9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1BED-0464-46CE-8A39-E0D199865480}">
  <dimension ref="A1:I44"/>
  <sheetViews>
    <sheetView workbookViewId="0">
      <selection activeCell="Y32" sqref="Y32"/>
    </sheetView>
  </sheetViews>
  <sheetFormatPr defaultRowHeight="15" x14ac:dyDescent="0.25"/>
  <sheetData>
    <row r="1" spans="1:9" x14ac:dyDescent="0.25">
      <c r="A1" t="s">
        <v>22</v>
      </c>
    </row>
    <row r="2" spans="1:9" ht="15.75" thickBot="1" x14ac:dyDescent="0.3"/>
    <row r="3" spans="1:9" x14ac:dyDescent="0.25">
      <c r="A3" s="26" t="s">
        <v>23</v>
      </c>
      <c r="B3" s="26"/>
    </row>
    <row r="4" spans="1:9" x14ac:dyDescent="0.25">
      <c r="A4" t="s">
        <v>24</v>
      </c>
      <c r="B4">
        <v>0.95554535728896628</v>
      </c>
    </row>
    <row r="5" spans="1:9" x14ac:dyDescent="0.25">
      <c r="A5" t="s">
        <v>25</v>
      </c>
      <c r="B5">
        <v>0.91306692983649818</v>
      </c>
    </row>
    <row r="6" spans="1:9" x14ac:dyDescent="0.25">
      <c r="A6" t="s">
        <v>26</v>
      </c>
      <c r="B6">
        <v>0.89443841480146202</v>
      </c>
    </row>
    <row r="7" spans="1:9" x14ac:dyDescent="0.25">
      <c r="A7" t="s">
        <v>27</v>
      </c>
      <c r="B7">
        <v>123.62950447343698</v>
      </c>
    </row>
    <row r="8" spans="1:9" ht="15.75" thickBot="1" x14ac:dyDescent="0.3">
      <c r="A8" s="24" t="s">
        <v>28</v>
      </c>
      <c r="B8" s="24">
        <v>18</v>
      </c>
    </row>
    <row r="10" spans="1:9" ht="15.75" thickBot="1" x14ac:dyDescent="0.3">
      <c r="A10" t="s">
        <v>29</v>
      </c>
    </row>
    <row r="11" spans="1:9" x14ac:dyDescent="0.25">
      <c r="A11" s="25"/>
      <c r="B11" s="25" t="s">
        <v>34</v>
      </c>
      <c r="C11" s="25" t="s">
        <v>35</v>
      </c>
      <c r="D11" s="25" t="s">
        <v>36</v>
      </c>
      <c r="E11" s="25" t="s">
        <v>37</v>
      </c>
      <c r="F11" s="25" t="s">
        <v>38</v>
      </c>
    </row>
    <row r="12" spans="1:9" x14ac:dyDescent="0.25">
      <c r="A12" t="s">
        <v>30</v>
      </c>
      <c r="B12">
        <v>3</v>
      </c>
      <c r="C12">
        <v>2247449.2237311099</v>
      </c>
      <c r="D12">
        <v>749149.74124370329</v>
      </c>
      <c r="E12">
        <v>49.014477435223441</v>
      </c>
      <c r="F12">
        <v>1.1332566960119983E-7</v>
      </c>
    </row>
    <row r="13" spans="1:9" x14ac:dyDescent="0.25">
      <c r="A13" t="s">
        <v>31</v>
      </c>
      <c r="B13">
        <v>14</v>
      </c>
      <c r="C13">
        <v>213979.56126886603</v>
      </c>
      <c r="D13">
        <v>15284.254376347573</v>
      </c>
    </row>
    <row r="14" spans="1:9" ht="15.75" thickBot="1" x14ac:dyDescent="0.3">
      <c r="A14" s="24" t="s">
        <v>32</v>
      </c>
      <c r="B14" s="24">
        <v>17</v>
      </c>
      <c r="C14" s="24">
        <v>2461428.7849999759</v>
      </c>
      <c r="D14" s="24"/>
      <c r="E14" s="24"/>
      <c r="F14" s="24"/>
    </row>
    <row r="15" spans="1:9" ht="15.75" thickBot="1" x14ac:dyDescent="0.3"/>
    <row r="16" spans="1:9" x14ac:dyDescent="0.25">
      <c r="A16" s="25"/>
      <c r="B16" s="25" t="s">
        <v>39</v>
      </c>
      <c r="C16" s="25" t="s">
        <v>27</v>
      </c>
      <c r="D16" s="25" t="s">
        <v>40</v>
      </c>
      <c r="E16" s="25" t="s">
        <v>41</v>
      </c>
      <c r="F16" s="25" t="s">
        <v>42</v>
      </c>
      <c r="G16" s="25" t="s">
        <v>43</v>
      </c>
      <c r="H16" s="25" t="s">
        <v>44</v>
      </c>
      <c r="I16" s="25" t="s">
        <v>45</v>
      </c>
    </row>
    <row r="17" spans="1:9" x14ac:dyDescent="0.25">
      <c r="A17" t="s">
        <v>33</v>
      </c>
      <c r="B17">
        <v>2191.4650326551846</v>
      </c>
      <c r="C17">
        <v>281.21397432665543</v>
      </c>
      <c r="D17">
        <v>7.7928738708752787</v>
      </c>
      <c r="E17">
        <v>1.8560024807104192E-6</v>
      </c>
      <c r="F17">
        <v>1588.3210440629148</v>
      </c>
      <c r="G17">
        <v>2794.6090212474546</v>
      </c>
      <c r="H17">
        <v>1588.3210440629148</v>
      </c>
      <c r="I17">
        <v>2794.6090212474546</v>
      </c>
    </row>
    <row r="18" spans="1:9" x14ac:dyDescent="0.25">
      <c r="A18" t="s">
        <v>51</v>
      </c>
      <c r="B18">
        <v>602.85786042791676</v>
      </c>
      <c r="C18">
        <v>68.246978108702024</v>
      </c>
      <c r="D18">
        <v>8.8334733219645312</v>
      </c>
      <c r="E18">
        <v>4.2421560058765054E-7</v>
      </c>
      <c r="F18">
        <v>456.48265028975482</v>
      </c>
      <c r="G18">
        <v>749.23307056607871</v>
      </c>
      <c r="H18">
        <v>456.48265028975482</v>
      </c>
      <c r="I18">
        <v>749.23307056607871</v>
      </c>
    </row>
    <row r="19" spans="1:9" x14ac:dyDescent="0.25">
      <c r="A19" t="s">
        <v>3</v>
      </c>
      <c r="B19">
        <v>-1422.7513296190355</v>
      </c>
      <c r="C19">
        <v>361.67085365163422</v>
      </c>
      <c r="D19">
        <v>-3.933829102495074</v>
      </c>
      <c r="E19">
        <v>1.4986379627843483E-3</v>
      </c>
      <c r="F19">
        <v>-2198.4581619389292</v>
      </c>
      <c r="G19">
        <v>-647.04449729914199</v>
      </c>
      <c r="H19">
        <v>-2198.4581619389292</v>
      </c>
      <c r="I19">
        <v>-647.04449729914199</v>
      </c>
    </row>
    <row r="20" spans="1:9" ht="15.75" thickBot="1" x14ac:dyDescent="0.3">
      <c r="A20" s="24" t="s">
        <v>3</v>
      </c>
      <c r="B20" s="24">
        <v>1378.4605393543791</v>
      </c>
      <c r="C20" s="24">
        <v>278.82086367359489</v>
      </c>
      <c r="D20" s="24">
        <v>4.9438930831520951</v>
      </c>
      <c r="E20" s="24">
        <v>2.1588750007550206E-4</v>
      </c>
      <c r="F20" s="24">
        <v>780.44926263350783</v>
      </c>
      <c r="G20" s="24">
        <v>1976.4718160752504</v>
      </c>
      <c r="H20" s="24">
        <v>780.44926263350783</v>
      </c>
      <c r="I20" s="24">
        <v>1976.4718160752504</v>
      </c>
    </row>
    <row r="24" spans="1:9" x14ac:dyDescent="0.25">
      <c r="A24" t="s">
        <v>46</v>
      </c>
    </row>
    <row r="25" spans="1:9" ht="15.75" thickBot="1" x14ac:dyDescent="0.3"/>
    <row r="26" spans="1:9" x14ac:dyDescent="0.25">
      <c r="A26" s="25" t="s">
        <v>47</v>
      </c>
      <c r="B26" s="25" t="s">
        <v>52</v>
      </c>
      <c r="C26" s="25" t="s">
        <v>48</v>
      </c>
      <c r="F26" t="s">
        <v>49</v>
      </c>
      <c r="G26" s="11" t="s">
        <v>50</v>
      </c>
    </row>
    <row r="27" spans="1:9" x14ac:dyDescent="0.25">
      <c r="A27">
        <v>1</v>
      </c>
      <c r="B27">
        <v>1673.7119700690905</v>
      </c>
      <c r="C27">
        <v>-140.21197006909051</v>
      </c>
      <c r="E27">
        <v>2002</v>
      </c>
      <c r="F27">
        <f>B27</f>
        <v>1673.7119700690905</v>
      </c>
      <c r="G27" s="11">
        <f>B27+C27</f>
        <v>1533.5</v>
      </c>
    </row>
    <row r="28" spans="1:9" x14ac:dyDescent="0.25">
      <c r="A28">
        <v>2</v>
      </c>
      <c r="B28">
        <v>1654.8307765038448</v>
      </c>
      <c r="C28">
        <v>58.069223496145241</v>
      </c>
      <c r="E28">
        <v>2003</v>
      </c>
      <c r="F28">
        <f t="shared" ref="F28:F44" si="0">B28</f>
        <v>1654.8307765038448</v>
      </c>
      <c r="G28" s="11">
        <f t="shared" ref="G28:G44" si="1">B28+C28</f>
        <v>1712.8999999999901</v>
      </c>
    </row>
    <row r="29" spans="1:9" x14ac:dyDescent="0.25">
      <c r="A29">
        <v>3</v>
      </c>
      <c r="B29">
        <v>1651.0561563025772</v>
      </c>
      <c r="C29">
        <v>185.14384369741288</v>
      </c>
      <c r="E29">
        <v>2004</v>
      </c>
      <c r="F29">
        <f t="shared" si="0"/>
        <v>1651.0561563025772</v>
      </c>
      <c r="G29" s="11">
        <f t="shared" si="1"/>
        <v>1836.19999999999</v>
      </c>
    </row>
    <row r="30" spans="1:9" x14ac:dyDescent="0.25">
      <c r="A30">
        <v>4</v>
      </c>
      <c r="B30">
        <v>1580.09925240797</v>
      </c>
      <c r="C30">
        <v>-51.599252407969971</v>
      </c>
      <c r="E30">
        <v>2005</v>
      </c>
      <c r="F30">
        <f t="shared" si="0"/>
        <v>1580.09925240797</v>
      </c>
      <c r="G30" s="11">
        <f t="shared" si="1"/>
        <v>1528.5</v>
      </c>
    </row>
    <row r="31" spans="1:9" x14ac:dyDescent="0.25">
      <c r="A31">
        <v>5</v>
      </c>
      <c r="B31">
        <v>1459.1433108506935</v>
      </c>
      <c r="C31">
        <v>10.556689149306521</v>
      </c>
      <c r="E31">
        <v>2006</v>
      </c>
      <c r="F31">
        <f t="shared" si="0"/>
        <v>1459.1433108506935</v>
      </c>
      <c r="G31" s="11">
        <f t="shared" si="1"/>
        <v>1469.7</v>
      </c>
    </row>
    <row r="32" spans="1:9" x14ac:dyDescent="0.25">
      <c r="A32">
        <v>6</v>
      </c>
      <c r="B32">
        <v>1658.3585338658058</v>
      </c>
      <c r="C32">
        <v>-61.958533865805748</v>
      </c>
      <c r="E32">
        <v>2007</v>
      </c>
      <c r="F32">
        <f t="shared" si="0"/>
        <v>1658.3585338658058</v>
      </c>
      <c r="G32" s="11">
        <f t="shared" si="1"/>
        <v>1596.4</v>
      </c>
    </row>
    <row r="33" spans="1:7" x14ac:dyDescent="0.25">
      <c r="A33">
        <v>7</v>
      </c>
      <c r="B33">
        <v>1023.0369034934487</v>
      </c>
      <c r="C33">
        <v>246.16309650655137</v>
      </c>
      <c r="E33">
        <v>2008</v>
      </c>
      <c r="F33">
        <f t="shared" si="0"/>
        <v>1023.0369034934487</v>
      </c>
      <c r="G33" s="11">
        <f t="shared" si="1"/>
        <v>1269.2</v>
      </c>
    </row>
    <row r="34" spans="1:7" x14ac:dyDescent="0.25">
      <c r="A34">
        <v>8</v>
      </c>
      <c r="B34">
        <v>951.91063327598977</v>
      </c>
      <c r="C34">
        <v>33.789366724010279</v>
      </c>
      <c r="E34">
        <v>2009</v>
      </c>
      <c r="F34">
        <f t="shared" si="0"/>
        <v>951.91063327598977</v>
      </c>
      <c r="G34" s="11">
        <f t="shared" si="1"/>
        <v>985.7</v>
      </c>
    </row>
    <row r="35" spans="1:7" x14ac:dyDescent="0.25">
      <c r="A35">
        <v>9</v>
      </c>
      <c r="B35">
        <v>1070.8541096411736</v>
      </c>
      <c r="C35">
        <v>-243.95410964117366</v>
      </c>
      <c r="E35">
        <v>2010</v>
      </c>
      <c r="F35">
        <f t="shared" si="0"/>
        <v>1070.8541096411736</v>
      </c>
      <c r="G35" s="11">
        <f t="shared" si="1"/>
        <v>826.9</v>
      </c>
    </row>
    <row r="36" spans="1:7" x14ac:dyDescent="0.25">
      <c r="A36">
        <v>10</v>
      </c>
      <c r="B36">
        <v>870.70906284838907</v>
      </c>
      <c r="C36">
        <v>29.990937151609955</v>
      </c>
      <c r="E36">
        <v>2011</v>
      </c>
      <c r="F36">
        <f t="shared" si="0"/>
        <v>870.70906284838907</v>
      </c>
      <c r="G36" s="11">
        <f t="shared" si="1"/>
        <v>900.69999999999902</v>
      </c>
    </row>
    <row r="37" spans="1:7" x14ac:dyDescent="0.25">
      <c r="A37">
        <v>11</v>
      </c>
      <c r="B37">
        <v>1033.1785754160228</v>
      </c>
      <c r="C37">
        <v>137.22142458396729</v>
      </c>
      <c r="E37">
        <v>2012</v>
      </c>
      <c r="F37">
        <f t="shared" si="0"/>
        <v>1033.1785754160228</v>
      </c>
      <c r="G37" s="11">
        <f t="shared" si="1"/>
        <v>1170.3999999999901</v>
      </c>
    </row>
    <row r="38" spans="1:7" x14ac:dyDescent="0.25">
      <c r="A38">
        <v>12</v>
      </c>
      <c r="B38">
        <v>1072.0537786010691</v>
      </c>
      <c r="C38">
        <v>-11.253778601069143</v>
      </c>
      <c r="E38">
        <v>2013</v>
      </c>
      <c r="F38">
        <f t="shared" si="0"/>
        <v>1072.0537786010691</v>
      </c>
      <c r="G38" s="11">
        <f t="shared" si="1"/>
        <v>1060.8</v>
      </c>
    </row>
    <row r="39" spans="1:7" x14ac:dyDescent="0.25">
      <c r="A39">
        <v>13</v>
      </c>
      <c r="B39">
        <v>695.19295033482558</v>
      </c>
      <c r="C39">
        <v>-52.292950334825605</v>
      </c>
      <c r="E39">
        <v>2014</v>
      </c>
      <c r="F39">
        <f t="shared" si="0"/>
        <v>695.19295033482558</v>
      </c>
      <c r="G39" s="11">
        <f t="shared" si="1"/>
        <v>642.9</v>
      </c>
    </row>
    <row r="40" spans="1:7" x14ac:dyDescent="0.25">
      <c r="A40">
        <v>14</v>
      </c>
      <c r="B40">
        <v>453.89299437069417</v>
      </c>
      <c r="C40">
        <v>2.5070056293058087</v>
      </c>
      <c r="E40">
        <v>2015</v>
      </c>
      <c r="F40">
        <f t="shared" si="0"/>
        <v>453.89299437069417</v>
      </c>
      <c r="G40" s="11">
        <f t="shared" si="1"/>
        <v>456.4</v>
      </c>
    </row>
    <row r="41" spans="1:7" x14ac:dyDescent="0.25">
      <c r="A41">
        <v>15</v>
      </c>
      <c r="B41">
        <v>974.87039646583071</v>
      </c>
      <c r="C41">
        <v>-57.570396465830754</v>
      </c>
      <c r="E41">
        <v>2016</v>
      </c>
      <c r="F41">
        <f t="shared" si="0"/>
        <v>974.87039646583071</v>
      </c>
      <c r="G41" s="11">
        <f t="shared" si="1"/>
        <v>917.3</v>
      </c>
    </row>
    <row r="42" spans="1:7" x14ac:dyDescent="0.25">
      <c r="A42">
        <v>16</v>
      </c>
      <c r="B42">
        <v>1057.9782914430189</v>
      </c>
      <c r="C42">
        <v>-15.07829144301877</v>
      </c>
      <c r="E42">
        <v>2018</v>
      </c>
      <c r="F42">
        <f t="shared" si="0"/>
        <v>1057.9782914430189</v>
      </c>
      <c r="G42" s="11">
        <f t="shared" si="1"/>
        <v>1042.9000000000001</v>
      </c>
    </row>
    <row r="43" spans="1:7" x14ac:dyDescent="0.25">
      <c r="A43">
        <v>17</v>
      </c>
      <c r="B43">
        <v>967.45177189192827</v>
      </c>
      <c r="C43">
        <v>-45.951771891928274</v>
      </c>
      <c r="E43">
        <v>2019</v>
      </c>
      <c r="F43">
        <f t="shared" si="0"/>
        <v>967.45177189192827</v>
      </c>
      <c r="G43" s="11">
        <f t="shared" si="1"/>
        <v>921.5</v>
      </c>
    </row>
    <row r="44" spans="1:7" ht="15.75" thickBot="1" x14ac:dyDescent="0.3">
      <c r="A44" s="24">
        <v>18</v>
      </c>
      <c r="B44" s="24">
        <v>1063.1705322175958</v>
      </c>
      <c r="C44" s="24">
        <v>-23.570532217595883</v>
      </c>
      <c r="E44">
        <v>2020</v>
      </c>
      <c r="F44">
        <f t="shared" si="0"/>
        <v>1063.1705322175958</v>
      </c>
      <c r="G44" s="11">
        <f t="shared" si="1"/>
        <v>1039.5999999999999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0812-C705-49F0-A0D5-49C5E5E581FE}">
  <dimension ref="A1:I43"/>
  <sheetViews>
    <sheetView tabSelected="1" topLeftCell="A16" workbookViewId="0">
      <selection activeCell="Q22" sqref="Q22"/>
    </sheetView>
  </sheetViews>
  <sheetFormatPr defaultRowHeight="15" x14ac:dyDescent="0.25"/>
  <sheetData>
    <row r="1" spans="1:9" x14ac:dyDescent="0.25">
      <c r="A1" t="s">
        <v>22</v>
      </c>
    </row>
    <row r="2" spans="1:9" ht="15.75" thickBot="1" x14ac:dyDescent="0.3"/>
    <row r="3" spans="1:9" x14ac:dyDescent="0.25">
      <c r="A3" s="26" t="s">
        <v>23</v>
      </c>
      <c r="B3" s="26"/>
    </row>
    <row r="4" spans="1:9" x14ac:dyDescent="0.25">
      <c r="A4" t="s">
        <v>24</v>
      </c>
      <c r="B4">
        <v>0.92033253905213352</v>
      </c>
    </row>
    <row r="5" spans="1:9" x14ac:dyDescent="0.25">
      <c r="A5" t="s">
        <v>25</v>
      </c>
      <c r="B5">
        <v>0.8470119824381469</v>
      </c>
    </row>
    <row r="6" spans="1:9" x14ac:dyDescent="0.25">
      <c r="A6" t="s">
        <v>26</v>
      </c>
      <c r="B6">
        <v>0.82661358009656649</v>
      </c>
    </row>
    <row r="7" spans="1:9" x14ac:dyDescent="0.25">
      <c r="A7" t="s">
        <v>27</v>
      </c>
      <c r="B7">
        <v>158.44433516471477</v>
      </c>
    </row>
    <row r="8" spans="1:9" ht="15.75" thickBot="1" x14ac:dyDescent="0.3">
      <c r="A8" s="24" t="s">
        <v>28</v>
      </c>
      <c r="B8" s="24">
        <v>18</v>
      </c>
    </row>
    <row r="10" spans="1:9" ht="15.75" thickBot="1" x14ac:dyDescent="0.3">
      <c r="A10" t="s">
        <v>29</v>
      </c>
    </row>
    <row r="11" spans="1:9" x14ac:dyDescent="0.25">
      <c r="A11" s="25"/>
      <c r="B11" s="25" t="s">
        <v>34</v>
      </c>
      <c r="C11" s="25" t="s">
        <v>35</v>
      </c>
      <c r="D11" s="25" t="s">
        <v>36</v>
      </c>
      <c r="E11" s="25" t="s">
        <v>37</v>
      </c>
      <c r="F11" s="25" t="s">
        <v>38</v>
      </c>
    </row>
    <row r="12" spans="1:9" x14ac:dyDescent="0.25">
      <c r="A12" t="s">
        <v>30</v>
      </c>
      <c r="B12">
        <v>2</v>
      </c>
      <c r="C12">
        <v>2084859.6748131488</v>
      </c>
      <c r="D12">
        <v>1042429.8374065744</v>
      </c>
      <c r="E12">
        <v>41.523447192311949</v>
      </c>
      <c r="F12">
        <v>7.6723892413801554E-7</v>
      </c>
    </row>
    <row r="13" spans="1:9" x14ac:dyDescent="0.25">
      <c r="A13" t="s">
        <v>31</v>
      </c>
      <c r="B13">
        <v>15</v>
      </c>
      <c r="C13">
        <v>376569.11018682714</v>
      </c>
      <c r="D13">
        <v>25104.607345788474</v>
      </c>
    </row>
    <row r="14" spans="1:9" ht="15.75" thickBot="1" x14ac:dyDescent="0.3">
      <c r="A14" s="24" t="s">
        <v>32</v>
      </c>
      <c r="B14" s="24">
        <v>17</v>
      </c>
      <c r="C14" s="24">
        <v>2461428.7849999759</v>
      </c>
      <c r="D14" s="24"/>
      <c r="E14" s="24"/>
      <c r="F14" s="24"/>
    </row>
    <row r="15" spans="1:9" ht="15.75" thickBot="1" x14ac:dyDescent="0.3"/>
    <row r="16" spans="1:9" x14ac:dyDescent="0.25">
      <c r="A16" s="25"/>
      <c r="B16" s="25" t="s">
        <v>39</v>
      </c>
      <c r="C16" s="25" t="s">
        <v>27</v>
      </c>
      <c r="D16" s="25" t="s">
        <v>40</v>
      </c>
      <c r="E16" s="25" t="s">
        <v>41</v>
      </c>
      <c r="F16" s="25" t="s">
        <v>42</v>
      </c>
      <c r="G16" s="25" t="s">
        <v>43</v>
      </c>
      <c r="H16" s="25" t="s">
        <v>44</v>
      </c>
      <c r="I16" s="25" t="s">
        <v>45</v>
      </c>
    </row>
    <row r="17" spans="1:9" x14ac:dyDescent="0.25">
      <c r="A17" t="s">
        <v>33</v>
      </c>
      <c r="B17">
        <v>1078.0671180171371</v>
      </c>
      <c r="C17">
        <v>63.929467566040898</v>
      </c>
      <c r="D17">
        <v>16.863383335759274</v>
      </c>
      <c r="E17">
        <v>3.6776234746431498E-11</v>
      </c>
      <c r="F17">
        <v>941.80468342562085</v>
      </c>
      <c r="G17">
        <v>1214.3295526086533</v>
      </c>
      <c r="H17">
        <v>941.80468342562085</v>
      </c>
      <c r="I17">
        <v>1214.3295526086533</v>
      </c>
    </row>
    <row r="18" spans="1:9" x14ac:dyDescent="0.25">
      <c r="A18" t="s">
        <v>51</v>
      </c>
      <c r="B18">
        <v>583.75486794355913</v>
      </c>
      <c r="C18">
        <v>84.45041376415432</v>
      </c>
      <c r="D18">
        <v>6.9123979614098561</v>
      </c>
      <c r="E18">
        <v>4.9566703404785159E-6</v>
      </c>
      <c r="F18">
        <v>403.75307190361752</v>
      </c>
      <c r="G18">
        <v>763.75666398350074</v>
      </c>
      <c r="H18">
        <v>403.75307190361752</v>
      </c>
      <c r="I18">
        <v>763.75666398350074</v>
      </c>
    </row>
    <row r="19" spans="1:9" ht="15.75" thickBot="1" x14ac:dyDescent="0.3">
      <c r="A19" s="24" t="s">
        <v>4</v>
      </c>
      <c r="B19" s="24">
        <v>424.85290042814501</v>
      </c>
      <c r="C19" s="24">
        <v>133.75029530820615</v>
      </c>
      <c r="D19" s="24">
        <v>3.1764632702241107</v>
      </c>
      <c r="E19" s="24">
        <v>6.2582042567831779E-3</v>
      </c>
      <c r="F19" s="24">
        <v>139.77089427498339</v>
      </c>
      <c r="G19" s="24">
        <v>709.93490658130668</v>
      </c>
      <c r="H19" s="24">
        <v>139.77089427498339</v>
      </c>
      <c r="I19" s="24">
        <v>709.93490658130668</v>
      </c>
    </row>
    <row r="23" spans="1:9" x14ac:dyDescent="0.25">
      <c r="A23" t="s">
        <v>46</v>
      </c>
    </row>
    <row r="24" spans="1:9" ht="15.75" thickBot="1" x14ac:dyDescent="0.3"/>
    <row r="25" spans="1:9" x14ac:dyDescent="0.25">
      <c r="A25" s="25" t="s">
        <v>47</v>
      </c>
      <c r="B25" s="25" t="s">
        <v>52</v>
      </c>
      <c r="C25" s="25" t="s">
        <v>48</v>
      </c>
      <c r="F25" t="s">
        <v>49</v>
      </c>
      <c r="G25" s="11" t="s">
        <v>50</v>
      </c>
    </row>
    <row r="26" spans="1:9" x14ac:dyDescent="0.25">
      <c r="A26">
        <v>1</v>
      </c>
      <c r="B26">
        <v>1593.8016967556446</v>
      </c>
      <c r="C26">
        <v>-60.301696755644571</v>
      </c>
      <c r="E26">
        <v>2002</v>
      </c>
      <c r="F26">
        <f>B26</f>
        <v>1593.8016967556446</v>
      </c>
      <c r="G26" s="11">
        <f>B26+C26</f>
        <v>1533.5</v>
      </c>
    </row>
    <row r="27" spans="1:9" x14ac:dyDescent="0.25">
      <c r="A27">
        <v>2</v>
      </c>
      <c r="B27">
        <v>1601.0668585104715</v>
      </c>
      <c r="C27">
        <v>111.83314148951854</v>
      </c>
      <c r="E27">
        <v>2003</v>
      </c>
      <c r="F27">
        <f t="shared" ref="F27:F43" si="0">B27</f>
        <v>1601.0668585104715</v>
      </c>
      <c r="G27" s="11">
        <f t="shared" ref="G27:G43" si="1">B27+C27</f>
        <v>1712.8999999999901</v>
      </c>
    </row>
    <row r="28" spans="1:9" x14ac:dyDescent="0.25">
      <c r="A28">
        <v>3</v>
      </c>
      <c r="B28">
        <v>1566.7126989032943</v>
      </c>
      <c r="C28">
        <v>269.48730109669577</v>
      </c>
      <c r="E28">
        <v>2004</v>
      </c>
      <c r="F28">
        <f t="shared" si="0"/>
        <v>1566.7126989032943</v>
      </c>
      <c r="G28" s="11">
        <f t="shared" si="1"/>
        <v>1836.19999999999</v>
      </c>
    </row>
    <row r="29" spans="1:9" x14ac:dyDescent="0.25">
      <c r="A29">
        <v>4</v>
      </c>
      <c r="B29">
        <v>1633.6355360672883</v>
      </c>
      <c r="C29">
        <v>-105.13553606728829</v>
      </c>
      <c r="E29">
        <v>2005</v>
      </c>
      <c r="F29">
        <f t="shared" si="0"/>
        <v>1633.6355360672883</v>
      </c>
      <c r="G29" s="11">
        <f t="shared" si="1"/>
        <v>1528.5</v>
      </c>
    </row>
    <row r="30" spans="1:9" x14ac:dyDescent="0.25">
      <c r="A30">
        <v>5</v>
      </c>
      <c r="B30">
        <v>1655.0357995460026</v>
      </c>
      <c r="C30">
        <v>-185.33579954600259</v>
      </c>
      <c r="E30">
        <v>2006</v>
      </c>
      <c r="F30">
        <f t="shared" si="0"/>
        <v>1655.0357995460026</v>
      </c>
      <c r="G30" s="11">
        <f t="shared" si="1"/>
        <v>1469.7</v>
      </c>
    </row>
    <row r="31" spans="1:9" x14ac:dyDescent="0.25">
      <c r="A31">
        <v>6</v>
      </c>
      <c r="B31">
        <v>1626.9474102172796</v>
      </c>
      <c r="C31">
        <v>-30.547410217279548</v>
      </c>
      <c r="E31">
        <v>2007</v>
      </c>
      <c r="F31">
        <f t="shared" si="0"/>
        <v>1626.9474102172796</v>
      </c>
      <c r="G31" s="11">
        <f t="shared" si="1"/>
        <v>1596.4</v>
      </c>
    </row>
    <row r="32" spans="1:9" x14ac:dyDescent="0.25">
      <c r="A32">
        <v>7</v>
      </c>
      <c r="B32">
        <v>1018.0230175365045</v>
      </c>
      <c r="C32">
        <v>251.17698246349551</v>
      </c>
      <c r="E32">
        <v>2008</v>
      </c>
      <c r="F32">
        <f t="shared" si="0"/>
        <v>1018.0230175365045</v>
      </c>
      <c r="G32" s="11">
        <f t="shared" si="1"/>
        <v>1269.2</v>
      </c>
    </row>
    <row r="33" spans="1:7" x14ac:dyDescent="0.25">
      <c r="A33">
        <v>8</v>
      </c>
      <c r="B33">
        <v>911.54617452439118</v>
      </c>
      <c r="C33">
        <v>74.153825475608869</v>
      </c>
      <c r="E33">
        <v>2009</v>
      </c>
      <c r="F33">
        <f t="shared" si="0"/>
        <v>911.54617452439118</v>
      </c>
      <c r="G33" s="11">
        <f t="shared" si="1"/>
        <v>985.7</v>
      </c>
    </row>
    <row r="34" spans="1:7" x14ac:dyDescent="0.25">
      <c r="A34">
        <v>9</v>
      </c>
      <c r="B34">
        <v>916.53326920057452</v>
      </c>
      <c r="C34">
        <v>-89.633269200574546</v>
      </c>
      <c r="E34">
        <v>2010</v>
      </c>
      <c r="F34">
        <f t="shared" si="0"/>
        <v>916.53326920057452</v>
      </c>
      <c r="G34" s="11">
        <f t="shared" si="1"/>
        <v>826.9</v>
      </c>
    </row>
    <row r="35" spans="1:7" x14ac:dyDescent="0.25">
      <c r="A35">
        <v>10</v>
      </c>
      <c r="B35">
        <v>1053.4290711421918</v>
      </c>
      <c r="C35">
        <v>-152.72907114219277</v>
      </c>
      <c r="E35">
        <v>2011</v>
      </c>
      <c r="F35">
        <f t="shared" si="0"/>
        <v>1053.4290711421918</v>
      </c>
      <c r="G35" s="11">
        <f t="shared" si="1"/>
        <v>900.69999999999902</v>
      </c>
    </row>
    <row r="36" spans="1:7" x14ac:dyDescent="0.25">
      <c r="A36">
        <v>11</v>
      </c>
      <c r="B36">
        <v>1058.6269154361207</v>
      </c>
      <c r="C36">
        <v>111.77308456386936</v>
      </c>
      <c r="E36">
        <v>2012</v>
      </c>
      <c r="F36">
        <f t="shared" si="0"/>
        <v>1058.6269154361207</v>
      </c>
      <c r="G36" s="11">
        <f t="shared" si="1"/>
        <v>1170.3999999999901</v>
      </c>
    </row>
    <row r="37" spans="1:7" x14ac:dyDescent="0.25">
      <c r="A37">
        <v>12</v>
      </c>
      <c r="B37">
        <v>988.86945281799353</v>
      </c>
      <c r="C37">
        <v>71.930547182006421</v>
      </c>
      <c r="E37">
        <v>2013</v>
      </c>
      <c r="F37">
        <f t="shared" si="0"/>
        <v>988.86945281799353</v>
      </c>
      <c r="G37" s="11">
        <f t="shared" si="1"/>
        <v>1060.8</v>
      </c>
    </row>
    <row r="38" spans="1:7" x14ac:dyDescent="0.25">
      <c r="A38">
        <v>13</v>
      </c>
      <c r="B38">
        <v>887.26885361043469</v>
      </c>
      <c r="C38">
        <v>-244.36885361043471</v>
      </c>
      <c r="E38">
        <v>2014</v>
      </c>
      <c r="F38">
        <f t="shared" si="0"/>
        <v>887.26885361043469</v>
      </c>
      <c r="G38" s="11">
        <f t="shared" si="1"/>
        <v>642.9</v>
      </c>
    </row>
    <row r="39" spans="1:7" x14ac:dyDescent="0.25">
      <c r="A39">
        <v>14</v>
      </c>
      <c r="B39">
        <v>570.54860692025022</v>
      </c>
      <c r="C39">
        <v>-114.14860692025024</v>
      </c>
      <c r="E39">
        <v>2015</v>
      </c>
      <c r="F39">
        <f t="shared" si="0"/>
        <v>570.54860692025022</v>
      </c>
      <c r="G39" s="11">
        <f t="shared" si="1"/>
        <v>456.4</v>
      </c>
    </row>
    <row r="40" spans="1:7" x14ac:dyDescent="0.25">
      <c r="A40">
        <v>15</v>
      </c>
      <c r="B40">
        <v>728.02709973884214</v>
      </c>
      <c r="C40">
        <v>189.27290026115782</v>
      </c>
      <c r="E40">
        <v>2016</v>
      </c>
      <c r="F40">
        <f t="shared" si="0"/>
        <v>728.02709973884214</v>
      </c>
      <c r="G40" s="11">
        <f t="shared" si="1"/>
        <v>917.3</v>
      </c>
    </row>
    <row r="41" spans="1:7" x14ac:dyDescent="0.25">
      <c r="A41">
        <v>16</v>
      </c>
      <c r="B41">
        <v>1008.5588266323894</v>
      </c>
      <c r="C41">
        <v>34.341173367610736</v>
      </c>
      <c r="E41">
        <v>2018</v>
      </c>
      <c r="F41">
        <f t="shared" si="0"/>
        <v>1008.5588266323894</v>
      </c>
      <c r="G41" s="11">
        <f t="shared" si="1"/>
        <v>1042.9000000000001</v>
      </c>
    </row>
    <row r="42" spans="1:7" x14ac:dyDescent="0.25">
      <c r="A42">
        <v>17</v>
      </c>
      <c r="B42">
        <v>1039.4396412981057</v>
      </c>
      <c r="C42">
        <v>-117.9396412981057</v>
      </c>
      <c r="E42">
        <v>2019</v>
      </c>
      <c r="F42">
        <f t="shared" si="0"/>
        <v>1039.4396412981057</v>
      </c>
      <c r="G42" s="11">
        <f t="shared" si="1"/>
        <v>921.5</v>
      </c>
    </row>
    <row r="43" spans="1:7" ht="15.75" thickBot="1" x14ac:dyDescent="0.3">
      <c r="A43" s="24">
        <v>18</v>
      </c>
      <c r="B43" s="24">
        <v>1053.4290711421918</v>
      </c>
      <c r="C43" s="24">
        <v>-13.829071142191879</v>
      </c>
      <c r="E43">
        <v>2020</v>
      </c>
      <c r="F43">
        <f t="shared" si="0"/>
        <v>1053.4290711421918</v>
      </c>
      <c r="G43" s="11">
        <f t="shared" si="1"/>
        <v>1039.5999999999999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7D390-167A-4243-9340-64D0C05329E8}">
  <dimension ref="B1:O86"/>
  <sheetViews>
    <sheetView topLeftCell="A45" zoomScaleNormal="100" workbookViewId="0">
      <selection activeCell="F45" sqref="F45:F66"/>
    </sheetView>
  </sheetViews>
  <sheetFormatPr defaultRowHeight="15" x14ac:dyDescent="0.25"/>
  <sheetData>
    <row r="1" spans="2:15" x14ac:dyDescent="0.25">
      <c r="H1" s="27" t="s">
        <v>9</v>
      </c>
      <c r="I1" s="27"/>
      <c r="J1" s="27"/>
      <c r="K1" s="27"/>
      <c r="L1" s="27"/>
      <c r="M1" s="27"/>
      <c r="N1" t="s">
        <v>10</v>
      </c>
      <c r="O1" t="s">
        <v>11</v>
      </c>
    </row>
    <row r="2" spans="2:15" x14ac:dyDescent="0.25">
      <c r="B2" t="s">
        <v>8</v>
      </c>
      <c r="C2" t="s">
        <v>12</v>
      </c>
      <c r="D2" t="s">
        <v>7</v>
      </c>
      <c r="E2" t="s">
        <v>6</v>
      </c>
      <c r="F2" t="s">
        <v>5</v>
      </c>
      <c r="G2" t="s">
        <v>13</v>
      </c>
      <c r="H2" t="s">
        <v>4</v>
      </c>
      <c r="I2" t="s">
        <v>3</v>
      </c>
      <c r="J2" t="s">
        <v>14</v>
      </c>
      <c r="K2" t="s">
        <v>15</v>
      </c>
      <c r="L2" t="s">
        <v>16</v>
      </c>
      <c r="M2" t="s">
        <v>2</v>
      </c>
      <c r="N2" t="s">
        <v>17</v>
      </c>
      <c r="O2" t="s">
        <v>18</v>
      </c>
    </row>
    <row r="3" spans="2:15" x14ac:dyDescent="0.25">
      <c r="B3">
        <v>2002</v>
      </c>
      <c r="C3">
        <v>1309.3</v>
      </c>
      <c r="D3">
        <v>218.4</v>
      </c>
      <c r="E3">
        <v>53.6</v>
      </c>
      <c r="F3">
        <v>1533.5</v>
      </c>
      <c r="G3">
        <v>1897.6</v>
      </c>
      <c r="H3" s="4">
        <v>0.69166666666666599</v>
      </c>
      <c r="I3" s="4">
        <v>0.469444444444444</v>
      </c>
      <c r="J3" s="4">
        <v>0.70833333333333304</v>
      </c>
      <c r="K3" s="4">
        <v>0.67500000000000004</v>
      </c>
      <c r="L3" s="4">
        <v>0.71388888888888802</v>
      </c>
      <c r="M3" s="4">
        <v>0.47222222222222199</v>
      </c>
      <c r="N3">
        <v>0.40790986085904402</v>
      </c>
      <c r="O3">
        <v>0.18188622754490999</v>
      </c>
    </row>
    <row r="4" spans="2:15" x14ac:dyDescent="0.25">
      <c r="B4">
        <v>2003</v>
      </c>
      <c r="C4">
        <v>756.6</v>
      </c>
      <c r="D4">
        <v>207.3</v>
      </c>
      <c r="E4">
        <v>0.7</v>
      </c>
      <c r="F4">
        <v>1712.8999999999901</v>
      </c>
      <c r="G4">
        <v>1542.69999999999</v>
      </c>
      <c r="H4" s="4">
        <v>0.719444444444444</v>
      </c>
      <c r="I4" s="4">
        <v>0.54722222222222205</v>
      </c>
      <c r="J4" s="4">
        <v>0.58888888888888802</v>
      </c>
      <c r="K4" s="4">
        <v>0.60833333333333295</v>
      </c>
      <c r="L4" s="4">
        <v>0.438888888888888</v>
      </c>
      <c r="M4" s="4">
        <v>0.61388888888888804</v>
      </c>
      <c r="N4">
        <v>0.45476190476190398</v>
      </c>
      <c r="O4">
        <v>0.53742514970059796</v>
      </c>
    </row>
    <row r="5" spans="2:15" x14ac:dyDescent="0.25">
      <c r="B5">
        <v>2004</v>
      </c>
      <c r="C5">
        <v>1098.5</v>
      </c>
      <c r="D5">
        <v>202.6</v>
      </c>
      <c r="E5">
        <v>0.4</v>
      </c>
      <c r="F5">
        <v>1836.19999999999</v>
      </c>
      <c r="G5">
        <v>1476.3</v>
      </c>
      <c r="H5" s="4">
        <v>0.59722222222222199</v>
      </c>
      <c r="I5" s="4">
        <v>0.55833333333333302</v>
      </c>
      <c r="J5" s="4">
        <v>0.42777777777777698</v>
      </c>
      <c r="K5" s="4">
        <v>0.53888888888888797</v>
      </c>
      <c r="L5" s="4">
        <v>0.133333333333333</v>
      </c>
      <c r="M5" s="4">
        <v>0.452777777777777</v>
      </c>
      <c r="N5">
        <v>0.372988505747126</v>
      </c>
      <c r="O5">
        <v>0.32372754491017902</v>
      </c>
    </row>
    <row r="6" spans="2:15" x14ac:dyDescent="0.25">
      <c r="B6">
        <v>2005</v>
      </c>
      <c r="C6">
        <v>771.69999999999902</v>
      </c>
      <c r="D6">
        <v>339.79999999999899</v>
      </c>
      <c r="E6">
        <v>42.099999999999902</v>
      </c>
      <c r="F6">
        <v>1528.5</v>
      </c>
      <c r="G6">
        <v>1237.5999999999999</v>
      </c>
      <c r="H6" s="4">
        <v>0.85833333333333295</v>
      </c>
      <c r="I6" s="4">
        <v>0.70833333333333304</v>
      </c>
      <c r="J6" s="4">
        <v>0.33888888888888802</v>
      </c>
      <c r="K6" s="4">
        <v>0.54444444444444395</v>
      </c>
      <c r="L6" s="4">
        <v>6.6666666666666596E-2</v>
      </c>
      <c r="M6" s="4">
        <v>0.87777777777777699</v>
      </c>
      <c r="N6">
        <v>0.79089668615984399</v>
      </c>
      <c r="O6">
        <v>0.94872754491017897</v>
      </c>
    </row>
    <row r="7" spans="2:15" x14ac:dyDescent="0.25">
      <c r="B7">
        <v>2006</v>
      </c>
      <c r="C7">
        <v>806.7</v>
      </c>
      <c r="D7">
        <v>365.8</v>
      </c>
      <c r="E7">
        <v>0.4</v>
      </c>
      <c r="F7">
        <v>1469.7</v>
      </c>
      <c r="G7">
        <v>1739.9</v>
      </c>
      <c r="H7" s="4">
        <v>0.96388888888888902</v>
      </c>
      <c r="I7" s="4">
        <v>0.88888888888888895</v>
      </c>
      <c r="J7" s="4">
        <v>0.5</v>
      </c>
      <c r="K7" s="4">
        <v>0.53888888888888797</v>
      </c>
      <c r="L7" s="4">
        <v>0.21388888888888799</v>
      </c>
      <c r="M7" s="4">
        <v>0.85277777777777697</v>
      </c>
      <c r="N7">
        <v>0.83333333333333304</v>
      </c>
      <c r="O7">
        <v>0.71856287425149701</v>
      </c>
    </row>
    <row r="8" spans="2:15" x14ac:dyDescent="0.25">
      <c r="B8">
        <v>2007</v>
      </c>
      <c r="C8">
        <v>1079.4000000000001</v>
      </c>
      <c r="D8">
        <v>185.79999999999899</v>
      </c>
      <c r="E8">
        <v>0</v>
      </c>
      <c r="F8">
        <v>1596.4</v>
      </c>
      <c r="G8">
        <v>1802.4</v>
      </c>
      <c r="H8" s="4">
        <v>0.82777777777777695</v>
      </c>
      <c r="I8" s="4">
        <v>0.53611111111111098</v>
      </c>
      <c r="J8" s="4">
        <v>0.422222222222222</v>
      </c>
      <c r="K8" s="4">
        <v>0.44722222222222202</v>
      </c>
      <c r="L8" s="4">
        <v>0.3</v>
      </c>
      <c r="M8" s="4">
        <v>0.358333333333333</v>
      </c>
      <c r="N8">
        <v>0.53571428571428503</v>
      </c>
      <c r="O8">
        <v>8.6826347305389198E-2</v>
      </c>
    </row>
    <row r="9" spans="2:15" x14ac:dyDescent="0.25">
      <c r="B9">
        <v>2008</v>
      </c>
      <c r="C9">
        <v>1254.4000000000001</v>
      </c>
      <c r="D9">
        <v>138.19999999999999</v>
      </c>
      <c r="E9">
        <v>0.3</v>
      </c>
      <c r="F9">
        <v>1269.2</v>
      </c>
      <c r="G9">
        <v>1697.1</v>
      </c>
      <c r="H9" s="4">
        <v>0.72222222222222199</v>
      </c>
      <c r="I9" s="4">
        <v>0.26944444444444399</v>
      </c>
      <c r="J9" s="4">
        <v>0.31944444444444398</v>
      </c>
      <c r="K9" s="4">
        <v>0.36944444444444402</v>
      </c>
      <c r="L9" s="4">
        <v>0.27777777777777701</v>
      </c>
      <c r="M9" s="4">
        <v>0.35277777777777702</v>
      </c>
      <c r="N9">
        <v>0.5</v>
      </c>
      <c r="O9">
        <v>0.43974550898203502</v>
      </c>
    </row>
    <row r="10" spans="2:15" x14ac:dyDescent="0.25">
      <c r="B10">
        <v>2009</v>
      </c>
      <c r="C10">
        <v>1216.4000000000001</v>
      </c>
      <c r="D10">
        <v>98.8</v>
      </c>
      <c r="E10">
        <v>0.8</v>
      </c>
      <c r="F10">
        <v>985.7</v>
      </c>
      <c r="G10">
        <v>1744.5</v>
      </c>
      <c r="H10" s="4">
        <v>0.405555555555555</v>
      </c>
      <c r="I10" s="4">
        <v>0.20555555555555499</v>
      </c>
      <c r="J10" s="4">
        <v>0.42499999999999999</v>
      </c>
      <c r="K10" s="4">
        <v>0.32500000000000001</v>
      </c>
      <c r="L10" s="4">
        <v>0.53333333333333299</v>
      </c>
      <c r="M10" s="4">
        <v>0.46111111111111103</v>
      </c>
      <c r="N10">
        <v>0.38965517241379299</v>
      </c>
      <c r="O10">
        <v>0.32447604790419099</v>
      </c>
    </row>
    <row r="11" spans="2:15" x14ac:dyDescent="0.25">
      <c r="B11">
        <v>2010</v>
      </c>
      <c r="C11">
        <v>987.8</v>
      </c>
      <c r="D11">
        <v>241.6</v>
      </c>
      <c r="E11">
        <v>1.4</v>
      </c>
      <c r="F11">
        <v>826.9</v>
      </c>
      <c r="G11">
        <v>1408.2</v>
      </c>
      <c r="H11" s="4">
        <v>0.41666666666666602</v>
      </c>
      <c r="I11" s="4">
        <v>0.469444444444444</v>
      </c>
      <c r="J11" s="4">
        <v>0.39444444444444399</v>
      </c>
      <c r="K11" s="4">
        <v>0.26388888888888801</v>
      </c>
      <c r="L11" s="4">
        <v>0.61388888888888804</v>
      </c>
      <c r="M11" s="4">
        <v>0.66111111111111098</v>
      </c>
      <c r="N11">
        <v>0.50608519269776797</v>
      </c>
      <c r="O11">
        <v>0.80800898203592797</v>
      </c>
    </row>
    <row r="12" spans="2:15" x14ac:dyDescent="0.25">
      <c r="B12">
        <v>2011</v>
      </c>
      <c r="C12">
        <v>955.8</v>
      </c>
      <c r="D12">
        <v>324.89999999999998</v>
      </c>
      <c r="E12">
        <v>1.7</v>
      </c>
      <c r="F12">
        <v>900.69999999999902</v>
      </c>
      <c r="G12">
        <v>1351</v>
      </c>
      <c r="H12" s="4">
        <v>0.875</v>
      </c>
      <c r="I12" s="4">
        <v>0.86944444444444402</v>
      </c>
      <c r="J12" s="4">
        <v>0.405555555555555</v>
      </c>
      <c r="K12" s="4">
        <v>0.23611111111111099</v>
      </c>
      <c r="L12" s="4">
        <v>0.60555555555555496</v>
      </c>
      <c r="M12" s="4">
        <v>0.83333333333333304</v>
      </c>
      <c r="N12">
        <v>0.83405172413793105</v>
      </c>
      <c r="O12">
        <v>0.88510479041916101</v>
      </c>
    </row>
    <row r="13" spans="2:15" x14ac:dyDescent="0.25">
      <c r="B13">
        <v>2012</v>
      </c>
      <c r="C13">
        <v>902.19999999999902</v>
      </c>
      <c r="D13">
        <v>200.1</v>
      </c>
      <c r="E13">
        <v>0.1</v>
      </c>
      <c r="F13">
        <v>1170.3999999999901</v>
      </c>
      <c r="G13">
        <v>1484.1</v>
      </c>
      <c r="H13" s="4">
        <v>0.9</v>
      </c>
      <c r="I13" s="4">
        <v>0.59722222222222199</v>
      </c>
      <c r="J13" s="4">
        <v>0.58055555555555505</v>
      </c>
      <c r="K13" s="4">
        <v>0.46666666666666601</v>
      </c>
      <c r="L13" s="4">
        <v>0.63333333333333297</v>
      </c>
      <c r="M13" s="4">
        <v>0.42777777777777698</v>
      </c>
      <c r="N13">
        <v>0.76388888888888795</v>
      </c>
      <c r="O13">
        <v>0.415419161676646</v>
      </c>
    </row>
    <row r="14" spans="2:15" x14ac:dyDescent="0.25">
      <c r="B14">
        <v>2013</v>
      </c>
      <c r="C14">
        <v>1304.0999999999999</v>
      </c>
      <c r="D14">
        <v>74.5</v>
      </c>
      <c r="E14">
        <v>0</v>
      </c>
      <c r="F14">
        <v>1060.8</v>
      </c>
      <c r="G14">
        <v>1824.2</v>
      </c>
      <c r="H14" s="4">
        <v>0.61666666666666603</v>
      </c>
      <c r="I14" s="4">
        <v>0.38333333333333303</v>
      </c>
      <c r="J14" s="4">
        <v>0.37222222222222201</v>
      </c>
      <c r="K14" s="4">
        <v>0.40833333333333299</v>
      </c>
      <c r="L14" s="4">
        <v>0.29166666666666602</v>
      </c>
      <c r="M14" s="4">
        <v>0.28333333333333299</v>
      </c>
      <c r="N14">
        <v>0.59340659340659296</v>
      </c>
      <c r="O14">
        <v>0.100299401197604</v>
      </c>
    </row>
    <row r="15" spans="2:15" x14ac:dyDescent="0.25">
      <c r="B15">
        <v>2014</v>
      </c>
      <c r="C15">
        <v>1730.3</v>
      </c>
      <c r="D15">
        <v>51.5</v>
      </c>
      <c r="E15">
        <v>0.1</v>
      </c>
      <c r="F15">
        <v>642.9</v>
      </c>
      <c r="G15">
        <v>1986.1</v>
      </c>
      <c r="H15" s="4">
        <v>0.35555555555555501</v>
      </c>
      <c r="I15" s="4">
        <v>0.105555555555555</v>
      </c>
      <c r="J15" s="4">
        <v>0.141666666666666</v>
      </c>
      <c r="K15" s="4">
        <v>0.266666666666666</v>
      </c>
      <c r="L15" s="4">
        <v>0.133333333333333</v>
      </c>
      <c r="M15" s="4">
        <v>0.11944444444444401</v>
      </c>
      <c r="N15">
        <v>0.43055555555555503</v>
      </c>
      <c r="O15">
        <v>7.4850299401197501E-2</v>
      </c>
    </row>
    <row r="16" spans="2:15" x14ac:dyDescent="0.25">
      <c r="B16">
        <v>2015</v>
      </c>
      <c r="C16">
        <v>1573.2</v>
      </c>
      <c r="D16">
        <v>35.200000000000003</v>
      </c>
      <c r="E16">
        <v>0.2</v>
      </c>
      <c r="F16">
        <v>456.4</v>
      </c>
      <c r="G16">
        <v>1462.3</v>
      </c>
      <c r="H16" s="4">
        <v>6.3888888888888801E-2</v>
      </c>
      <c r="I16" s="4">
        <v>6.3888888888888801E-2</v>
      </c>
      <c r="J16" s="4">
        <v>0.116666666666666</v>
      </c>
      <c r="K16" s="4">
        <v>0.133333333333333</v>
      </c>
      <c r="L16" s="4">
        <v>0.249999999999999</v>
      </c>
      <c r="M16" s="4">
        <v>6.1111111111110998E-2</v>
      </c>
      <c r="N16">
        <v>0.36538461538461497</v>
      </c>
      <c r="O16">
        <v>0.26983532934131699</v>
      </c>
    </row>
    <row r="17" spans="2:15" x14ac:dyDescent="0.25">
      <c r="B17">
        <v>2016</v>
      </c>
      <c r="C17">
        <v>1186.5999999999999</v>
      </c>
      <c r="D17">
        <v>96.1</v>
      </c>
      <c r="E17">
        <v>0.1</v>
      </c>
      <c r="F17">
        <v>917.3</v>
      </c>
      <c r="G17">
        <v>1331</v>
      </c>
      <c r="H17" s="4">
        <v>0.15</v>
      </c>
      <c r="I17" s="4">
        <v>0.22222222222222199</v>
      </c>
      <c r="J17" s="4">
        <v>0.102777777777777</v>
      </c>
      <c r="K17" s="4">
        <v>4.4444444444444398E-2</v>
      </c>
      <c r="L17" s="4">
        <v>0.30555555555555503</v>
      </c>
      <c r="M17" s="4">
        <v>0.297222222222222</v>
      </c>
      <c r="N17">
        <v>0.26050420168067201</v>
      </c>
      <c r="O17">
        <v>0.29715568862275399</v>
      </c>
    </row>
    <row r="18" spans="2:15" x14ac:dyDescent="0.25">
      <c r="B18">
        <v>2018</v>
      </c>
      <c r="C18">
        <v>917.1</v>
      </c>
      <c r="D18">
        <v>284.2</v>
      </c>
      <c r="E18">
        <v>0</v>
      </c>
      <c r="F18">
        <v>1042.9000000000001</v>
      </c>
      <c r="G18">
        <v>1579.3</v>
      </c>
      <c r="H18" s="4">
        <v>0.68611111111111101</v>
      </c>
      <c r="I18" s="4">
        <v>0.52777777777777701</v>
      </c>
      <c r="J18" s="4">
        <v>0.219444444444444</v>
      </c>
      <c r="K18" s="4">
        <v>0.13055555555555501</v>
      </c>
      <c r="L18" s="4">
        <v>0.42499999999999999</v>
      </c>
      <c r="M18" s="4">
        <v>0.50277777777777699</v>
      </c>
      <c r="N18">
        <v>0.31666666666666599</v>
      </c>
      <c r="O18">
        <v>0.394461077844311</v>
      </c>
    </row>
    <row r="19" spans="2:15" x14ac:dyDescent="0.25">
      <c r="B19">
        <v>2019</v>
      </c>
      <c r="C19">
        <v>775.4</v>
      </c>
      <c r="D19">
        <v>309.3</v>
      </c>
      <c r="E19">
        <v>1.5</v>
      </c>
      <c r="F19">
        <v>921.5</v>
      </c>
      <c r="G19">
        <v>1414.9</v>
      </c>
      <c r="H19" s="4">
        <v>0.81111111111111101</v>
      </c>
      <c r="I19" s="4">
        <v>0.72499999999999998</v>
      </c>
      <c r="J19" s="4">
        <v>8.3333333333333301E-2</v>
      </c>
      <c r="K19" s="4">
        <v>0.13055555555555501</v>
      </c>
      <c r="L19" s="4">
        <v>0.141666666666666</v>
      </c>
      <c r="M19" s="4">
        <v>0.75555555555555498</v>
      </c>
      <c r="N19">
        <v>0.55000000000000004</v>
      </c>
      <c r="O19">
        <v>0.88922155688622695</v>
      </c>
    </row>
    <row r="20" spans="2:15" x14ac:dyDescent="0.25">
      <c r="B20">
        <v>2020</v>
      </c>
      <c r="C20">
        <v>834.7</v>
      </c>
      <c r="D20">
        <v>245</v>
      </c>
      <c r="E20">
        <v>0.3</v>
      </c>
      <c r="F20">
        <v>1039.5999999999999</v>
      </c>
      <c r="G20">
        <v>1362.1</v>
      </c>
      <c r="H20" s="4">
        <v>0.875</v>
      </c>
      <c r="I20" s="4">
        <v>0.50833333333333297</v>
      </c>
      <c r="J20" s="4">
        <v>0.211111111111111</v>
      </c>
      <c r="K20" s="4">
        <v>0.25277777777777699</v>
      </c>
      <c r="L20" s="4">
        <v>0.33611111111111103</v>
      </c>
      <c r="M20" s="4">
        <v>0.52777777777777701</v>
      </c>
      <c r="N20">
        <v>0.68333333333333302</v>
      </c>
      <c r="O20">
        <v>0.77357784431137699</v>
      </c>
    </row>
    <row r="22" spans="2:15" ht="14.25" customHeight="1" x14ac:dyDescent="0.25">
      <c r="B22" s="5"/>
      <c r="C22" s="5"/>
      <c r="D22" s="6"/>
      <c r="E22" s="7"/>
      <c r="F22" s="6" t="s">
        <v>19</v>
      </c>
      <c r="G22" s="6"/>
      <c r="H22" s="6"/>
      <c r="I22" s="8" t="s">
        <v>20</v>
      </c>
      <c r="J22" s="9"/>
      <c r="K22" s="10"/>
      <c r="L22" s="6" t="s">
        <v>21</v>
      </c>
      <c r="M22" s="6"/>
      <c r="N22" s="7"/>
    </row>
    <row r="23" spans="2:15" x14ac:dyDescent="0.25">
      <c r="B23" s="8" t="s">
        <v>8</v>
      </c>
      <c r="C23" s="8" t="s">
        <v>5</v>
      </c>
      <c r="D23" s="9" t="s">
        <v>12</v>
      </c>
      <c r="E23" s="10" t="s">
        <v>13</v>
      </c>
      <c r="F23" s="9" t="s">
        <v>4</v>
      </c>
      <c r="G23" s="9" t="s">
        <v>3</v>
      </c>
      <c r="H23" s="9" t="s">
        <v>14</v>
      </c>
      <c r="I23" s="8" t="s">
        <v>4</v>
      </c>
      <c r="J23" s="9" t="s">
        <v>3</v>
      </c>
      <c r="K23" s="10" t="s">
        <v>14</v>
      </c>
      <c r="L23" s="9" t="s">
        <v>4</v>
      </c>
      <c r="M23" s="9" t="s">
        <v>3</v>
      </c>
      <c r="N23" s="10" t="s">
        <v>14</v>
      </c>
    </row>
    <row r="24" spans="2:15" x14ac:dyDescent="0.25">
      <c r="B24" s="11">
        <v>2002</v>
      </c>
      <c r="C24" s="11">
        <v>1533.5</v>
      </c>
      <c r="D24">
        <v>1309.3</v>
      </c>
      <c r="E24" s="12">
        <v>1897.6</v>
      </c>
      <c r="F24" s="13">
        <f>H3</f>
        <v>0.69166666666666599</v>
      </c>
      <c r="G24" s="14">
        <f>I3</f>
        <v>0.469444444444444</v>
      </c>
      <c r="H24" s="15">
        <f>J3</f>
        <v>0.70833333333333304</v>
      </c>
      <c r="I24" s="16">
        <f>EXP(H3)</f>
        <v>1.9970411630535065</v>
      </c>
      <c r="J24" s="4">
        <f t="shared" ref="J24:K39" si="0">EXP(I3)</f>
        <v>1.599105554421427</v>
      </c>
      <c r="K24" s="17">
        <f t="shared" si="0"/>
        <v>2.0306040966347472</v>
      </c>
      <c r="L24" s="4">
        <f t="shared" ref="L24:L41" si="1">LOG(H3)</f>
        <v>-0.16010315367155134</v>
      </c>
      <c r="M24" s="4">
        <f t="shared" ref="M24:N39" si="2">LOG(I3)</f>
        <v>-0.32841579615361416</v>
      </c>
      <c r="N24" s="17">
        <f>LOG(J3)</f>
        <v>-0.14976232033333228</v>
      </c>
    </row>
    <row r="25" spans="2:15" x14ac:dyDescent="0.25">
      <c r="B25" s="11">
        <v>2003</v>
      </c>
      <c r="C25" s="11">
        <v>1712.8999999999901</v>
      </c>
      <c r="D25">
        <v>756.6</v>
      </c>
      <c r="E25" s="12">
        <v>1542.69999999999</v>
      </c>
      <c r="F25" s="16">
        <f t="shared" ref="F25:H41" si="3">H4</f>
        <v>0.719444444444444</v>
      </c>
      <c r="G25" s="4">
        <f t="shared" si="3"/>
        <v>0.54722222222222205</v>
      </c>
      <c r="H25" s="17">
        <f t="shared" si="3"/>
        <v>0.58888888888888802</v>
      </c>
      <c r="I25" s="16">
        <f t="shared" ref="I25:K40" si="4">EXP(H4)</f>
        <v>2.0532921758436546</v>
      </c>
      <c r="J25" s="4">
        <f t="shared" si="4"/>
        <v>1.7284451068967286</v>
      </c>
      <c r="K25" s="17">
        <f t="shared" si="0"/>
        <v>1.801985096985967</v>
      </c>
      <c r="L25" s="4">
        <f t="shared" si="1"/>
        <v>-0.14300273668603572</v>
      </c>
      <c r="M25" s="4">
        <f t="shared" si="2"/>
        <v>-0.26183627460569447</v>
      </c>
      <c r="N25" s="17">
        <f t="shared" si="2"/>
        <v>-0.22996663983853646</v>
      </c>
    </row>
    <row r="26" spans="2:15" x14ac:dyDescent="0.25">
      <c r="B26" s="11">
        <v>2004</v>
      </c>
      <c r="C26" s="11">
        <v>1836.19999999999</v>
      </c>
      <c r="D26">
        <v>1098.5</v>
      </c>
      <c r="E26" s="12">
        <v>1476.3</v>
      </c>
      <c r="F26" s="16">
        <f t="shared" si="3"/>
        <v>0.59722222222222199</v>
      </c>
      <c r="G26" s="4">
        <f t="shared" si="3"/>
        <v>0.55833333333333302</v>
      </c>
      <c r="H26" s="17">
        <f t="shared" si="3"/>
        <v>0.42777777777777698</v>
      </c>
      <c r="I26" s="16">
        <f t="shared" si="4"/>
        <v>1.8170643825530979</v>
      </c>
      <c r="J26" s="4">
        <f t="shared" si="4"/>
        <v>1.7477571429349259</v>
      </c>
      <c r="K26" s="17">
        <f t="shared" si="0"/>
        <v>1.5338451886056954</v>
      </c>
      <c r="L26" s="4">
        <f t="shared" si="1"/>
        <v>-0.2238640408516821</v>
      </c>
      <c r="M26" s="4">
        <f t="shared" si="2"/>
        <v>-0.25310644334679866</v>
      </c>
      <c r="N26" s="17">
        <f t="shared" si="2"/>
        <v>-0.368781779930825</v>
      </c>
    </row>
    <row r="27" spans="2:15" x14ac:dyDescent="0.25">
      <c r="B27" s="11">
        <v>2005</v>
      </c>
      <c r="C27" s="11">
        <v>1528.5</v>
      </c>
      <c r="D27">
        <v>771.69999999999902</v>
      </c>
      <c r="E27" s="12">
        <v>1237.5999999999999</v>
      </c>
      <c r="F27" s="16">
        <f t="shared" si="3"/>
        <v>0.85833333333333295</v>
      </c>
      <c r="G27" s="4">
        <f t="shared" si="3"/>
        <v>0.70833333333333304</v>
      </c>
      <c r="H27" s="17">
        <f t="shared" si="3"/>
        <v>0.33888888888888802</v>
      </c>
      <c r="I27" s="16">
        <f t="shared" si="4"/>
        <v>2.3592253728945809</v>
      </c>
      <c r="J27" s="4">
        <f t="shared" si="4"/>
        <v>2.0306040966347472</v>
      </c>
      <c r="K27" s="17">
        <f t="shared" si="0"/>
        <v>1.4033874046156727</v>
      </c>
      <c r="L27" s="4">
        <f t="shared" si="1"/>
        <v>-6.6344021342452819E-2</v>
      </c>
      <c r="M27" s="4">
        <f t="shared" si="2"/>
        <v>-0.14976232033333228</v>
      </c>
      <c r="N27" s="17">
        <f t="shared" si="2"/>
        <v>-0.46994267009254015</v>
      </c>
    </row>
    <row r="28" spans="2:15" x14ac:dyDescent="0.25">
      <c r="B28" s="11">
        <v>2006</v>
      </c>
      <c r="C28" s="11">
        <v>1469.7</v>
      </c>
      <c r="D28">
        <v>806.7</v>
      </c>
      <c r="E28" s="12">
        <v>1739.9</v>
      </c>
      <c r="F28" s="16">
        <f t="shared" si="3"/>
        <v>0.96388888888888902</v>
      </c>
      <c r="G28" s="4">
        <f t="shared" si="3"/>
        <v>0.88888888888888895</v>
      </c>
      <c r="H28" s="17">
        <f t="shared" si="3"/>
        <v>0.5</v>
      </c>
      <c r="I28" s="16">
        <f t="shared" si="4"/>
        <v>2.6218728453845315</v>
      </c>
      <c r="J28" s="4">
        <f t="shared" si="4"/>
        <v>2.4324254542872081</v>
      </c>
      <c r="K28" s="17">
        <f t="shared" si="0"/>
        <v>1.6487212707001282</v>
      </c>
      <c r="L28" s="4">
        <f t="shared" si="1"/>
        <v>-1.597302597641349E-2</v>
      </c>
      <c r="M28" s="4">
        <f t="shared" si="2"/>
        <v>-5.1152522447381256E-2</v>
      </c>
      <c r="N28" s="17">
        <f t="shared" si="2"/>
        <v>-0.3010299956639812</v>
      </c>
    </row>
    <row r="29" spans="2:15" x14ac:dyDescent="0.25">
      <c r="B29" s="11">
        <v>2007</v>
      </c>
      <c r="C29" s="11">
        <v>1596.4</v>
      </c>
      <c r="D29">
        <v>1079.4000000000001</v>
      </c>
      <c r="E29" s="12">
        <v>1802.4</v>
      </c>
      <c r="F29" s="16">
        <f t="shared" si="3"/>
        <v>0.82777777777777695</v>
      </c>
      <c r="G29" s="4">
        <f t="shared" si="3"/>
        <v>0.53611111111111098</v>
      </c>
      <c r="H29" s="17">
        <f t="shared" si="3"/>
        <v>0.422222222222222</v>
      </c>
      <c r="I29" s="16">
        <f t="shared" si="4"/>
        <v>2.2882281347202085</v>
      </c>
      <c r="J29" s="4">
        <f t="shared" si="4"/>
        <v>1.7093464613386951</v>
      </c>
      <c r="K29" s="17">
        <f t="shared" si="0"/>
        <v>1.5253474531238629</v>
      </c>
      <c r="L29" s="4">
        <f t="shared" si="1"/>
        <v>-8.2086236691032474E-2</v>
      </c>
      <c r="M29" s="4">
        <f t="shared" si="2"/>
        <v>-0.27074519175951361</v>
      </c>
      <c r="N29" s="17">
        <f t="shared" si="2"/>
        <v>-0.37445891282251492</v>
      </c>
    </row>
    <row r="30" spans="2:15" x14ac:dyDescent="0.25">
      <c r="B30" s="11">
        <v>2008</v>
      </c>
      <c r="C30" s="11">
        <v>1269.2</v>
      </c>
      <c r="D30">
        <v>1254.4000000000001</v>
      </c>
      <c r="E30" s="12">
        <v>1697.1</v>
      </c>
      <c r="F30" s="16">
        <f t="shared" si="3"/>
        <v>0.72222222222222199</v>
      </c>
      <c r="G30" s="4">
        <f t="shared" si="3"/>
        <v>0.26944444444444399</v>
      </c>
      <c r="H30" s="17">
        <f t="shared" si="3"/>
        <v>0.31944444444444398</v>
      </c>
      <c r="I30" s="16">
        <f t="shared" si="4"/>
        <v>2.0590036942128709</v>
      </c>
      <c r="J30" s="4">
        <f t="shared" si="4"/>
        <v>1.3092368948226385</v>
      </c>
      <c r="K30" s="17">
        <f t="shared" si="0"/>
        <v>1.3763629058361364</v>
      </c>
      <c r="L30" s="4">
        <f t="shared" si="1"/>
        <v>-0.14132915279646943</v>
      </c>
      <c r="M30" s="4">
        <f t="shared" si="2"/>
        <v>-0.56953076650104317</v>
      </c>
      <c r="N30" s="17">
        <f t="shared" si="2"/>
        <v>-0.49560466041367623</v>
      </c>
    </row>
    <row r="31" spans="2:15" x14ac:dyDescent="0.25">
      <c r="B31" s="11">
        <v>2009</v>
      </c>
      <c r="C31" s="11">
        <v>985.7</v>
      </c>
      <c r="D31">
        <v>1216.4000000000001</v>
      </c>
      <c r="E31" s="12">
        <v>1744.5</v>
      </c>
      <c r="F31" s="16">
        <f t="shared" si="3"/>
        <v>0.405555555555555</v>
      </c>
      <c r="G31" s="4">
        <f t="shared" si="3"/>
        <v>0.20555555555555499</v>
      </c>
      <c r="H31" s="17">
        <f t="shared" si="3"/>
        <v>0.42499999999999999</v>
      </c>
      <c r="I31" s="16">
        <f t="shared" si="4"/>
        <v>1.5001356773068264</v>
      </c>
      <c r="J31" s="4">
        <f t="shared" si="4"/>
        <v>1.2282072128005663</v>
      </c>
      <c r="K31" s="17">
        <f t="shared" si="0"/>
        <v>1.5295904196633787</v>
      </c>
      <c r="L31" s="4">
        <f t="shared" si="1"/>
        <v>-0.39194964498285079</v>
      </c>
      <c r="M31" s="4">
        <f t="shared" si="2"/>
        <v>-0.68707078103631225</v>
      </c>
      <c r="N31" s="17">
        <f t="shared" si="2"/>
        <v>-0.37161106994968846</v>
      </c>
    </row>
    <row r="32" spans="2:15" x14ac:dyDescent="0.25">
      <c r="B32" s="11">
        <v>2010</v>
      </c>
      <c r="C32" s="11">
        <v>826.9</v>
      </c>
      <c r="D32">
        <v>987.8</v>
      </c>
      <c r="E32" s="12">
        <v>1408.2</v>
      </c>
      <c r="F32" s="16">
        <f t="shared" si="3"/>
        <v>0.41666666666666602</v>
      </c>
      <c r="G32" s="4">
        <f t="shared" si="3"/>
        <v>0.469444444444444</v>
      </c>
      <c r="H32" s="17">
        <f t="shared" si="3"/>
        <v>0.39444444444444399</v>
      </c>
      <c r="I32" s="16">
        <f t="shared" si="4"/>
        <v>1.5168967963882125</v>
      </c>
      <c r="J32" s="4">
        <f t="shared" si="4"/>
        <v>1.599105554421427</v>
      </c>
      <c r="K32" s="17">
        <f t="shared" si="0"/>
        <v>1.4835597620662881</v>
      </c>
      <c r="L32" s="4">
        <f t="shared" si="1"/>
        <v>-0.3802112417116067</v>
      </c>
      <c r="M32" s="4">
        <f t="shared" si="2"/>
        <v>-0.32841579615361416</v>
      </c>
      <c r="N32" s="17">
        <f t="shared" si="2"/>
        <v>-0.40401415638423127</v>
      </c>
    </row>
    <row r="33" spans="2:14" x14ac:dyDescent="0.25">
      <c r="B33" s="11">
        <v>2011</v>
      </c>
      <c r="C33" s="11">
        <v>900.69999999999902</v>
      </c>
      <c r="D33">
        <v>955.8</v>
      </c>
      <c r="E33" s="12">
        <v>1351</v>
      </c>
      <c r="F33" s="16">
        <f t="shared" si="3"/>
        <v>0.875</v>
      </c>
      <c r="G33" s="4">
        <f t="shared" si="3"/>
        <v>0.86944444444444402</v>
      </c>
      <c r="H33" s="17">
        <f t="shared" si="3"/>
        <v>0.405555555555555</v>
      </c>
      <c r="I33" s="16">
        <f t="shared" si="4"/>
        <v>2.3988752939670981</v>
      </c>
      <c r="J33" s="4">
        <f t="shared" si="4"/>
        <v>2.385585160221221</v>
      </c>
      <c r="K33" s="17">
        <f t="shared" si="0"/>
        <v>1.5001356773068264</v>
      </c>
      <c r="L33" s="4">
        <f t="shared" si="1"/>
        <v>-5.7991946977686754E-2</v>
      </c>
      <c r="M33" s="4">
        <f t="shared" si="2"/>
        <v>-6.075816322083899E-2</v>
      </c>
      <c r="N33" s="17">
        <f t="shared" si="2"/>
        <v>-0.39194964498285079</v>
      </c>
    </row>
    <row r="34" spans="2:14" x14ac:dyDescent="0.25">
      <c r="B34" s="11">
        <v>2012</v>
      </c>
      <c r="C34" s="11">
        <v>1170.3999999999901</v>
      </c>
      <c r="D34">
        <v>902.19999999999902</v>
      </c>
      <c r="E34" s="12">
        <v>1484.1</v>
      </c>
      <c r="F34" s="16">
        <f t="shared" si="3"/>
        <v>0.9</v>
      </c>
      <c r="G34" s="4">
        <f t="shared" si="3"/>
        <v>0.59722222222222199</v>
      </c>
      <c r="H34" s="17">
        <f t="shared" si="3"/>
        <v>0.58055555555555505</v>
      </c>
      <c r="I34" s="16">
        <f t="shared" si="4"/>
        <v>2.4596031111569499</v>
      </c>
      <c r="J34" s="4">
        <f t="shared" si="4"/>
        <v>1.8170643825530979</v>
      </c>
      <c r="K34" s="17">
        <f t="shared" si="0"/>
        <v>1.7870309499969745</v>
      </c>
      <c r="L34" s="4">
        <f t="shared" si="1"/>
        <v>-4.5757490560675115E-2</v>
      </c>
      <c r="M34" s="4">
        <f t="shared" si="2"/>
        <v>-0.2238640408516821</v>
      </c>
      <c r="N34" s="17">
        <f t="shared" si="2"/>
        <v>-0.23615621465623365</v>
      </c>
    </row>
    <row r="35" spans="2:14" x14ac:dyDescent="0.25">
      <c r="B35" s="11">
        <v>2013</v>
      </c>
      <c r="C35" s="11">
        <v>1060.8</v>
      </c>
      <c r="D35">
        <v>1304.0999999999999</v>
      </c>
      <c r="E35" s="12">
        <v>1824.2</v>
      </c>
      <c r="F35" s="16">
        <f t="shared" si="3"/>
        <v>0.61666666666666603</v>
      </c>
      <c r="G35" s="4">
        <f t="shared" si="3"/>
        <v>0.38333333333333303</v>
      </c>
      <c r="H35" s="17">
        <f t="shared" si="3"/>
        <v>0.37222222222222201</v>
      </c>
      <c r="I35" s="16">
        <f t="shared" si="4"/>
        <v>1.8527419309528883</v>
      </c>
      <c r="J35" s="4">
        <f t="shared" si="4"/>
        <v>1.4671670042362546</v>
      </c>
      <c r="K35" s="17">
        <f t="shared" si="0"/>
        <v>1.4509553799986419</v>
      </c>
      <c r="L35" s="4">
        <f t="shared" si="1"/>
        <v>-0.20994952631664909</v>
      </c>
      <c r="M35" s="4">
        <f t="shared" si="2"/>
        <v>-0.41642341436605113</v>
      </c>
      <c r="N35" s="17">
        <f t="shared" si="2"/>
        <v>-0.4291977024024799</v>
      </c>
    </row>
    <row r="36" spans="2:14" x14ac:dyDescent="0.25">
      <c r="B36" s="11">
        <v>2014</v>
      </c>
      <c r="C36" s="11">
        <v>642.9</v>
      </c>
      <c r="D36">
        <v>1730.3</v>
      </c>
      <c r="E36" s="12">
        <v>1986.1</v>
      </c>
      <c r="F36" s="16">
        <f t="shared" si="3"/>
        <v>0.35555555555555501</v>
      </c>
      <c r="G36" s="4">
        <f t="shared" si="3"/>
        <v>0.105555555555555</v>
      </c>
      <c r="H36" s="17">
        <f t="shared" si="3"/>
        <v>0.141666666666666</v>
      </c>
      <c r="I36" s="16">
        <f t="shared" si="4"/>
        <v>1.4269731969975614</v>
      </c>
      <c r="J36" s="4">
        <f t="shared" si="4"/>
        <v>1.1113278432436069</v>
      </c>
      <c r="K36" s="17">
        <f t="shared" si="0"/>
        <v>1.1521925203457473</v>
      </c>
      <c r="L36" s="4">
        <f t="shared" si="1"/>
        <v>-0.44909253111941955</v>
      </c>
      <c r="M36" s="4">
        <f t="shared" si="2"/>
        <v>-0.97651890415047937</v>
      </c>
      <c r="N36" s="17">
        <f t="shared" si="2"/>
        <v>-0.848732324669353</v>
      </c>
    </row>
    <row r="37" spans="2:14" x14ac:dyDescent="0.25">
      <c r="B37" s="11">
        <v>2015</v>
      </c>
      <c r="C37" s="11">
        <v>456.4</v>
      </c>
      <c r="D37">
        <v>1573.2</v>
      </c>
      <c r="E37" s="12">
        <v>1462.3</v>
      </c>
      <c r="F37" s="16">
        <f t="shared" si="3"/>
        <v>6.3888888888888801E-2</v>
      </c>
      <c r="G37" s="4">
        <f t="shared" si="3"/>
        <v>6.3888888888888801E-2</v>
      </c>
      <c r="H37" s="17">
        <f t="shared" si="3"/>
        <v>0.116666666666666</v>
      </c>
      <c r="I37" s="16">
        <f t="shared" si="4"/>
        <v>1.0659739506311052</v>
      </c>
      <c r="J37" s="4">
        <f t="shared" si="4"/>
        <v>1.0659739506311052</v>
      </c>
      <c r="K37" s="17">
        <f t="shared" si="0"/>
        <v>1.1237447856581135</v>
      </c>
      <c r="L37" s="4">
        <f t="shared" si="1"/>
        <v>-1.1945746647496951</v>
      </c>
      <c r="M37" s="4">
        <f t="shared" si="2"/>
        <v>-1.1945746647496951</v>
      </c>
      <c r="N37" s="17">
        <f t="shared" si="2"/>
        <v>-0.93305321036938926</v>
      </c>
    </row>
    <row r="38" spans="2:14" x14ac:dyDescent="0.25">
      <c r="B38" s="11">
        <v>2016</v>
      </c>
      <c r="C38" s="11">
        <v>917.3</v>
      </c>
      <c r="D38">
        <v>1186.5999999999999</v>
      </c>
      <c r="E38" s="12">
        <v>1331</v>
      </c>
      <c r="F38" s="16">
        <f t="shared" si="3"/>
        <v>0.15</v>
      </c>
      <c r="G38" s="4">
        <f t="shared" si="3"/>
        <v>0.22222222222222199</v>
      </c>
      <c r="H38" s="17">
        <f t="shared" si="3"/>
        <v>0.102777777777777</v>
      </c>
      <c r="I38" s="16">
        <f t="shared" si="4"/>
        <v>1.1618342427282831</v>
      </c>
      <c r="J38" s="4">
        <f t="shared" si="4"/>
        <v>1.2488488690016819</v>
      </c>
      <c r="K38" s="17">
        <f t="shared" si="0"/>
        <v>1.1082451050198983</v>
      </c>
      <c r="L38" s="4">
        <f t="shared" si="1"/>
        <v>-0.82390874094431876</v>
      </c>
      <c r="M38" s="4">
        <f t="shared" si="2"/>
        <v>-0.65321251377534417</v>
      </c>
      <c r="N38" s="17">
        <f t="shared" si="2"/>
        <v>-0.98810077670029561</v>
      </c>
    </row>
    <row r="39" spans="2:14" x14ac:dyDescent="0.25">
      <c r="B39" s="11">
        <v>2018</v>
      </c>
      <c r="C39" s="11">
        <v>1042.9000000000001</v>
      </c>
      <c r="D39">
        <v>917.1</v>
      </c>
      <c r="E39" s="12">
        <v>1579.3</v>
      </c>
      <c r="F39" s="16">
        <f t="shared" si="3"/>
        <v>0.68611111111111101</v>
      </c>
      <c r="G39" s="4">
        <f t="shared" si="3"/>
        <v>0.52777777777777701</v>
      </c>
      <c r="H39" s="17">
        <f t="shared" si="3"/>
        <v>0.219444444444444</v>
      </c>
      <c r="I39" s="16">
        <f t="shared" si="4"/>
        <v>1.9859772514697134</v>
      </c>
      <c r="J39" s="4">
        <f t="shared" si="4"/>
        <v>1.6951610952772713</v>
      </c>
      <c r="K39" s="17">
        <f t="shared" si="0"/>
        <v>1.2453846579972403</v>
      </c>
      <c r="L39" s="4">
        <f t="shared" si="1"/>
        <v>-0.1636055475076216</v>
      </c>
      <c r="M39" s="4">
        <f t="shared" si="2"/>
        <v>-0.27754889981445896</v>
      </c>
      <c r="N39" s="17">
        <f t="shared" si="2"/>
        <v>-0.65867540947684677</v>
      </c>
    </row>
    <row r="40" spans="2:14" x14ac:dyDescent="0.25">
      <c r="B40" s="11">
        <v>2019</v>
      </c>
      <c r="C40" s="11">
        <v>921.5</v>
      </c>
      <c r="D40">
        <v>775.4</v>
      </c>
      <c r="E40" s="12">
        <v>1414.9</v>
      </c>
      <c r="F40" s="16">
        <f t="shared" si="3"/>
        <v>0.81111111111111101</v>
      </c>
      <c r="G40" s="4">
        <f t="shared" si="3"/>
        <v>0.72499999999999998</v>
      </c>
      <c r="H40" s="17">
        <f t="shared" si="3"/>
        <v>8.3333333333333301E-2</v>
      </c>
      <c r="I40" s="16">
        <f t="shared" si="4"/>
        <v>2.2504070503288132</v>
      </c>
      <c r="J40" s="4">
        <f t="shared" si="4"/>
        <v>2.0647310999664863</v>
      </c>
      <c r="K40" s="17">
        <f t="shared" si="4"/>
        <v>1.0869040495212288</v>
      </c>
      <c r="L40" s="4">
        <f t="shared" si="1"/>
        <v>-9.0919649318869034E-2</v>
      </c>
      <c r="M40" s="4">
        <f>LOG(I19)</f>
        <v>-0.13966199342900631</v>
      </c>
      <c r="N40" s="17">
        <f>LOG(J19)</f>
        <v>-1.0791812460476249</v>
      </c>
    </row>
    <row r="41" spans="2:14" x14ac:dyDescent="0.25">
      <c r="B41" s="18">
        <v>2020</v>
      </c>
      <c r="C41" s="18">
        <v>1039.5999999999999</v>
      </c>
      <c r="D41" s="19">
        <v>834.7</v>
      </c>
      <c r="E41" s="20">
        <v>1362.1</v>
      </c>
      <c r="F41" s="21">
        <f t="shared" si="3"/>
        <v>0.875</v>
      </c>
      <c r="G41" s="22">
        <f t="shared" si="3"/>
        <v>0.50833333333333297</v>
      </c>
      <c r="H41" s="23">
        <f t="shared" si="3"/>
        <v>0.211111111111111</v>
      </c>
      <c r="I41" s="21">
        <f>EXP(H20)</f>
        <v>2.3988752939670981</v>
      </c>
      <c r="J41" s="22">
        <f>EXP(I20)</f>
        <v>1.6625180212410016</v>
      </c>
      <c r="K41" s="23">
        <f>EXP(J20)</f>
        <v>1.235049575168488</v>
      </c>
      <c r="L41" s="22">
        <f t="shared" si="1"/>
        <v>-5.7991946977686754E-2</v>
      </c>
      <c r="M41" s="22">
        <f>LOG(I20)</f>
        <v>-0.29385141103685808</v>
      </c>
      <c r="N41" s="23">
        <f>LOG(J20)</f>
        <v>-0.67548890848649612</v>
      </c>
    </row>
    <row r="46" spans="2:14" x14ac:dyDescent="0.25">
      <c r="E46" t="str">
        <f t="shared" ref="E46:E65" si="5">L22</f>
        <v>log</v>
      </c>
    </row>
    <row r="47" spans="2:14" x14ac:dyDescent="0.25">
      <c r="B47" t="s">
        <v>8</v>
      </c>
      <c r="C47" t="s">
        <v>5</v>
      </c>
      <c r="D47" t="s">
        <v>51</v>
      </c>
      <c r="E47" t="str">
        <f t="shared" si="5"/>
        <v>SWDI SC</v>
      </c>
    </row>
    <row r="48" spans="2:14" x14ac:dyDescent="0.25">
      <c r="B48">
        <v>2002</v>
      </c>
      <c r="C48">
        <v>1533.5</v>
      </c>
      <c r="D48">
        <v>1</v>
      </c>
      <c r="E48" s="4">
        <f t="shared" si="5"/>
        <v>-0.16010315367155134</v>
      </c>
    </row>
    <row r="49" spans="2:5" x14ac:dyDescent="0.25">
      <c r="B49">
        <v>2003</v>
      </c>
      <c r="C49">
        <v>1712.8999999999901</v>
      </c>
      <c r="D49">
        <v>1</v>
      </c>
      <c r="E49" s="4">
        <f t="shared" si="5"/>
        <v>-0.14300273668603572</v>
      </c>
    </row>
    <row r="50" spans="2:5" x14ac:dyDescent="0.25">
      <c r="B50">
        <v>2004</v>
      </c>
      <c r="C50">
        <v>1836.19999999999</v>
      </c>
      <c r="D50">
        <v>1</v>
      </c>
      <c r="E50" s="4">
        <f t="shared" si="5"/>
        <v>-0.2238640408516821</v>
      </c>
    </row>
    <row r="51" spans="2:5" x14ac:dyDescent="0.25">
      <c r="B51">
        <v>2005</v>
      </c>
      <c r="C51">
        <v>1528.5</v>
      </c>
      <c r="D51">
        <v>1</v>
      </c>
      <c r="E51" s="4">
        <f t="shared" si="5"/>
        <v>-6.6344021342452819E-2</v>
      </c>
    </row>
    <row r="52" spans="2:5" x14ac:dyDescent="0.25">
      <c r="B52">
        <v>2006</v>
      </c>
      <c r="C52">
        <v>1469.7</v>
      </c>
      <c r="D52">
        <v>1</v>
      </c>
      <c r="E52" s="4">
        <f t="shared" si="5"/>
        <v>-1.597302597641349E-2</v>
      </c>
    </row>
    <row r="53" spans="2:5" x14ac:dyDescent="0.25">
      <c r="B53">
        <v>2007</v>
      </c>
      <c r="C53">
        <v>1596.4</v>
      </c>
      <c r="D53">
        <v>1</v>
      </c>
      <c r="E53" s="4">
        <f t="shared" si="5"/>
        <v>-8.2086236691032474E-2</v>
      </c>
    </row>
    <row r="54" spans="2:5" x14ac:dyDescent="0.25">
      <c r="B54">
        <v>2008</v>
      </c>
      <c r="C54">
        <v>1269.2</v>
      </c>
      <c r="D54">
        <v>0</v>
      </c>
      <c r="E54" s="4">
        <f t="shared" si="5"/>
        <v>-0.14132915279646943</v>
      </c>
    </row>
    <row r="55" spans="2:5" x14ac:dyDescent="0.25">
      <c r="B55">
        <v>2009</v>
      </c>
      <c r="C55">
        <v>985.7</v>
      </c>
      <c r="D55">
        <v>0</v>
      </c>
      <c r="E55" s="4">
        <f t="shared" si="5"/>
        <v>-0.39194964498285079</v>
      </c>
    </row>
    <row r="56" spans="2:5" x14ac:dyDescent="0.25">
      <c r="B56">
        <v>2010</v>
      </c>
      <c r="C56">
        <v>826.9</v>
      </c>
      <c r="D56">
        <v>0</v>
      </c>
      <c r="E56" s="4">
        <f t="shared" si="5"/>
        <v>-0.3802112417116067</v>
      </c>
    </row>
    <row r="57" spans="2:5" x14ac:dyDescent="0.25">
      <c r="B57">
        <v>2011</v>
      </c>
      <c r="C57">
        <v>900.69999999999902</v>
      </c>
      <c r="D57">
        <v>0</v>
      </c>
      <c r="E57" s="4">
        <f t="shared" si="5"/>
        <v>-5.7991946977686754E-2</v>
      </c>
    </row>
    <row r="58" spans="2:5" x14ac:dyDescent="0.25">
      <c r="B58">
        <v>2012</v>
      </c>
      <c r="C58">
        <v>1170.3999999999901</v>
      </c>
      <c r="D58">
        <v>0</v>
      </c>
      <c r="E58" s="4">
        <f t="shared" si="5"/>
        <v>-4.5757490560675115E-2</v>
      </c>
    </row>
    <row r="59" spans="2:5" x14ac:dyDescent="0.25">
      <c r="B59">
        <v>2013</v>
      </c>
      <c r="C59">
        <v>1060.8</v>
      </c>
      <c r="D59">
        <v>0</v>
      </c>
      <c r="E59" s="4">
        <f t="shared" si="5"/>
        <v>-0.20994952631664909</v>
      </c>
    </row>
    <row r="60" spans="2:5" x14ac:dyDescent="0.25">
      <c r="B60">
        <v>2014</v>
      </c>
      <c r="C60">
        <v>642.9</v>
      </c>
      <c r="D60">
        <v>0</v>
      </c>
      <c r="E60" s="4">
        <f t="shared" si="5"/>
        <v>-0.44909253111941955</v>
      </c>
    </row>
    <row r="61" spans="2:5" x14ac:dyDescent="0.25">
      <c r="B61">
        <v>2015</v>
      </c>
      <c r="C61">
        <v>456.4</v>
      </c>
      <c r="D61">
        <v>0</v>
      </c>
      <c r="E61" s="4">
        <f t="shared" si="5"/>
        <v>-1.1945746647496951</v>
      </c>
    </row>
    <row r="62" spans="2:5" x14ac:dyDescent="0.25">
      <c r="B62">
        <v>2016</v>
      </c>
      <c r="C62">
        <v>917.3</v>
      </c>
      <c r="D62">
        <v>0</v>
      </c>
      <c r="E62" s="4">
        <f t="shared" si="5"/>
        <v>-0.82390874094431876</v>
      </c>
    </row>
    <row r="63" spans="2:5" x14ac:dyDescent="0.25">
      <c r="B63">
        <v>2018</v>
      </c>
      <c r="C63">
        <v>1042.9000000000001</v>
      </c>
      <c r="D63">
        <v>0</v>
      </c>
      <c r="E63" s="4">
        <f t="shared" si="5"/>
        <v>-0.1636055475076216</v>
      </c>
    </row>
    <row r="64" spans="2:5" x14ac:dyDescent="0.25">
      <c r="B64">
        <v>2019</v>
      </c>
      <c r="C64">
        <v>921.5</v>
      </c>
      <c r="D64">
        <v>0</v>
      </c>
      <c r="E64" s="4">
        <f t="shared" si="5"/>
        <v>-9.0919649318869034E-2</v>
      </c>
    </row>
    <row r="65" spans="2:6" x14ac:dyDescent="0.25">
      <c r="B65">
        <v>2020</v>
      </c>
      <c r="C65">
        <v>1039.5999999999999</v>
      </c>
      <c r="D65">
        <v>0</v>
      </c>
      <c r="E65" s="4">
        <f t="shared" si="5"/>
        <v>-5.7991946977686754E-2</v>
      </c>
    </row>
    <row r="67" spans="2:6" x14ac:dyDescent="0.25">
      <c r="E67" t="str">
        <f>L22</f>
        <v>log</v>
      </c>
      <c r="F67" t="str">
        <f>L22</f>
        <v>log</v>
      </c>
    </row>
    <row r="68" spans="2:6" x14ac:dyDescent="0.25">
      <c r="B68" t="s">
        <v>8</v>
      </c>
      <c r="C68" t="s">
        <v>5</v>
      </c>
      <c r="D68" t="s">
        <v>51</v>
      </c>
      <c r="E68" t="str">
        <f>G23</f>
        <v>SWDI delta imports</v>
      </c>
      <c r="F68" t="str">
        <f>M23</f>
        <v>SWDI delta imports</v>
      </c>
    </row>
    <row r="69" spans="2:6" x14ac:dyDescent="0.25">
      <c r="B69">
        <v>2002</v>
      </c>
      <c r="C69">
        <v>1533.5</v>
      </c>
      <c r="D69">
        <v>1</v>
      </c>
      <c r="E69">
        <f t="shared" ref="E69:E86" si="6">G24</f>
        <v>0.469444444444444</v>
      </c>
      <c r="F69" s="4">
        <f>M24</f>
        <v>-0.32841579615361416</v>
      </c>
    </row>
    <row r="70" spans="2:6" x14ac:dyDescent="0.25">
      <c r="B70">
        <v>2003</v>
      </c>
      <c r="C70">
        <v>1712.8999999999901</v>
      </c>
      <c r="D70">
        <v>1</v>
      </c>
      <c r="E70">
        <f t="shared" si="6"/>
        <v>0.54722222222222205</v>
      </c>
      <c r="F70" s="4">
        <f t="shared" ref="F70:F86" si="7">M25</f>
        <v>-0.26183627460569447</v>
      </c>
    </row>
    <row r="71" spans="2:6" x14ac:dyDescent="0.25">
      <c r="B71">
        <v>2004</v>
      </c>
      <c r="C71">
        <v>1836.19999999999</v>
      </c>
      <c r="D71">
        <v>1</v>
      </c>
      <c r="E71">
        <f t="shared" si="6"/>
        <v>0.55833333333333302</v>
      </c>
      <c r="F71" s="4">
        <f t="shared" si="7"/>
        <v>-0.25310644334679866</v>
      </c>
    </row>
    <row r="72" spans="2:6" x14ac:dyDescent="0.25">
      <c r="B72">
        <v>2005</v>
      </c>
      <c r="C72">
        <v>1528.5</v>
      </c>
      <c r="D72">
        <v>1</v>
      </c>
      <c r="E72">
        <f t="shared" si="6"/>
        <v>0.70833333333333304</v>
      </c>
      <c r="F72" s="4">
        <f t="shared" si="7"/>
        <v>-0.14976232033333228</v>
      </c>
    </row>
    <row r="73" spans="2:6" x14ac:dyDescent="0.25">
      <c r="B73">
        <v>2006</v>
      </c>
      <c r="C73">
        <v>1469.7</v>
      </c>
      <c r="D73">
        <v>1</v>
      </c>
      <c r="E73">
        <f t="shared" si="6"/>
        <v>0.88888888888888895</v>
      </c>
      <c r="F73" s="4">
        <f t="shared" si="7"/>
        <v>-5.1152522447381256E-2</v>
      </c>
    </row>
    <row r="74" spans="2:6" x14ac:dyDescent="0.25">
      <c r="B74">
        <v>2007</v>
      </c>
      <c r="C74">
        <v>1596.4</v>
      </c>
      <c r="D74">
        <v>1</v>
      </c>
      <c r="E74">
        <f t="shared" si="6"/>
        <v>0.53611111111111098</v>
      </c>
      <c r="F74" s="4">
        <f t="shared" si="7"/>
        <v>-0.27074519175951361</v>
      </c>
    </row>
    <row r="75" spans="2:6" x14ac:dyDescent="0.25">
      <c r="B75">
        <v>2008</v>
      </c>
      <c r="C75">
        <v>1269.2</v>
      </c>
      <c r="D75">
        <v>0</v>
      </c>
      <c r="E75">
        <f t="shared" si="6"/>
        <v>0.26944444444444399</v>
      </c>
      <c r="F75" s="4">
        <f t="shared" si="7"/>
        <v>-0.56953076650104317</v>
      </c>
    </row>
    <row r="76" spans="2:6" x14ac:dyDescent="0.25">
      <c r="B76">
        <v>2009</v>
      </c>
      <c r="C76">
        <v>985.7</v>
      </c>
      <c r="D76">
        <v>0</v>
      </c>
      <c r="E76">
        <f t="shared" si="6"/>
        <v>0.20555555555555499</v>
      </c>
      <c r="F76" s="4">
        <f t="shared" si="7"/>
        <v>-0.68707078103631225</v>
      </c>
    </row>
    <row r="77" spans="2:6" x14ac:dyDescent="0.25">
      <c r="B77">
        <v>2010</v>
      </c>
      <c r="C77">
        <v>826.9</v>
      </c>
      <c r="D77">
        <v>0</v>
      </c>
      <c r="E77">
        <f t="shared" si="6"/>
        <v>0.469444444444444</v>
      </c>
      <c r="F77" s="4">
        <f t="shared" si="7"/>
        <v>-0.32841579615361416</v>
      </c>
    </row>
    <row r="78" spans="2:6" x14ac:dyDescent="0.25">
      <c r="B78">
        <v>2011</v>
      </c>
      <c r="C78">
        <v>900.69999999999902</v>
      </c>
      <c r="D78">
        <v>0</v>
      </c>
      <c r="E78">
        <f t="shared" si="6"/>
        <v>0.86944444444444402</v>
      </c>
      <c r="F78" s="4">
        <f t="shared" si="7"/>
        <v>-6.075816322083899E-2</v>
      </c>
    </row>
    <row r="79" spans="2:6" x14ac:dyDescent="0.25">
      <c r="B79">
        <v>2012</v>
      </c>
      <c r="C79">
        <v>1170.3999999999901</v>
      </c>
      <c r="D79">
        <v>0</v>
      </c>
      <c r="E79">
        <f t="shared" si="6"/>
        <v>0.59722222222222199</v>
      </c>
      <c r="F79" s="4">
        <f t="shared" si="7"/>
        <v>-0.2238640408516821</v>
      </c>
    </row>
    <row r="80" spans="2:6" x14ac:dyDescent="0.25">
      <c r="B80">
        <v>2013</v>
      </c>
      <c r="C80">
        <v>1060.8</v>
      </c>
      <c r="D80">
        <v>0</v>
      </c>
      <c r="E80">
        <f t="shared" si="6"/>
        <v>0.38333333333333303</v>
      </c>
      <c r="F80" s="4">
        <f t="shared" si="7"/>
        <v>-0.41642341436605113</v>
      </c>
    </row>
    <row r="81" spans="2:6" x14ac:dyDescent="0.25">
      <c r="B81">
        <v>2014</v>
      </c>
      <c r="C81">
        <v>642.9</v>
      </c>
      <c r="D81">
        <v>0</v>
      </c>
      <c r="E81">
        <f t="shared" si="6"/>
        <v>0.105555555555555</v>
      </c>
      <c r="F81" s="4">
        <f t="shared" si="7"/>
        <v>-0.97651890415047937</v>
      </c>
    </row>
    <row r="82" spans="2:6" x14ac:dyDescent="0.25">
      <c r="B82">
        <v>2015</v>
      </c>
      <c r="C82">
        <v>456.4</v>
      </c>
      <c r="D82">
        <v>0</v>
      </c>
      <c r="E82">
        <f t="shared" si="6"/>
        <v>6.3888888888888801E-2</v>
      </c>
      <c r="F82" s="4">
        <f t="shared" si="7"/>
        <v>-1.1945746647496951</v>
      </c>
    </row>
    <row r="83" spans="2:6" x14ac:dyDescent="0.25">
      <c r="B83">
        <v>2016</v>
      </c>
      <c r="C83">
        <v>917.3</v>
      </c>
      <c r="D83">
        <v>0</v>
      </c>
      <c r="E83">
        <f t="shared" si="6"/>
        <v>0.22222222222222199</v>
      </c>
      <c r="F83" s="4">
        <f t="shared" si="7"/>
        <v>-0.65321251377534417</v>
      </c>
    </row>
    <row r="84" spans="2:6" x14ac:dyDescent="0.25">
      <c r="B84">
        <v>2018</v>
      </c>
      <c r="C84">
        <v>1042.9000000000001</v>
      </c>
      <c r="D84">
        <v>0</v>
      </c>
      <c r="E84">
        <f t="shared" si="6"/>
        <v>0.52777777777777701</v>
      </c>
      <c r="F84" s="4">
        <f t="shared" si="7"/>
        <v>-0.27754889981445896</v>
      </c>
    </row>
    <row r="85" spans="2:6" x14ac:dyDescent="0.25">
      <c r="B85">
        <v>2019</v>
      </c>
      <c r="C85">
        <v>921.5</v>
      </c>
      <c r="D85">
        <v>0</v>
      </c>
      <c r="E85">
        <f t="shared" si="6"/>
        <v>0.72499999999999998</v>
      </c>
      <c r="F85" s="4">
        <f t="shared" si="7"/>
        <v>-0.13966199342900631</v>
      </c>
    </row>
    <row r="86" spans="2:6" x14ac:dyDescent="0.25">
      <c r="B86">
        <v>2020</v>
      </c>
      <c r="C86">
        <v>1039.5999999999999</v>
      </c>
      <c r="D86">
        <v>0</v>
      </c>
      <c r="E86">
        <f t="shared" si="6"/>
        <v>0.50833333333333297</v>
      </c>
      <c r="F86" s="4">
        <f t="shared" si="7"/>
        <v>-0.29385141103685808</v>
      </c>
    </row>
  </sheetData>
  <mergeCells count="1">
    <mergeCell ref="H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C02E-78DC-4F9D-8461-989A605BEC9E}">
  <dimension ref="A2:K20"/>
  <sheetViews>
    <sheetView zoomScale="70" zoomScaleNormal="70" workbookViewId="0">
      <selection activeCell="N2" sqref="N2"/>
    </sheetView>
  </sheetViews>
  <sheetFormatPr defaultRowHeight="15.75" x14ac:dyDescent="0.25"/>
  <cols>
    <col min="1" max="5" width="9.140625" style="1"/>
    <col min="6" max="6" width="10.28515625" style="1" customWidth="1"/>
    <col min="7" max="9" width="9.140625" style="1"/>
    <col min="10" max="10" width="12.140625" style="1" bestFit="1" customWidth="1"/>
    <col min="11" max="11" width="11.140625" style="1" bestFit="1" customWidth="1"/>
    <col min="12" max="12" width="9.140625" style="1"/>
    <col min="13" max="13" width="13.85546875" style="1" customWidth="1"/>
    <col min="14" max="14" width="11.85546875" style="1" customWidth="1"/>
    <col min="15" max="16384" width="9.140625" style="1"/>
  </cols>
  <sheetData>
    <row r="2" spans="1:11" x14ac:dyDescent="0.25">
      <c r="A2" s="1" t="s">
        <v>8</v>
      </c>
      <c r="B2" s="1" t="s">
        <v>7</v>
      </c>
      <c r="C2" s="1" t="s">
        <v>6</v>
      </c>
      <c r="D2" s="1" t="s">
        <v>5</v>
      </c>
      <c r="E2" s="1" t="s">
        <v>4</v>
      </c>
      <c r="F2" s="1" t="s">
        <v>3</v>
      </c>
      <c r="G2" s="1" t="s">
        <v>2</v>
      </c>
      <c r="H2" s="1" t="s">
        <v>1</v>
      </c>
      <c r="I2" s="1" t="s">
        <v>0</v>
      </c>
      <c r="J2" s="1" t="str">
        <f>"Pre-2007 Average"</f>
        <v>Pre-2007 Average</v>
      </c>
      <c r="K2" s="1" t="str">
        <f>"Post-2007 Average"</f>
        <v>Post-2007 Average</v>
      </c>
    </row>
    <row r="3" spans="1:11" x14ac:dyDescent="0.25">
      <c r="A3" s="1">
        <v>2002</v>
      </c>
      <c r="B3" s="1">
        <v>218.4</v>
      </c>
      <c r="C3" s="1">
        <v>53.6</v>
      </c>
      <c r="D3" s="1">
        <v>1533.5</v>
      </c>
      <c r="E3" s="3">
        <v>0.69166666666666599</v>
      </c>
      <c r="F3" s="3">
        <v>0.469444444444444</v>
      </c>
      <c r="G3" s="3">
        <v>0.47222222222222199</v>
      </c>
      <c r="H3" s="2">
        <v>56.945205479452</v>
      </c>
      <c r="I3" s="1">
        <v>70</v>
      </c>
      <c r="J3" s="1">
        <f>AVERAGE($D$3:$D$8)</f>
        <v>1612.8666666666634</v>
      </c>
    </row>
    <row r="4" spans="1:11" x14ac:dyDescent="0.25">
      <c r="A4" s="1">
        <v>2003</v>
      </c>
      <c r="B4" s="1">
        <v>207.3</v>
      </c>
      <c r="C4" s="1">
        <v>0.7</v>
      </c>
      <c r="D4" s="1">
        <v>1712.8999999999901</v>
      </c>
      <c r="E4" s="3">
        <v>0.719444444444444</v>
      </c>
      <c r="F4" s="3">
        <v>0.54722222222222205</v>
      </c>
      <c r="G4" s="3">
        <v>0.61388888888888804</v>
      </c>
      <c r="H4" s="2">
        <v>69.561643835616394</v>
      </c>
      <c r="I4" s="1">
        <v>90</v>
      </c>
      <c r="J4" s="1">
        <f t="shared" ref="J4:J8" si="0">AVERAGE($D$3:$D$8)</f>
        <v>1612.8666666666634</v>
      </c>
    </row>
    <row r="5" spans="1:11" x14ac:dyDescent="0.25">
      <c r="A5" s="1">
        <v>2004</v>
      </c>
      <c r="B5" s="1">
        <v>202.6</v>
      </c>
      <c r="C5" s="1">
        <v>0.4</v>
      </c>
      <c r="D5" s="1">
        <v>1836.19999999999</v>
      </c>
      <c r="E5" s="3">
        <v>0.59722222222222199</v>
      </c>
      <c r="F5" s="3">
        <v>0.55833333333333302</v>
      </c>
      <c r="G5" s="3">
        <v>0.452777777777777</v>
      </c>
      <c r="H5" s="2">
        <v>59.849726775956199</v>
      </c>
      <c r="I5" s="1">
        <v>65</v>
      </c>
      <c r="J5" s="1">
        <f>AVERAGE($D$3:$D$8)</f>
        <v>1612.8666666666634</v>
      </c>
    </row>
    <row r="6" spans="1:11" x14ac:dyDescent="0.25">
      <c r="A6" s="1">
        <v>2005</v>
      </c>
      <c r="B6" s="1">
        <v>339.79999999999899</v>
      </c>
      <c r="C6" s="1">
        <v>42.099999999999902</v>
      </c>
      <c r="D6" s="1">
        <v>1528.5</v>
      </c>
      <c r="E6" s="3">
        <v>0.85833333333333295</v>
      </c>
      <c r="F6" s="3">
        <v>0.70833333333333304</v>
      </c>
      <c r="G6" s="3">
        <v>0.87777777777777699</v>
      </c>
      <c r="H6" s="2">
        <v>76.465753424657507</v>
      </c>
      <c r="I6" s="1">
        <v>90</v>
      </c>
      <c r="J6" s="1">
        <f t="shared" si="0"/>
        <v>1612.8666666666634</v>
      </c>
    </row>
    <row r="7" spans="1:11" x14ac:dyDescent="0.25">
      <c r="A7" s="1">
        <v>2006</v>
      </c>
      <c r="B7" s="1">
        <v>365.8</v>
      </c>
      <c r="C7" s="1">
        <v>0.4</v>
      </c>
      <c r="D7" s="1">
        <v>1469.7</v>
      </c>
      <c r="E7" s="3">
        <v>0.96388888888888902</v>
      </c>
      <c r="F7" s="3">
        <v>0.88888888888888895</v>
      </c>
      <c r="G7" s="3">
        <v>0.85277777777777697</v>
      </c>
      <c r="H7" s="2">
        <v>88.191780821917803</v>
      </c>
      <c r="I7" s="1">
        <v>100</v>
      </c>
      <c r="J7" s="1">
        <f t="shared" si="0"/>
        <v>1612.8666666666634</v>
      </c>
    </row>
    <row r="8" spans="1:11" x14ac:dyDescent="0.25">
      <c r="A8" s="1">
        <v>2007</v>
      </c>
      <c r="B8" s="1">
        <v>185.79999999999899</v>
      </c>
      <c r="C8" s="1">
        <v>0</v>
      </c>
      <c r="D8" s="1">
        <v>1596.4</v>
      </c>
      <c r="E8" s="3">
        <v>0.82777777777777695</v>
      </c>
      <c r="F8" s="3">
        <v>0.53611111111111098</v>
      </c>
      <c r="G8" s="3">
        <v>0.358333333333333</v>
      </c>
      <c r="H8" s="2">
        <v>56.068493150684901</v>
      </c>
      <c r="I8" s="1">
        <v>60</v>
      </c>
      <c r="J8" s="1">
        <f t="shared" si="0"/>
        <v>1612.8666666666634</v>
      </c>
    </row>
    <row r="9" spans="1:11" x14ac:dyDescent="0.25">
      <c r="A9" s="1">
        <v>2008</v>
      </c>
      <c r="B9" s="1">
        <v>138.19999999999999</v>
      </c>
      <c r="C9" s="1">
        <v>0.3</v>
      </c>
      <c r="D9" s="1">
        <v>1269.2</v>
      </c>
      <c r="E9" s="3">
        <v>0.72222222222222199</v>
      </c>
      <c r="F9" s="3">
        <v>0.26944444444444399</v>
      </c>
      <c r="G9" s="3">
        <v>0.35277777777777702</v>
      </c>
      <c r="H9" s="2">
        <v>30.655737704918</v>
      </c>
      <c r="I9" s="1">
        <v>35</v>
      </c>
      <c r="K9" s="1">
        <f>AVERAGE($D$9:$D$20)</f>
        <v>936.1916666666657</v>
      </c>
    </row>
    <row r="10" spans="1:11" x14ac:dyDescent="0.25">
      <c r="A10" s="1">
        <v>2009</v>
      </c>
      <c r="B10" s="1">
        <v>98.8</v>
      </c>
      <c r="C10" s="1">
        <v>0.8</v>
      </c>
      <c r="D10" s="1">
        <v>985.7</v>
      </c>
      <c r="E10" s="3">
        <v>0.405555555555555</v>
      </c>
      <c r="F10" s="3">
        <v>0.20555555555555499</v>
      </c>
      <c r="G10" s="3">
        <v>0.46111111111111103</v>
      </c>
      <c r="H10" s="2">
        <v>29.2328767123287</v>
      </c>
      <c r="I10" s="1">
        <v>40</v>
      </c>
      <c r="K10" s="1">
        <f>AVERAGE($D$9:$D$20)</f>
        <v>936.1916666666657</v>
      </c>
    </row>
    <row r="11" spans="1:11" x14ac:dyDescent="0.25">
      <c r="A11" s="1">
        <v>2010</v>
      </c>
      <c r="B11" s="1">
        <v>241.6</v>
      </c>
      <c r="C11" s="1">
        <v>1.4</v>
      </c>
      <c r="D11" s="1">
        <v>826.9</v>
      </c>
      <c r="E11" s="3">
        <v>0.41666666666666602</v>
      </c>
      <c r="F11" s="3">
        <v>0.469444444444444</v>
      </c>
      <c r="G11" s="3">
        <v>0.66111111111111098</v>
      </c>
      <c r="H11" s="2">
        <v>35.054794520547901</v>
      </c>
      <c r="I11" s="1">
        <v>50</v>
      </c>
      <c r="K11" s="1">
        <f t="shared" ref="K11:K20" si="1">AVERAGE($D$9:$D$20)</f>
        <v>936.1916666666657</v>
      </c>
    </row>
    <row r="12" spans="1:11" x14ac:dyDescent="0.25">
      <c r="A12" s="1">
        <v>2011</v>
      </c>
      <c r="B12" s="1">
        <v>324.89999999999998</v>
      </c>
      <c r="C12" s="1">
        <v>1.7</v>
      </c>
      <c r="D12" s="1">
        <v>900.69999999999902</v>
      </c>
      <c r="E12" s="3">
        <v>0.875</v>
      </c>
      <c r="F12" s="3">
        <v>0.86944444444444402</v>
      </c>
      <c r="G12" s="3">
        <v>0.83333333333333304</v>
      </c>
      <c r="H12" s="2">
        <v>72.082191780821901</v>
      </c>
      <c r="I12" s="1">
        <v>80</v>
      </c>
      <c r="K12" s="1">
        <f t="shared" si="1"/>
        <v>936.1916666666657</v>
      </c>
    </row>
    <row r="13" spans="1:11" x14ac:dyDescent="0.25">
      <c r="A13" s="1">
        <v>2012</v>
      </c>
      <c r="B13" s="1">
        <v>200.1</v>
      </c>
      <c r="C13" s="1">
        <v>0.1</v>
      </c>
      <c r="D13" s="1">
        <v>1170.3999999999901</v>
      </c>
      <c r="E13" s="3">
        <v>0.9</v>
      </c>
      <c r="F13" s="3">
        <v>0.59722222222222199</v>
      </c>
      <c r="G13" s="3">
        <v>0.42777777777777698</v>
      </c>
      <c r="H13" s="2">
        <v>58.688524590163901</v>
      </c>
      <c r="I13" s="1">
        <v>65</v>
      </c>
      <c r="K13" s="1">
        <f t="shared" si="1"/>
        <v>936.1916666666657</v>
      </c>
    </row>
    <row r="14" spans="1:11" x14ac:dyDescent="0.25">
      <c r="A14" s="1">
        <v>2013</v>
      </c>
      <c r="B14" s="1">
        <v>74.5</v>
      </c>
      <c r="C14" s="1">
        <v>0</v>
      </c>
      <c r="D14" s="1">
        <v>1060.8</v>
      </c>
      <c r="E14" s="3">
        <v>0.61666666666666603</v>
      </c>
      <c r="F14" s="3">
        <v>0.38333333333333303</v>
      </c>
      <c r="G14" s="3">
        <v>0.28333333333333299</v>
      </c>
      <c r="H14" s="2">
        <v>32.561643835616401</v>
      </c>
      <c r="I14" s="1">
        <v>35</v>
      </c>
      <c r="K14" s="1">
        <f t="shared" si="1"/>
        <v>936.1916666666657</v>
      </c>
    </row>
    <row r="15" spans="1:11" x14ac:dyDescent="0.25">
      <c r="A15" s="1">
        <v>2014</v>
      </c>
      <c r="B15" s="1">
        <v>51.5</v>
      </c>
      <c r="C15" s="1">
        <v>0.1</v>
      </c>
      <c r="D15" s="1">
        <v>642.9</v>
      </c>
      <c r="E15" s="3">
        <v>0.35555555555555501</v>
      </c>
      <c r="F15" s="3">
        <v>0.105555555555555</v>
      </c>
      <c r="G15" s="3">
        <v>0.11944444444444401</v>
      </c>
      <c r="H15" s="2">
        <v>4.3698630136986303</v>
      </c>
      <c r="I15" s="1">
        <v>5</v>
      </c>
      <c r="K15" s="1">
        <f t="shared" si="1"/>
        <v>936.1916666666657</v>
      </c>
    </row>
    <row r="16" spans="1:11" x14ac:dyDescent="0.25">
      <c r="A16" s="1">
        <v>2015</v>
      </c>
      <c r="B16" s="1">
        <v>35.200000000000003</v>
      </c>
      <c r="C16" s="1">
        <v>0.2</v>
      </c>
      <c r="D16" s="1">
        <v>456.4</v>
      </c>
      <c r="E16" s="3">
        <v>6.3888888888888801E-2</v>
      </c>
      <c r="F16" s="3">
        <v>6.3888888888888801E-2</v>
      </c>
      <c r="G16" s="3">
        <v>6.1111111111110998E-2</v>
      </c>
      <c r="H16" s="2">
        <v>18.136986301369799</v>
      </c>
      <c r="I16" s="1">
        <v>20</v>
      </c>
      <c r="K16" s="1">
        <f t="shared" si="1"/>
        <v>936.1916666666657</v>
      </c>
    </row>
    <row r="17" spans="1:11" x14ac:dyDescent="0.25">
      <c r="A17" s="1">
        <v>2016</v>
      </c>
      <c r="B17" s="1">
        <v>96.1</v>
      </c>
      <c r="C17" s="1">
        <v>0.1</v>
      </c>
      <c r="D17" s="1">
        <v>917.3</v>
      </c>
      <c r="E17" s="3">
        <v>0.15</v>
      </c>
      <c r="F17" s="3">
        <v>0.22222222222222199</v>
      </c>
      <c r="G17" s="3">
        <v>0.297222222222222</v>
      </c>
      <c r="H17" s="2">
        <v>46.816939890710302</v>
      </c>
      <c r="I17" s="1">
        <v>60</v>
      </c>
      <c r="K17" s="1">
        <f t="shared" si="1"/>
        <v>936.1916666666657</v>
      </c>
    </row>
    <row r="18" spans="1:11" x14ac:dyDescent="0.25">
      <c r="A18" s="1">
        <v>2018</v>
      </c>
      <c r="B18" s="1">
        <v>284.2</v>
      </c>
      <c r="C18" s="1">
        <v>0</v>
      </c>
      <c r="D18" s="1">
        <v>1042.9000000000001</v>
      </c>
      <c r="E18" s="3">
        <v>0.68611111111111101</v>
      </c>
      <c r="F18" s="3">
        <v>0.52777777777777701</v>
      </c>
      <c r="G18" s="3">
        <v>0.50277777777777699</v>
      </c>
      <c r="H18" s="2">
        <v>27.410958904109499</v>
      </c>
      <c r="I18" s="1">
        <v>35</v>
      </c>
      <c r="K18" s="1">
        <f t="shared" si="1"/>
        <v>936.1916666666657</v>
      </c>
    </row>
    <row r="19" spans="1:11" x14ac:dyDescent="0.25">
      <c r="A19" s="1">
        <v>2019</v>
      </c>
      <c r="B19" s="1">
        <v>309.3</v>
      </c>
      <c r="C19" s="1">
        <v>1.5</v>
      </c>
      <c r="D19" s="1">
        <v>921.5</v>
      </c>
      <c r="E19" s="3">
        <v>0.81111111111111101</v>
      </c>
      <c r="F19" s="3">
        <v>0.72499999999999998</v>
      </c>
      <c r="G19" s="3">
        <v>0.75555555555555498</v>
      </c>
      <c r="H19" s="2">
        <v>56.794520547945197</v>
      </c>
      <c r="I19" s="1">
        <v>75</v>
      </c>
      <c r="K19" s="1">
        <f t="shared" si="1"/>
        <v>936.1916666666657</v>
      </c>
    </row>
    <row r="20" spans="1:11" x14ac:dyDescent="0.25">
      <c r="A20" s="1">
        <v>2020</v>
      </c>
      <c r="B20" s="1">
        <v>245</v>
      </c>
      <c r="C20" s="1">
        <v>0.3</v>
      </c>
      <c r="D20" s="1">
        <v>1039.5999999999999</v>
      </c>
      <c r="E20" s="3">
        <v>0.875</v>
      </c>
      <c r="F20" s="3">
        <v>0.50833333333333297</v>
      </c>
      <c r="G20" s="3">
        <v>0.52777777777777701</v>
      </c>
      <c r="H20" s="2">
        <v>16.898907103825099</v>
      </c>
      <c r="I20" s="1">
        <v>20</v>
      </c>
      <c r="K20" s="1">
        <f t="shared" si="1"/>
        <v>936.1916666666657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42C9-41C0-4650-B8B4-DB7830A7C9D4}">
  <dimension ref="A2:K20"/>
  <sheetViews>
    <sheetView zoomScale="70" zoomScaleNormal="70" workbookViewId="0">
      <selection activeCell="K48" sqref="K48"/>
    </sheetView>
  </sheetViews>
  <sheetFormatPr defaultRowHeight="15.75" x14ac:dyDescent="0.25"/>
  <cols>
    <col min="1" max="5" width="9.140625" style="1"/>
    <col min="6" max="6" width="10.28515625" style="1" customWidth="1"/>
    <col min="7" max="9" width="9.140625" style="1"/>
    <col min="10" max="10" width="12.140625" style="1" bestFit="1" customWidth="1"/>
    <col min="11" max="11" width="11.140625" style="1" bestFit="1" customWidth="1"/>
    <col min="12" max="12" width="9.140625" style="1"/>
    <col min="13" max="13" width="13.85546875" style="1" customWidth="1"/>
    <col min="14" max="14" width="11.85546875" style="1" customWidth="1"/>
    <col min="15" max="16384" width="9.140625" style="1"/>
  </cols>
  <sheetData>
    <row r="2" spans="1:11" x14ac:dyDescent="0.25">
      <c r="A2" s="1" t="s">
        <v>8</v>
      </c>
      <c r="B2" s="1" t="s">
        <v>7</v>
      </c>
      <c r="C2" s="1" t="s">
        <v>6</v>
      </c>
      <c r="D2" s="1" t="s">
        <v>5</v>
      </c>
      <c r="E2" s="1" t="s">
        <v>4</v>
      </c>
      <c r="F2" s="1" t="s">
        <v>3</v>
      </c>
      <c r="G2" s="1" t="s">
        <v>2</v>
      </c>
      <c r="H2" s="1" t="s">
        <v>1</v>
      </c>
      <c r="I2" s="1" t="s">
        <v>0</v>
      </c>
      <c r="J2" s="1" t="str">
        <f>"Pre-2007 Average"</f>
        <v>Pre-2007 Average</v>
      </c>
      <c r="K2" s="1" t="str">
        <f>"Post-2007 Average"</f>
        <v>Post-2007 Average</v>
      </c>
    </row>
    <row r="3" spans="1:11" x14ac:dyDescent="0.25">
      <c r="A3" s="1">
        <v>2002</v>
      </c>
      <c r="B3" s="1">
        <v>218.4</v>
      </c>
      <c r="C3" s="1">
        <v>53.6</v>
      </c>
      <c r="D3" s="1">
        <v>1533.5</v>
      </c>
      <c r="E3" s="3">
        <v>0.70833333333333304</v>
      </c>
      <c r="F3" s="3">
        <v>0.46388888888888802</v>
      </c>
      <c r="G3" s="3">
        <v>0.48611111111111099</v>
      </c>
      <c r="H3" s="2">
        <v>56.945205479452</v>
      </c>
      <c r="I3" s="1">
        <v>70</v>
      </c>
      <c r="J3" s="1">
        <f>AVERAGE($D$3:$D$8)</f>
        <v>1612.8666666666634</v>
      </c>
    </row>
    <row r="4" spans="1:11" x14ac:dyDescent="0.25">
      <c r="A4" s="1">
        <v>2003</v>
      </c>
      <c r="B4" s="1">
        <v>207.3</v>
      </c>
      <c r="C4" s="1">
        <v>0.7</v>
      </c>
      <c r="D4" s="1">
        <v>1712.8999999999901</v>
      </c>
      <c r="E4" s="3">
        <v>0.68333333333333302</v>
      </c>
      <c r="F4" s="3">
        <v>0.61111111111111105</v>
      </c>
      <c r="G4" s="3">
        <v>0.57222222222222197</v>
      </c>
      <c r="H4" s="2">
        <v>69.561643835616394</v>
      </c>
      <c r="I4" s="1">
        <v>90</v>
      </c>
      <c r="J4" s="1">
        <f t="shared" ref="J4:J8" si="0">AVERAGE($D$3:$D$8)</f>
        <v>1612.8666666666634</v>
      </c>
    </row>
    <row r="5" spans="1:11" x14ac:dyDescent="0.25">
      <c r="A5" s="1">
        <v>2004</v>
      </c>
      <c r="B5" s="1">
        <v>202.6</v>
      </c>
      <c r="C5" s="1">
        <v>0.4</v>
      </c>
      <c r="D5" s="1">
        <v>1836.19999999999</v>
      </c>
      <c r="E5" s="3">
        <v>0.57499999999999996</v>
      </c>
      <c r="F5" s="3">
        <v>0.51388888888888895</v>
      </c>
      <c r="G5" s="3">
        <v>0.54722222222222205</v>
      </c>
      <c r="H5" s="2">
        <v>59.849726775956199</v>
      </c>
      <c r="I5" s="1">
        <v>65</v>
      </c>
      <c r="J5" s="1">
        <f>AVERAGE($D$3:$D$8)</f>
        <v>1612.8666666666634</v>
      </c>
    </row>
    <row r="6" spans="1:11" x14ac:dyDescent="0.25">
      <c r="A6" s="1">
        <v>2005</v>
      </c>
      <c r="B6" s="1">
        <v>339.79999999999899</v>
      </c>
      <c r="C6" s="1">
        <v>42.099999999999902</v>
      </c>
      <c r="D6" s="1">
        <v>1528.5</v>
      </c>
      <c r="E6" s="3">
        <v>0.97222222222222199</v>
      </c>
      <c r="F6" s="3">
        <v>0.81111111111111101</v>
      </c>
      <c r="G6" s="3">
        <v>0.83333333333333304</v>
      </c>
      <c r="H6" s="2">
        <v>76.465753424657507</v>
      </c>
      <c r="I6" s="1">
        <v>90</v>
      </c>
      <c r="J6" s="1">
        <f t="shared" si="0"/>
        <v>1612.8666666666634</v>
      </c>
    </row>
    <row r="7" spans="1:11" x14ac:dyDescent="0.25">
      <c r="A7" s="1">
        <v>2006</v>
      </c>
      <c r="B7" s="1">
        <v>365.8</v>
      </c>
      <c r="C7" s="1">
        <v>0.4</v>
      </c>
      <c r="D7" s="1">
        <v>1469.7</v>
      </c>
      <c r="E7" s="3">
        <v>0.94444444444444398</v>
      </c>
      <c r="F7" s="3">
        <v>0.89722222222222203</v>
      </c>
      <c r="G7" s="3">
        <v>0.82222222222222197</v>
      </c>
      <c r="H7" s="2">
        <v>88.191780821917803</v>
      </c>
      <c r="I7" s="1">
        <v>100</v>
      </c>
      <c r="J7" s="1">
        <f t="shared" si="0"/>
        <v>1612.8666666666634</v>
      </c>
    </row>
    <row r="8" spans="1:11" x14ac:dyDescent="0.25">
      <c r="A8" s="1">
        <v>2007</v>
      </c>
      <c r="B8" s="1">
        <v>185.79999999999899</v>
      </c>
      <c r="C8" s="1">
        <v>0</v>
      </c>
      <c r="D8" s="1">
        <v>1596.4</v>
      </c>
      <c r="E8" s="3">
        <v>0.78888888888888797</v>
      </c>
      <c r="F8" s="3">
        <v>0.38055555555555498</v>
      </c>
      <c r="G8" s="3">
        <v>0.241666666666666</v>
      </c>
      <c r="H8" s="2">
        <v>56.068493150684901</v>
      </c>
      <c r="I8" s="1">
        <v>60</v>
      </c>
      <c r="J8" s="1">
        <f t="shared" si="0"/>
        <v>1612.8666666666634</v>
      </c>
    </row>
    <row r="9" spans="1:11" x14ac:dyDescent="0.25">
      <c r="A9" s="1">
        <v>2008</v>
      </c>
      <c r="B9" s="1">
        <v>138.19999999999999</v>
      </c>
      <c r="C9" s="1">
        <v>0.3</v>
      </c>
      <c r="D9" s="1">
        <v>1269.2</v>
      </c>
      <c r="E9" s="3">
        <v>0.66111111111111098</v>
      </c>
      <c r="F9" s="3">
        <v>0.23611111111111099</v>
      </c>
      <c r="G9" s="3">
        <v>0.38333333333333303</v>
      </c>
      <c r="H9" s="2">
        <v>30.655737704918</v>
      </c>
      <c r="I9" s="1">
        <v>35</v>
      </c>
      <c r="K9" s="1">
        <f>AVERAGE($D$9:$D$20)</f>
        <v>936.1916666666657</v>
      </c>
    </row>
    <row r="10" spans="1:11" x14ac:dyDescent="0.25">
      <c r="A10" s="1">
        <v>2009</v>
      </c>
      <c r="B10" s="1">
        <v>98.8</v>
      </c>
      <c r="C10" s="1">
        <v>0.8</v>
      </c>
      <c r="D10" s="1">
        <v>985.7</v>
      </c>
      <c r="E10" s="3">
        <v>0.35277777777777702</v>
      </c>
      <c r="F10" s="3">
        <v>0.23055555555555499</v>
      </c>
      <c r="G10" s="3">
        <v>0.563888888888888</v>
      </c>
      <c r="H10" s="2">
        <v>29.2328767123287</v>
      </c>
      <c r="I10" s="1">
        <v>40</v>
      </c>
      <c r="K10" s="1">
        <f>AVERAGE($D$9:$D$20)</f>
        <v>936.1916666666657</v>
      </c>
    </row>
    <row r="11" spans="1:11" x14ac:dyDescent="0.25">
      <c r="A11" s="1">
        <v>2010</v>
      </c>
      <c r="B11" s="1">
        <v>241.6</v>
      </c>
      <c r="C11" s="1">
        <v>1.4</v>
      </c>
      <c r="D11" s="1">
        <v>826.9</v>
      </c>
      <c r="E11" s="3">
        <v>0.50277777777777699</v>
      </c>
      <c r="F11" s="3">
        <v>0.57777777777777695</v>
      </c>
      <c r="G11" s="3">
        <v>0.67500000000000004</v>
      </c>
      <c r="H11" s="2">
        <v>35.054794520547901</v>
      </c>
      <c r="I11" s="1">
        <v>50</v>
      </c>
      <c r="K11" s="1">
        <f t="shared" ref="K11:K20" si="1">AVERAGE($D$9:$D$20)</f>
        <v>936.1916666666657</v>
      </c>
    </row>
    <row r="12" spans="1:11" x14ac:dyDescent="0.25">
      <c r="A12" s="1">
        <v>2011</v>
      </c>
      <c r="B12" s="1">
        <v>324.89999999999998</v>
      </c>
      <c r="C12" s="1">
        <v>1.7</v>
      </c>
      <c r="D12" s="1">
        <v>900.69999999999902</v>
      </c>
      <c r="E12" s="3">
        <v>0.95277777777777795</v>
      </c>
      <c r="F12" s="3">
        <v>0.93055555555555503</v>
      </c>
      <c r="G12" s="3">
        <v>0.83888888888888802</v>
      </c>
      <c r="H12" s="2">
        <v>72.082191780821901</v>
      </c>
      <c r="I12" s="1">
        <v>80</v>
      </c>
      <c r="K12" s="1">
        <f t="shared" si="1"/>
        <v>936.1916666666657</v>
      </c>
    </row>
    <row r="13" spans="1:11" x14ac:dyDescent="0.25">
      <c r="A13" s="1">
        <v>2012</v>
      </c>
      <c r="B13" s="1">
        <v>200.1</v>
      </c>
      <c r="C13" s="1">
        <v>0.1</v>
      </c>
      <c r="D13" s="1">
        <v>1170.3999999999901</v>
      </c>
      <c r="E13" s="3">
        <v>0.84722222222222199</v>
      </c>
      <c r="F13" s="3">
        <v>0.48611111111111099</v>
      </c>
      <c r="G13" s="3">
        <v>0.344444444444444</v>
      </c>
      <c r="H13" s="2">
        <v>58.688524590163901</v>
      </c>
      <c r="I13" s="1">
        <v>65</v>
      </c>
      <c r="K13" s="1">
        <f t="shared" si="1"/>
        <v>936.1916666666657</v>
      </c>
    </row>
    <row r="14" spans="1:11" x14ac:dyDescent="0.25">
      <c r="A14" s="1">
        <v>2013</v>
      </c>
      <c r="B14" s="1">
        <v>74.5</v>
      </c>
      <c r="C14" s="1">
        <v>0</v>
      </c>
      <c r="D14" s="1">
        <v>1060.8</v>
      </c>
      <c r="E14" s="3">
        <v>0.56666666666666599</v>
      </c>
      <c r="F14" s="3">
        <v>0.313888888888888</v>
      </c>
      <c r="G14" s="3">
        <v>0.22222222222222199</v>
      </c>
      <c r="H14" s="2">
        <v>32.561643835616401</v>
      </c>
      <c r="I14" s="1">
        <v>35</v>
      </c>
      <c r="K14" s="1">
        <f t="shared" si="1"/>
        <v>936.1916666666657</v>
      </c>
    </row>
    <row r="15" spans="1:11" x14ac:dyDescent="0.25">
      <c r="A15" s="1">
        <v>2014</v>
      </c>
      <c r="B15" s="1">
        <v>51.5</v>
      </c>
      <c r="C15" s="1">
        <v>0.1</v>
      </c>
      <c r="D15" s="1">
        <v>642.9</v>
      </c>
      <c r="E15" s="3">
        <v>0.23055555555555499</v>
      </c>
      <c r="F15" s="3">
        <v>7.2222222222222104E-2</v>
      </c>
      <c r="G15" s="3">
        <v>8.6111111111110999E-2</v>
      </c>
      <c r="H15" s="2">
        <v>4.3698630136986303</v>
      </c>
      <c r="I15" s="1">
        <v>5</v>
      </c>
      <c r="K15" s="1">
        <f t="shared" si="1"/>
        <v>936.1916666666657</v>
      </c>
    </row>
    <row r="16" spans="1:11" x14ac:dyDescent="0.25">
      <c r="A16" s="1">
        <v>2015</v>
      </c>
      <c r="B16" s="1">
        <v>35.200000000000003</v>
      </c>
      <c r="C16" s="1">
        <v>0.2</v>
      </c>
      <c r="D16" s="1">
        <v>456.4</v>
      </c>
      <c r="E16" s="3">
        <v>7.2222222222222202E-2</v>
      </c>
      <c r="F16" s="3">
        <v>5.83333333333333E-2</v>
      </c>
      <c r="G16" s="3">
        <v>0.105555555555555</v>
      </c>
      <c r="H16" s="2">
        <v>18.136986301369799</v>
      </c>
      <c r="I16" s="1">
        <v>20</v>
      </c>
      <c r="K16" s="1">
        <f t="shared" si="1"/>
        <v>936.1916666666657</v>
      </c>
    </row>
    <row r="17" spans="1:11" x14ac:dyDescent="0.25">
      <c r="A17" s="1">
        <v>2016</v>
      </c>
      <c r="B17" s="1">
        <v>96.1</v>
      </c>
      <c r="C17" s="1">
        <v>0.1</v>
      </c>
      <c r="D17" s="1">
        <v>917.3</v>
      </c>
      <c r="E17" s="3">
        <v>0.23611111111111099</v>
      </c>
      <c r="F17" s="3">
        <v>0.3</v>
      </c>
      <c r="G17" s="3">
        <v>0.297222222222222</v>
      </c>
      <c r="H17" s="2">
        <v>46.816939890710302</v>
      </c>
      <c r="I17" s="1">
        <v>60</v>
      </c>
      <c r="K17" s="1">
        <f t="shared" si="1"/>
        <v>936.1916666666657</v>
      </c>
    </row>
    <row r="18" spans="1:11" x14ac:dyDescent="0.25">
      <c r="A18" s="1">
        <v>2018</v>
      </c>
      <c r="B18" s="1">
        <v>284.2</v>
      </c>
      <c r="C18" s="1">
        <v>0</v>
      </c>
      <c r="D18" s="1">
        <v>1042.9000000000001</v>
      </c>
      <c r="E18" s="3">
        <v>0.66944444444444395</v>
      </c>
      <c r="F18" s="3">
        <v>0.46111111111111103</v>
      </c>
      <c r="G18" s="3">
        <v>0.46388888888888802</v>
      </c>
      <c r="H18" s="2">
        <v>27.410958904109499</v>
      </c>
      <c r="I18" s="1">
        <v>35</v>
      </c>
      <c r="K18" s="1">
        <f t="shared" si="1"/>
        <v>936.1916666666657</v>
      </c>
    </row>
    <row r="19" spans="1:11" x14ac:dyDescent="0.25">
      <c r="A19" s="1">
        <v>2019</v>
      </c>
      <c r="B19" s="1">
        <v>309.3</v>
      </c>
      <c r="C19" s="1">
        <v>1.5</v>
      </c>
      <c r="D19" s="1">
        <v>921.5</v>
      </c>
      <c r="E19" s="3">
        <v>0.86666666666666603</v>
      </c>
      <c r="F19" s="3">
        <v>0.79444444444444395</v>
      </c>
      <c r="G19" s="3">
        <v>0.79722222222222205</v>
      </c>
      <c r="H19" s="2">
        <v>56.794520547945197</v>
      </c>
      <c r="I19" s="1">
        <v>75</v>
      </c>
      <c r="K19" s="1">
        <f t="shared" si="1"/>
        <v>936.1916666666657</v>
      </c>
    </row>
    <row r="20" spans="1:11" x14ac:dyDescent="0.25">
      <c r="A20" s="1">
        <v>2020</v>
      </c>
      <c r="B20" s="1">
        <v>245</v>
      </c>
      <c r="C20" s="1">
        <v>0.3</v>
      </c>
      <c r="D20" s="1">
        <v>1039.5999999999999</v>
      </c>
      <c r="E20" s="3">
        <v>0.85555555555555496</v>
      </c>
      <c r="F20" s="3">
        <v>0.41111111111111098</v>
      </c>
      <c r="G20" s="3">
        <v>0.39999999999999902</v>
      </c>
      <c r="H20" s="2">
        <v>16.898907103825099</v>
      </c>
      <c r="I20" s="1">
        <v>20</v>
      </c>
      <c r="K20" s="1">
        <f t="shared" si="1"/>
        <v>936.1916666666657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+ 2</vt:lpstr>
      <vt:lpstr>DV + 1</vt:lpstr>
      <vt:lpstr>DWR portfolio</vt:lpstr>
      <vt:lpstr>SWP-WY</vt:lpstr>
      <vt:lpstr>SWP-CY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2024-09-09T18:46:45Z</dcterms:modified>
</cp:coreProperties>
</file>