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FD375F33-6504-402B-9C37-8FE938B4CEBD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tables1" sheetId="1" r:id="rId1"/>
    <sheet name="tables2" sheetId="2" r:id="rId2"/>
    <sheet name="Sheet3" sheetId="3" r:id="rId3"/>
    <sheet name="deliveries from each aqueduct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  <c r="I4" i="3"/>
  <c r="S15" i="3" l="1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E2" i="3"/>
  <c r="E3" i="3"/>
  <c r="E4" i="3"/>
  <c r="E5" i="3"/>
  <c r="E6" i="3"/>
  <c r="E8" i="3"/>
  <c r="F8" i="3" s="1"/>
  <c r="I7" i="3" s="1"/>
  <c r="E9" i="3"/>
  <c r="F9" i="3" s="1"/>
  <c r="E10" i="3"/>
  <c r="F10" i="3" s="1"/>
  <c r="E7" i="3"/>
  <c r="F7" i="3" s="1"/>
  <c r="I6" i="3" s="1"/>
  <c r="M5" i="3"/>
  <c r="M4" i="3"/>
  <c r="L5" i="3"/>
  <c r="L4" i="3"/>
  <c r="R25" i="2"/>
</calcChain>
</file>

<file path=xl/sharedStrings.xml><?xml version="1.0" encoding="utf-8"?>
<sst xmlns="http://schemas.openxmlformats.org/spreadsheetml/2006/main" count="90" uniqueCount="68">
  <si>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</si>
  <si>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</si>
  <si>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</si>
  <si>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</si>
  <si>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</si>
  <si>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</si>
  <si>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</si>
  <si>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</si>
  <si>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</si>
  <si>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</si>
  <si>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</si>
  <si>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</si>
  <si>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socal</t>
  </si>
  <si>
    <t>allocation</t>
  </si>
  <si>
    <t>percent allocation</t>
  </si>
  <si>
    <t>max alloc south coast</t>
  </si>
  <si>
    <t>max alloc total</t>
  </si>
  <si>
    <t>YEAR</t>
  </si>
  <si>
    <t>ALLOCATION</t>
  </si>
  <si>
    <t>allocation from swp</t>
  </si>
  <si>
    <t>MED</t>
  </si>
  <si>
    <t>total swp+non-swp</t>
  </si>
  <si>
    <t>table A</t>
  </si>
  <si>
    <t>SWDI-delta</t>
  </si>
  <si>
    <t>table8-9</t>
  </si>
  <si>
    <t>table A deliveries</t>
  </si>
  <si>
    <t>total deliveries</t>
  </si>
  <si>
    <t>total deliveries to SC</t>
  </si>
  <si>
    <t>this is approximate</t>
  </si>
  <si>
    <t>Mojave</t>
  </si>
  <si>
    <t>Santa Ana</t>
  </si>
  <si>
    <t>San Luis</t>
  </si>
  <si>
    <t>Division</t>
  </si>
  <si>
    <t>3A</t>
  </si>
  <si>
    <t>10A</t>
  </si>
  <si>
    <t>11B</t>
  </si>
  <si>
    <t>12E</t>
  </si>
  <si>
    <t>13B</t>
  </si>
  <si>
    <t>14C</t>
  </si>
  <si>
    <t>20A</t>
  </si>
  <si>
    <t>28G</t>
  </si>
  <si>
    <t>28H</t>
  </si>
  <si>
    <t>28J</t>
  </si>
  <si>
    <t>EBX1</t>
  </si>
  <si>
    <t>Page Number</t>
  </si>
  <si>
    <t>Reach</t>
  </si>
  <si>
    <t>South San Joaquin</t>
  </si>
  <si>
    <t>Region</t>
  </si>
  <si>
    <t>Orange County</t>
  </si>
  <si>
    <t>Branch</t>
  </si>
  <si>
    <t>East</t>
  </si>
  <si>
    <t>West Branch</t>
  </si>
  <si>
    <t>West</t>
  </si>
  <si>
    <t>AVEK</t>
  </si>
  <si>
    <t>Santa Clarita</t>
  </si>
  <si>
    <t>Coachella</t>
  </si>
  <si>
    <t>Desert</t>
  </si>
  <si>
    <t>Metropolitan</t>
  </si>
  <si>
    <t>San  Bernardino</t>
  </si>
  <si>
    <t>Crestline</t>
  </si>
  <si>
    <t>Littlerock</t>
  </si>
  <si>
    <t>Palmdale</t>
  </si>
  <si>
    <t>San Gabriel</t>
  </si>
  <si>
    <t>Ventura</t>
  </si>
  <si>
    <t>San Gorgonio</t>
  </si>
  <si>
    <t>SoCal Contractors</t>
  </si>
  <si>
    <t>https://rtdf.info/</t>
  </si>
  <si>
    <t>https://water.ca.gov/Programs/Integrated-Science-and-Engineering/Water-Quality-Monitoring-And-Assessment/RTDF-Summary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</si>
</sst>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9" fontId="0" fillId="0" borderId="0" xfId="2" applyFont="1"/>
    <xf numFmtId="164" fontId="0" fillId="0" borderId="0" xfId="1" applyNumberFormat="1" applyFont="1"/>
    <xf numFmtId="3" fontId="0" fillId="0" borderId="0" xfId="0" applyNumberFormat="1"/>
    <xf numFmtId="0" fontId="2" fillId="0" borderId="0" xfId="0" applyFont="1"/>
    <xf numFmtId="3" fontId="0" fillId="2" borderId="0" xfId="0" applyNumberFormat="1" applyFill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annual allocation (%) -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Sheet3!$U$31:$U$63</c:f>
              <c:numCache>
                <c:formatCode>General</c:formatCode>
                <c:ptCount val="33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  <c:pt idx="15">
                  <c:v>0.38055555555555498</c:v>
                </c:pt>
                <c:pt idx="16">
                  <c:v>0.23611111111111099</c:v>
                </c:pt>
                <c:pt idx="17">
                  <c:v>0.23055555555555499</c:v>
                </c:pt>
                <c:pt idx="18">
                  <c:v>0.57777777777777695</c:v>
                </c:pt>
                <c:pt idx="19">
                  <c:v>0.93055555555555503</c:v>
                </c:pt>
                <c:pt idx="20">
                  <c:v>0.48611111111111099</c:v>
                </c:pt>
                <c:pt idx="21">
                  <c:v>0.313888888888888</c:v>
                </c:pt>
                <c:pt idx="22">
                  <c:v>7.2222222222222104E-2</c:v>
                </c:pt>
                <c:pt idx="23">
                  <c:v>5.83333333333333E-2</c:v>
                </c:pt>
                <c:pt idx="24">
                  <c:v>0.3</c:v>
                </c:pt>
                <c:pt idx="25">
                  <c:v>0.85833333333333295</c:v>
                </c:pt>
                <c:pt idx="26">
                  <c:v>0.46111111111111103</c:v>
                </c:pt>
                <c:pt idx="27">
                  <c:v>0.79444444444444395</c:v>
                </c:pt>
                <c:pt idx="28">
                  <c:v>0.41111111111111098</c:v>
                </c:pt>
                <c:pt idx="29">
                  <c:v>0.11111111111111099</c:v>
                </c:pt>
                <c:pt idx="30">
                  <c:v>0.155555555555555</c:v>
                </c:pt>
                <c:pt idx="31">
                  <c:v>0.85</c:v>
                </c:pt>
                <c:pt idx="32">
                  <c:v>0.52222222222222203</c:v>
                </c:pt>
              </c:numCache>
            </c:numRef>
          </c:xVal>
          <c:yVal>
            <c:numRef>
              <c:f>Sheet3!$P$31:$P$63</c:f>
              <c:numCache>
                <c:formatCode>General</c:formatCode>
                <c:ptCount val="33"/>
                <c:pt idx="0">
                  <c:v>45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39</c:v>
                </c:pt>
                <c:pt idx="10">
                  <c:v>70</c:v>
                </c:pt>
                <c:pt idx="11">
                  <c:v>90</c:v>
                </c:pt>
                <c:pt idx="12">
                  <c:v>65</c:v>
                </c:pt>
                <c:pt idx="13">
                  <c:v>90</c:v>
                </c:pt>
                <c:pt idx="14">
                  <c:v>100</c:v>
                </c:pt>
                <c:pt idx="15">
                  <c:v>60</c:v>
                </c:pt>
                <c:pt idx="16">
                  <c:v>35</c:v>
                </c:pt>
                <c:pt idx="17">
                  <c:v>40</c:v>
                </c:pt>
                <c:pt idx="18">
                  <c:v>50</c:v>
                </c:pt>
                <c:pt idx="19">
                  <c:v>80</c:v>
                </c:pt>
                <c:pt idx="20">
                  <c:v>65</c:v>
                </c:pt>
                <c:pt idx="21">
                  <c:v>35</c:v>
                </c:pt>
                <c:pt idx="22">
                  <c:v>5</c:v>
                </c:pt>
                <c:pt idx="23">
                  <c:v>20</c:v>
                </c:pt>
                <c:pt idx="24">
                  <c:v>60</c:v>
                </c:pt>
                <c:pt idx="25">
                  <c:v>85</c:v>
                </c:pt>
                <c:pt idx="26">
                  <c:v>35</c:v>
                </c:pt>
                <c:pt idx="27">
                  <c:v>75</c:v>
                </c:pt>
                <c:pt idx="28">
                  <c:v>20</c:v>
                </c:pt>
                <c:pt idx="29">
                  <c:v>5</c:v>
                </c:pt>
                <c:pt idx="30">
                  <c:v>5</c:v>
                </c:pt>
                <c:pt idx="31">
                  <c:v>100</c:v>
                </c:pt>
                <c:pt idx="3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9-49B4-AB06-33A8E147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1992 to SWDI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Sheet3!$U$31:$U$57</c:f>
              <c:numCache>
                <c:formatCode>General</c:formatCode>
                <c:ptCount val="27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  <c:pt idx="15">
                  <c:v>0.38055555555555498</c:v>
                </c:pt>
                <c:pt idx="16">
                  <c:v>0.23611111111111099</c:v>
                </c:pt>
                <c:pt idx="17">
                  <c:v>0.23055555555555499</c:v>
                </c:pt>
                <c:pt idx="18">
                  <c:v>0.57777777777777695</c:v>
                </c:pt>
                <c:pt idx="19">
                  <c:v>0.93055555555555503</c:v>
                </c:pt>
                <c:pt idx="20">
                  <c:v>0.48611111111111099</c:v>
                </c:pt>
                <c:pt idx="21">
                  <c:v>0.313888888888888</c:v>
                </c:pt>
                <c:pt idx="22">
                  <c:v>7.2222222222222104E-2</c:v>
                </c:pt>
                <c:pt idx="23">
                  <c:v>5.83333333333333E-2</c:v>
                </c:pt>
                <c:pt idx="24">
                  <c:v>0.3</c:v>
                </c:pt>
                <c:pt idx="25">
                  <c:v>0.85833333333333295</c:v>
                </c:pt>
                <c:pt idx="26">
                  <c:v>0.46111111111111103</c:v>
                </c:pt>
              </c:numCache>
            </c:numRef>
          </c:xVal>
          <c:yVal>
            <c:numRef>
              <c:f>Sheet3!$R$31:$R$57</c:f>
              <c:numCache>
                <c:formatCode>#,##0</c:formatCode>
                <c:ptCount val="27"/>
                <c:pt idx="0">
                  <c:v>1410799</c:v>
                </c:pt>
                <c:pt idx="1">
                  <c:v>2313236</c:v>
                </c:pt>
                <c:pt idx="2">
                  <c:v>1749351</c:v>
                </c:pt>
                <c:pt idx="3">
                  <c:v>1967093</c:v>
                </c:pt>
                <c:pt idx="4">
                  <c:v>2514824</c:v>
                </c:pt>
                <c:pt idx="5">
                  <c:v>2260383</c:v>
                </c:pt>
                <c:pt idx="6">
                  <c:v>1726519</c:v>
                </c:pt>
                <c:pt idx="7">
                  <c:v>2738903</c:v>
                </c:pt>
                <c:pt idx="8">
                  <c:v>3172407</c:v>
                </c:pt>
                <c:pt idx="9">
                  <c:v>1579291</c:v>
                </c:pt>
                <c:pt idx="10">
                  <c:v>2634672</c:v>
                </c:pt>
                <c:pt idx="11">
                  <c:v>2975817</c:v>
                </c:pt>
                <c:pt idx="12">
                  <c:v>2644787</c:v>
                </c:pt>
                <c:pt idx="13">
                  <c:v>2827256</c:v>
                </c:pt>
                <c:pt idx="14">
                  <c:v>2973349</c:v>
                </c:pt>
                <c:pt idx="15">
                  <c:v>2180751</c:v>
                </c:pt>
                <c:pt idx="16">
                  <c:v>1244240</c:v>
                </c:pt>
                <c:pt idx="17">
                  <c:v>1385266</c:v>
                </c:pt>
                <c:pt idx="18">
                  <c:v>2010672</c:v>
                </c:pt>
                <c:pt idx="19">
                  <c:v>2847572</c:v>
                </c:pt>
                <c:pt idx="20">
                  <c:v>2593699</c:v>
                </c:pt>
                <c:pt idx="21">
                  <c:v>1623212</c:v>
                </c:pt>
                <c:pt idx="22">
                  <c:v>475533</c:v>
                </c:pt>
                <c:pt idx="23">
                  <c:v>846547</c:v>
                </c:pt>
                <c:pt idx="24">
                  <c:v>2021891</c:v>
                </c:pt>
                <c:pt idx="25">
                  <c:v>3103773</c:v>
                </c:pt>
                <c:pt idx="26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A-47F4-8031-37EB9C66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2007 to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Sheet3!$U$46:$U$57</c:f>
              <c:numCache>
                <c:formatCode>General</c:formatCode>
                <c:ptCount val="12"/>
                <c:pt idx="0">
                  <c:v>0.38055555555555498</c:v>
                </c:pt>
                <c:pt idx="1">
                  <c:v>0.23611111111111099</c:v>
                </c:pt>
                <c:pt idx="2">
                  <c:v>0.23055555555555499</c:v>
                </c:pt>
                <c:pt idx="3">
                  <c:v>0.57777777777777695</c:v>
                </c:pt>
                <c:pt idx="4">
                  <c:v>0.93055555555555503</c:v>
                </c:pt>
                <c:pt idx="5">
                  <c:v>0.48611111111111099</c:v>
                </c:pt>
                <c:pt idx="6">
                  <c:v>0.313888888888888</c:v>
                </c:pt>
                <c:pt idx="7">
                  <c:v>7.2222222222222104E-2</c:v>
                </c:pt>
                <c:pt idx="8">
                  <c:v>5.83333333333333E-2</c:v>
                </c:pt>
                <c:pt idx="9">
                  <c:v>0.3</c:v>
                </c:pt>
                <c:pt idx="10">
                  <c:v>0.85833333333333295</c:v>
                </c:pt>
                <c:pt idx="11">
                  <c:v>0.46111111111111103</c:v>
                </c:pt>
              </c:numCache>
            </c:numRef>
          </c:xVal>
          <c:yVal>
            <c:numRef>
              <c:f>Sheet3!$R$46:$R$57</c:f>
              <c:numCache>
                <c:formatCode>#,##0</c:formatCode>
                <c:ptCount val="12"/>
                <c:pt idx="0">
                  <c:v>2180751</c:v>
                </c:pt>
                <c:pt idx="1">
                  <c:v>1244240</c:v>
                </c:pt>
                <c:pt idx="2">
                  <c:v>1385266</c:v>
                </c:pt>
                <c:pt idx="3">
                  <c:v>2010672</c:v>
                </c:pt>
                <c:pt idx="4">
                  <c:v>2847572</c:v>
                </c:pt>
                <c:pt idx="5">
                  <c:v>2593699</c:v>
                </c:pt>
                <c:pt idx="6">
                  <c:v>1623212</c:v>
                </c:pt>
                <c:pt idx="7">
                  <c:v>475533</c:v>
                </c:pt>
                <c:pt idx="8">
                  <c:v>846547</c:v>
                </c:pt>
                <c:pt idx="9">
                  <c:v>2021891</c:v>
                </c:pt>
                <c:pt idx="10">
                  <c:v>3103773</c:v>
                </c:pt>
                <c:pt idx="11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1-466A-969B-0BF62096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table A deliveries SWDI delta from 19992 to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Sheet3!$U$31:$U$45</c:f>
              <c:numCache>
                <c:formatCode>General</c:formatCode>
                <c:ptCount val="15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</c:numCache>
            </c:numRef>
          </c:xVal>
          <c:yVal>
            <c:numRef>
              <c:f>Sheet3!$R$31:$R$45</c:f>
              <c:numCache>
                <c:formatCode>#,##0</c:formatCode>
                <c:ptCount val="15"/>
                <c:pt idx="0">
                  <c:v>1410799</c:v>
                </c:pt>
                <c:pt idx="1">
                  <c:v>2313236</c:v>
                </c:pt>
                <c:pt idx="2">
                  <c:v>1749351</c:v>
                </c:pt>
                <c:pt idx="3">
                  <c:v>1967093</c:v>
                </c:pt>
                <c:pt idx="4">
                  <c:v>2514824</c:v>
                </c:pt>
                <c:pt idx="5">
                  <c:v>2260383</c:v>
                </c:pt>
                <c:pt idx="6">
                  <c:v>1726519</c:v>
                </c:pt>
                <c:pt idx="7">
                  <c:v>2738903</c:v>
                </c:pt>
                <c:pt idx="8">
                  <c:v>3172407</c:v>
                </c:pt>
                <c:pt idx="9">
                  <c:v>1579291</c:v>
                </c:pt>
                <c:pt idx="10">
                  <c:v>2634672</c:v>
                </c:pt>
                <c:pt idx="11">
                  <c:v>2975817</c:v>
                </c:pt>
                <c:pt idx="12">
                  <c:v>2644787</c:v>
                </c:pt>
                <c:pt idx="13">
                  <c:v>2827256</c:v>
                </c:pt>
                <c:pt idx="14">
                  <c:v>2973349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D-4F47-A9FE-92878139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2000 to 2018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053024971793135"/>
                  <c:y val="-0.16441527468026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Sheet3!$U$39:$U$57</c:f>
              <c:numCache>
                <c:formatCode>General</c:formatCode>
                <c:ptCount val="19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</c:numCache>
            </c:numRef>
          </c:xVal>
          <c:yVal>
            <c:numRef>
              <c:f>Sheet3!$R$39:$R$57</c:f>
              <c:numCache>
                <c:formatCode>#,##0</c:formatCode>
                <c:ptCount val="19"/>
                <c:pt idx="0">
                  <c:v>3172407</c:v>
                </c:pt>
                <c:pt idx="1">
                  <c:v>1579291</c:v>
                </c:pt>
                <c:pt idx="2">
                  <c:v>2634672</c:v>
                </c:pt>
                <c:pt idx="3">
                  <c:v>2975817</c:v>
                </c:pt>
                <c:pt idx="4">
                  <c:v>2644787</c:v>
                </c:pt>
                <c:pt idx="5">
                  <c:v>2827256</c:v>
                </c:pt>
                <c:pt idx="6">
                  <c:v>2973349</c:v>
                </c:pt>
                <c:pt idx="7">
                  <c:v>2180751</c:v>
                </c:pt>
                <c:pt idx="8">
                  <c:v>1244240</c:v>
                </c:pt>
                <c:pt idx="9">
                  <c:v>1385266</c:v>
                </c:pt>
                <c:pt idx="10">
                  <c:v>2010672</c:v>
                </c:pt>
                <c:pt idx="11">
                  <c:v>2847572</c:v>
                </c:pt>
                <c:pt idx="12">
                  <c:v>2593699</c:v>
                </c:pt>
                <c:pt idx="13">
                  <c:v>1623212</c:v>
                </c:pt>
                <c:pt idx="14">
                  <c:v>475533</c:v>
                </c:pt>
                <c:pt idx="15">
                  <c:v>846547</c:v>
                </c:pt>
                <c:pt idx="16">
                  <c:v>2021891</c:v>
                </c:pt>
                <c:pt idx="17">
                  <c:v>3103773</c:v>
                </c:pt>
                <c:pt idx="18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9-40AF-90BC-530CD0E4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381989</xdr:colOff>
      <xdr:row>48</xdr:row>
      <xdr:rowOff>156805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3A98F-5E6F-A57C-0FE9-05B35F993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087589" cy="88118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10</xdr:col>
      <xdr:colOff>458030</xdr:colOff>
      <xdr:row>96</xdr:row>
      <xdr:rowOff>67841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B7C63-772E-96F3-6BA2-4AA5C8936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391650"/>
          <a:ext cx="5944430" cy="8354591"/>
        </a:xfrm>
        <a:prstGeom prst="rect">
          <a:avLst/>
        </a:prstGeom>
      </xdr:spPr>
    </xdr:pic>
    <xdr:clientData/>
  </xdr:twoCellAnchor>
  <xdr:twoCellAnchor editAs="oneCell">
    <xdr:from>
      <xdr:col>10</xdr:col>
      <xdr:colOff>260350</xdr:colOff>
      <xdr:row>51</xdr:row>
      <xdr:rowOff>31750</xdr:rowOff>
    </xdr:from>
    <xdr:to>
      <xdr:col>20</xdr:col>
      <xdr:colOff>442201</xdr:colOff>
      <xdr:row>98</xdr:row>
      <xdr:rowOff>7554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CECEE2-6555-FFF1-2A80-9D3B64267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6350" y="9423400"/>
          <a:ext cx="6277851" cy="86308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24</xdr:col>
      <xdr:colOff>29430</xdr:colOff>
      <xdr:row>43</xdr:row>
      <xdr:rowOff>143897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E4574A-33C4-2E16-7AED-D5CB1A232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736600"/>
          <a:ext cx="6125430" cy="7325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10</xdr:col>
      <xdr:colOff>433295</xdr:colOff>
      <xdr:row>24</xdr:row>
      <xdr:rowOff>136612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9C5793-3FA0-922C-6CA4-699F87A7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559176" cy="4618964"/>
        </a:xfrm>
        <a:prstGeom prst="rect">
          <a:avLst/>
        </a:prstGeom>
      </xdr:spPr>
    </xdr:pic>
    <xdr:clientData/>
  </xdr:twoCellAnchor>
  <xdr:twoCellAnchor>
    <xdr:from>
      <xdr:col>0</xdr:col>
      <xdr:colOff>59766</xdr:colOff>
      <xdr:row>21</xdr:row>
      <xdr:rowOff>37353</xdr:rowOff>
    </xdr:from>
    <xdr:to>
      <xdr:col>10</xdr:col>
      <xdr:colOff>383912</xdr:colOff>
      <xdr:row>21</xdr:row>
      <xdr:rowOff>141384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C5FD794-F36F-F8E6-52EC-468685BEEE93}"/>
            </a:ext>
          </a:extLst>
        </xdr:cNvPr>
        <xdr:cNvSpPr/>
      </xdr:nvSpPr>
      <xdr:spPr>
        <a:xfrm>
          <a:off x="59766" y="3959412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597648</xdr:colOff>
      <xdr:row>0</xdr:row>
      <xdr:rowOff>125953</xdr:rowOff>
    </xdr:from>
    <xdr:to>
      <xdr:col>21</xdr:col>
      <xdr:colOff>582707</xdr:colOff>
      <xdr:row>18</xdr:row>
      <xdr:rowOff>87784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36E42D-2FFB-B33E-A645-23E97C292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30" y="125953"/>
          <a:ext cx="6723530" cy="3323596"/>
        </a:xfrm>
        <a:prstGeom prst="rect">
          <a:avLst/>
        </a:prstGeom>
      </xdr:spPr>
    </xdr:pic>
    <xdr:clientData/>
  </xdr:twoCellAnchor>
  <xdr:twoCellAnchor>
    <xdr:from>
      <xdr:col>11</xdr:col>
      <xdr:colOff>97116</xdr:colOff>
      <xdr:row>12</xdr:row>
      <xdr:rowOff>120701</xdr:rowOff>
    </xdr:from>
    <xdr:to>
      <xdr:col>21</xdr:col>
      <xdr:colOff>580395</xdr:colOff>
      <xdr:row>18</xdr:row>
      <xdr:rowOff>134469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A197B1A-D102-4432-A916-2B98B914CB28}"/>
            </a:ext>
          </a:extLst>
        </xdr:cNvPr>
        <xdr:cNvSpPr/>
      </xdr:nvSpPr>
      <xdr:spPr>
        <a:xfrm>
          <a:off x="6835587" y="2361877"/>
          <a:ext cx="6609161" cy="113435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463178</xdr:colOff>
      <xdr:row>20</xdr:row>
      <xdr:rowOff>82177</xdr:rowOff>
    </xdr:from>
    <xdr:to>
      <xdr:col>16</xdr:col>
      <xdr:colOff>134471</xdr:colOff>
      <xdr:row>29</xdr:row>
      <xdr:rowOff>59764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4BF34328-27D1-40D7-A18A-9B815B34E23C}"/>
            </a:ext>
          </a:extLst>
        </xdr:cNvPr>
        <xdr:cNvGrpSpPr/>
      </xdr:nvGrpSpPr>
      <xdr:grpSpPr>
        <a:xfrm>
          <a:off x="7152659" y="3892177"/>
          <a:ext cx="2711966" cy="1692087"/>
          <a:chOff x="6454589" y="3824941"/>
          <a:chExt cx="2354241" cy="1505160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EAC4B6B5-D32C-B07B-F973-CBE93E0783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284882" y="3824941"/>
            <a:ext cx="523948" cy="1505160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DC4A8A10-72A5-64AD-98D8-644921AF2C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454589" y="3877236"/>
            <a:ext cx="1829055" cy="1362265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216646</xdr:colOff>
      <xdr:row>28</xdr:row>
      <xdr:rowOff>120603</xdr:rowOff>
    </xdr:from>
    <xdr:to>
      <xdr:col>22</xdr:col>
      <xdr:colOff>201705</xdr:colOff>
      <xdr:row>33</xdr:row>
      <xdr:rowOff>22836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6EF969-8BC2-DB3E-5208-E46557B1F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5117" y="5350015"/>
          <a:ext cx="6723529" cy="836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433294</xdr:colOff>
      <xdr:row>24</xdr:row>
      <xdr:rowOff>136611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CAD37BC-A375-9DBF-ABBC-17135465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59176" cy="4618964"/>
        </a:xfrm>
        <a:prstGeom prst="rect">
          <a:avLst/>
        </a:prstGeom>
      </xdr:spPr>
    </xdr:pic>
    <xdr:clientData/>
  </xdr:twoCellAnchor>
  <xdr:twoCellAnchor>
    <xdr:from>
      <xdr:col>0</xdr:col>
      <xdr:colOff>112059</xdr:colOff>
      <xdr:row>19</xdr:row>
      <xdr:rowOff>89647</xdr:rowOff>
    </xdr:from>
    <xdr:to>
      <xdr:col>10</xdr:col>
      <xdr:colOff>436205</xdr:colOff>
      <xdr:row>20</xdr:row>
      <xdr:rowOff>6913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F755B5F-9284-4693-5803-BAA033FC14D3}"/>
            </a:ext>
          </a:extLst>
        </xdr:cNvPr>
        <xdr:cNvSpPr/>
      </xdr:nvSpPr>
      <xdr:spPr>
        <a:xfrm>
          <a:off x="112059" y="3638176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67236</xdr:colOff>
      <xdr:row>23</xdr:row>
      <xdr:rowOff>171822</xdr:rowOff>
    </xdr:from>
    <xdr:to>
      <xdr:col>10</xdr:col>
      <xdr:colOff>391382</xdr:colOff>
      <xdr:row>24</xdr:row>
      <xdr:rowOff>89088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0BCC819-0709-23CF-E7D4-02BD8C2158AD}"/>
            </a:ext>
          </a:extLst>
        </xdr:cNvPr>
        <xdr:cNvSpPr/>
      </xdr:nvSpPr>
      <xdr:spPr>
        <a:xfrm>
          <a:off x="67236" y="4467410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27</xdr:row>
      <xdr:rowOff>59764</xdr:rowOff>
    </xdr:from>
    <xdr:to>
      <xdr:col>10</xdr:col>
      <xdr:colOff>384640</xdr:colOff>
      <xdr:row>34</xdr:row>
      <xdr:rowOff>89646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C45227A-862E-6B2E-BA74-2467E3299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02411"/>
          <a:ext cx="6510522" cy="13372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171824</xdr:rowOff>
    </xdr:from>
    <xdr:to>
      <xdr:col>10</xdr:col>
      <xdr:colOff>74493</xdr:colOff>
      <xdr:row>57</xdr:row>
      <xdr:rowOff>142051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21FACD5-8E5F-2EEF-82DA-96C1D9E06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521824"/>
          <a:ext cx="6200375" cy="4265815"/>
        </a:xfrm>
        <a:prstGeom prst="rect">
          <a:avLst/>
        </a:prstGeom>
      </xdr:spPr>
    </xdr:pic>
    <xdr:clientData/>
  </xdr:twoCellAnchor>
  <xdr:twoCellAnchor editAs="oneCell">
    <xdr:from>
      <xdr:col>11</xdr:col>
      <xdr:colOff>30941</xdr:colOff>
      <xdr:row>36</xdr:row>
      <xdr:rowOff>86725</xdr:rowOff>
    </xdr:from>
    <xdr:to>
      <xdr:col>19</xdr:col>
      <xdr:colOff>413951</xdr:colOff>
      <xdr:row>67</xdr:row>
      <xdr:rowOff>124441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446C965-8772-8E2C-2FFD-2B207A18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12245" y="6646551"/>
          <a:ext cx="5242141" cy="5686455"/>
        </a:xfrm>
        <a:prstGeom prst="rect">
          <a:avLst/>
        </a:prstGeom>
      </xdr:spPr>
    </xdr:pic>
    <xdr:clientData/>
  </xdr:twoCellAnchor>
  <xdr:twoCellAnchor editAs="oneCell">
    <xdr:from>
      <xdr:col>11</xdr:col>
      <xdr:colOff>65935</xdr:colOff>
      <xdr:row>40</xdr:row>
      <xdr:rowOff>46448</xdr:rowOff>
    </xdr:from>
    <xdr:to>
      <xdr:col>19</xdr:col>
      <xdr:colOff>449209</xdr:colOff>
      <xdr:row>43</xdr:row>
      <xdr:rowOff>26325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2347A2E-9432-161D-1735-2862BB466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47239" y="7335144"/>
          <a:ext cx="5242405" cy="526529"/>
        </a:xfrm>
        <a:prstGeom prst="rect">
          <a:avLst/>
        </a:prstGeom>
      </xdr:spPr>
    </xdr:pic>
    <xdr:clientData/>
  </xdr:twoCellAnchor>
  <xdr:twoCellAnchor editAs="oneCell">
    <xdr:from>
      <xdr:col>0</xdr:col>
      <xdr:colOff>314739</xdr:colOff>
      <xdr:row>65</xdr:row>
      <xdr:rowOff>22087</xdr:rowOff>
    </xdr:from>
    <xdr:to>
      <xdr:col>9</xdr:col>
      <xdr:colOff>468751</xdr:colOff>
      <xdr:row>104</xdr:row>
      <xdr:rowOff>136566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666F3D1-FFB0-F754-C3FF-4872607F8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4739" y="11866217"/>
          <a:ext cx="5620534" cy="72209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16</xdr:row>
      <xdr:rowOff>9524</xdr:rowOff>
    </xdr:from>
    <xdr:to>
      <xdr:col>13</xdr:col>
      <xdr:colOff>298449</xdr:colOff>
      <xdr:row>37</xdr:row>
      <xdr:rowOff>171998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7FEF1E-0E60-407A-9406-A5160B848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" y="2905124"/>
          <a:ext cx="8299449" cy="3962949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25400</xdr:colOff>
      <xdr:row>14</xdr:row>
      <xdr:rowOff>44450</xdr:rowOff>
    </xdr:from>
    <xdr:to>
      <xdr:col>20</xdr:col>
      <xdr:colOff>703760</xdr:colOff>
      <xdr:row>24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6003CC-9070-FC4A-F863-C5D6AEB8B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1325" y="2578100"/>
          <a:ext cx="678360" cy="1917700"/>
        </a:xfrm>
        <a:prstGeom prst="rect">
          <a:avLst/>
        </a:prstGeom>
      </xdr:spPr>
    </xdr:pic>
    <xdr:clientData/>
  </xdr:twoCellAnchor>
  <xdr:twoCellAnchor>
    <xdr:from>
      <xdr:col>6</xdr:col>
      <xdr:colOff>104775</xdr:colOff>
      <xdr:row>38</xdr:row>
      <xdr:rowOff>141287</xdr:rowOff>
    </xdr:from>
    <xdr:to>
      <xdr:col>13</xdr:col>
      <xdr:colOff>406400</xdr:colOff>
      <xdr:row>53</xdr:row>
      <xdr:rowOff>169862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CCAAF0-24AE-AF2B-E907-7305984D9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609305</xdr:colOff>
      <xdr:row>63</xdr:row>
      <xdr:rowOff>2160</xdr:rowOff>
    </xdr:from>
    <xdr:to>
      <xdr:col>17</xdr:col>
      <xdr:colOff>209550</xdr:colOff>
      <xdr:row>78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8E164-DD11-46BE-8F0A-4634411D2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606796</xdr:colOff>
      <xdr:row>63</xdr:row>
      <xdr:rowOff>9526</xdr:rowOff>
    </xdr:from>
    <xdr:to>
      <xdr:col>22</xdr:col>
      <xdr:colOff>274728</xdr:colOff>
      <xdr:row>78</xdr:row>
      <xdr:rowOff>44452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4FF9BA-044B-46E5-AB8D-8344BA0CA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79</xdr:row>
      <xdr:rowOff>9525</xdr:rowOff>
    </xdr:from>
    <xdr:to>
      <xdr:col>22</xdr:col>
      <xdr:colOff>287057</xdr:colOff>
      <xdr:row>94</xdr:row>
      <xdr:rowOff>44451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FAE5D8-5C70-4589-B4DA-EE077AD4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79</xdr:row>
      <xdr:rowOff>6350</xdr:rowOff>
    </xdr:from>
    <xdr:to>
      <xdr:col>17</xdr:col>
      <xdr:colOff>180041</xdr:colOff>
      <xdr:row>94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C2ED21-F97D-44C9-AC5F-75052CB1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82550</xdr:rowOff>
    </xdr:from>
    <xdr:to>
      <xdr:col>18</xdr:col>
      <xdr:colOff>515342</xdr:colOff>
      <xdr:row>44</xdr:row>
      <xdr:rowOff>143944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B93B0-BC08-99CB-639B-F6E2240B8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444500"/>
          <a:ext cx="7106642" cy="7659169"/>
        </a:xfrm>
        <a:prstGeom prst="rect">
          <a:avLst/>
        </a:prstGeom>
      </xdr:spPr>
    </xdr:pic>
    <xdr:clientData/>
  </xdr:twoCellAnchor>
  <xdr:twoCellAnchor editAs="oneCell">
    <xdr:from>
      <xdr:col>18</xdr:col>
      <xdr:colOff>501650</xdr:colOff>
      <xdr:row>2</xdr:row>
      <xdr:rowOff>66675</xdr:rowOff>
    </xdr:from>
    <xdr:to>
      <xdr:col>30</xdr:col>
      <xdr:colOff>334372</xdr:colOff>
      <xdr:row>46</xdr:row>
      <xdr:rowOff>20155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B7B5EC-FCB0-B731-2D17-09EB21D36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7875" y="428625"/>
          <a:ext cx="7144747" cy="791638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23</xdr:row>
      <xdr:rowOff>171451</xdr:rowOff>
    </xdr:from>
    <xdr:to>
      <xdr:col>5</xdr:col>
      <xdr:colOff>332610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078557-E608-5C70-7C2A-456697A17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4333876"/>
          <a:ext cx="2364610" cy="27209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50</xdr:row>
      <xdr:rowOff>133350</xdr:rowOff>
    </xdr:from>
    <xdr:to>
      <xdr:col>6</xdr:col>
      <xdr:colOff>374286</xdr:colOff>
      <xdr:row>73</xdr:row>
      <xdr:rowOff>0</xdr:rowOff>
    </xdr:to>
    <xdr:pic>
      <xdr:nvPicPr>
        <xdr:cNvPr id="5" name="Content Placeholder 4">
          <a:extLst>
            <a:ext uri="{FF2B5EF4-FFF2-40B4-BE49-F238E27FC236}">
              <a16:creationId xmlns:a16="http://schemas.microsoft.com/office/drawing/2014/main" id="{E0CADBB2-4BF4-DEA0-2C34-6DA812F0D06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9182100"/>
          <a:ext cx="4057286" cy="4025900"/>
        </a:xfrm>
        <a:prstGeom prst="rect">
          <a:avLst/>
        </a:prstGeom>
      </xdr:spPr>
    </xdr:pic>
    <xdr:clientData/>
  </xdr:twoCellAnchor>
  <xdr:twoCellAnchor editAs="oneCell">
    <xdr:from>
      <xdr:col>7</xdr:col>
      <xdr:colOff>584199</xdr:colOff>
      <xdr:row>50</xdr:row>
      <xdr:rowOff>162491</xdr:rowOff>
    </xdr:from>
    <xdr:to>
      <xdr:col>15</xdr:col>
      <xdr:colOff>39107</xdr:colOff>
      <xdr:row>75</xdr:row>
      <xdr:rowOff>134395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BA2591-9716-A667-BAA1-9C4AF9E8E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4824" y="9211241"/>
          <a:ext cx="4331708" cy="44962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men\Desktop\Drought%20Indicators%20-%20SoCal\Main\SWP%20Allocations.csv" TargetMode="External"/><Relationship Id="rId1" Type="http://schemas.openxmlformats.org/officeDocument/2006/relationships/externalLinkPath" Target="SWP%20Alloc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WP Allocations"/>
      <sheetName val="allocations analysis"/>
    </sheetNames>
    <sheetDataSet>
      <sheetData sheetId="0" refreshError="1"/>
      <sheetData sheetId="1">
        <row r="1">
          <cell r="D1" t="str">
            <v>SWDI</v>
          </cell>
          <cell r="E1" t="str">
            <v>reservoir_storage</v>
          </cell>
        </row>
        <row r="2">
          <cell r="C2">
            <v>20</v>
          </cell>
          <cell r="D2">
            <v>0.133333333333333</v>
          </cell>
          <cell r="E2">
            <v>10536413</v>
          </cell>
          <cell r="P2" t="str">
            <v>YEAR</v>
          </cell>
          <cell r="R2" t="str">
            <v>CY SWDI-delta</v>
          </cell>
          <cell r="T2" t="str">
            <v>SWDI at allocation month</v>
          </cell>
        </row>
        <row r="3">
          <cell r="C3">
            <v>35</v>
          </cell>
          <cell r="D3">
            <v>0.133333333333333</v>
          </cell>
          <cell r="E3">
            <v>13553335</v>
          </cell>
          <cell r="P3">
            <v>1992</v>
          </cell>
          <cell r="Q3">
            <v>45</v>
          </cell>
          <cell r="R3">
            <v>9.9999999999999895E-2</v>
          </cell>
          <cell r="S3">
            <v>0.11944444444444401</v>
          </cell>
          <cell r="T3">
            <v>0.133333333333333</v>
          </cell>
        </row>
        <row r="4">
          <cell r="C4">
            <v>45</v>
          </cell>
          <cell r="D4">
            <v>0.133333333333333</v>
          </cell>
          <cell r="E4">
            <v>13553335</v>
          </cell>
          <cell r="P4">
            <v>1993</v>
          </cell>
          <cell r="Q4">
            <v>100</v>
          </cell>
          <cell r="R4">
            <v>0.63333333333333297</v>
          </cell>
          <cell r="S4">
            <v>0.483333333333333</v>
          </cell>
          <cell r="T4">
            <v>0.73333333333333295</v>
          </cell>
        </row>
        <row r="5">
          <cell r="C5">
            <v>10</v>
          </cell>
          <cell r="D5">
            <v>0.1</v>
          </cell>
          <cell r="E5">
            <v>8991272</v>
          </cell>
          <cell r="P5">
            <v>1994</v>
          </cell>
          <cell r="Q5">
            <v>50</v>
          </cell>
          <cell r="R5">
            <v>0.24444444444444399</v>
          </cell>
          <cell r="S5">
            <v>0.34722222222222199</v>
          </cell>
          <cell r="T5">
            <v>0.233333333333333</v>
          </cell>
        </row>
        <row r="6">
          <cell r="C6">
            <v>25</v>
          </cell>
          <cell r="D6">
            <v>0.266666666666666</v>
          </cell>
          <cell r="E6">
            <v>10004416</v>
          </cell>
          <cell r="P6">
            <v>1995</v>
          </cell>
          <cell r="Q6">
            <v>100</v>
          </cell>
          <cell r="R6">
            <v>0.88888888888888895</v>
          </cell>
          <cell r="S6">
            <v>0.73055555555555496</v>
          </cell>
          <cell r="T6">
            <v>0.5</v>
          </cell>
        </row>
        <row r="7">
          <cell r="C7">
            <v>40</v>
          </cell>
          <cell r="D7">
            <v>0.266666666666666</v>
          </cell>
          <cell r="E7">
            <v>10004416</v>
          </cell>
          <cell r="P7">
            <v>1996</v>
          </cell>
          <cell r="Q7">
            <v>100</v>
          </cell>
          <cell r="R7">
            <v>0.76666666666666605</v>
          </cell>
          <cell r="S7">
            <v>0.77500000000000002</v>
          </cell>
          <cell r="T7">
            <v>0.76666666666666605</v>
          </cell>
        </row>
        <row r="8">
          <cell r="C8">
            <v>55</v>
          </cell>
          <cell r="D8">
            <v>0.6</v>
          </cell>
          <cell r="E8">
            <v>14763877</v>
          </cell>
          <cell r="P8">
            <v>1997</v>
          </cell>
          <cell r="Q8">
            <v>100</v>
          </cell>
          <cell r="R8">
            <v>0.63055555555555498</v>
          </cell>
          <cell r="S8">
            <v>0.70555555555555505</v>
          </cell>
          <cell r="T8">
            <v>1</v>
          </cell>
        </row>
        <row r="9">
          <cell r="C9">
            <v>85</v>
          </cell>
          <cell r="D9">
            <v>0.63333333333333297</v>
          </cell>
          <cell r="E9">
            <v>17688901</v>
          </cell>
          <cell r="P9">
            <v>1998</v>
          </cell>
          <cell r="Q9">
            <v>100</v>
          </cell>
          <cell r="R9">
            <v>0.94722222222222197</v>
          </cell>
          <cell r="S9">
            <v>0.83611111111111103</v>
          </cell>
          <cell r="T9">
            <v>0.93333333333333302</v>
          </cell>
        </row>
        <row r="10">
          <cell r="C10">
            <v>100</v>
          </cell>
          <cell r="D10">
            <v>0.73333333333333295</v>
          </cell>
          <cell r="E10">
            <v>20303853</v>
          </cell>
          <cell r="P10">
            <v>1999</v>
          </cell>
          <cell r="Q10">
            <v>100</v>
          </cell>
          <cell r="R10">
            <v>0.76388888888888895</v>
          </cell>
          <cell r="S10">
            <v>0.83611111111111103</v>
          </cell>
          <cell r="T10">
            <v>0.8</v>
          </cell>
        </row>
        <row r="11">
          <cell r="C11">
            <v>50</v>
          </cell>
          <cell r="D11">
            <v>0.63333333333333297</v>
          </cell>
          <cell r="E11">
            <v>18411910</v>
          </cell>
          <cell r="P11">
            <v>2000</v>
          </cell>
          <cell r="Q11">
            <v>90</v>
          </cell>
          <cell r="R11">
            <v>0.62777777777777699</v>
          </cell>
          <cell r="S11">
            <v>0.64166666666666605</v>
          </cell>
          <cell r="T11">
            <v>0.63333333333333297</v>
          </cell>
        </row>
        <row r="12">
          <cell r="C12">
            <v>50</v>
          </cell>
          <cell r="D12">
            <v>0.266666666666666</v>
          </cell>
          <cell r="E12">
            <v>18764594</v>
          </cell>
          <cell r="P12">
            <v>2001</v>
          </cell>
          <cell r="Q12">
            <v>39</v>
          </cell>
          <cell r="R12">
            <v>0.38333333333333303</v>
          </cell>
          <cell r="S12">
            <v>0.44444444444444398</v>
          </cell>
          <cell r="T12">
            <v>0.36666666666666597</v>
          </cell>
        </row>
        <row r="13">
          <cell r="C13">
            <v>50</v>
          </cell>
          <cell r="D13">
            <v>0.16666666666666599</v>
          </cell>
          <cell r="E13">
            <v>19890319</v>
          </cell>
          <cell r="P13">
            <v>2002</v>
          </cell>
          <cell r="Q13">
            <v>70</v>
          </cell>
          <cell r="R13">
            <v>0.46388888888888802</v>
          </cell>
          <cell r="S13">
            <v>0.469444444444444</v>
          </cell>
          <cell r="T13">
            <v>0.43333333333333302</v>
          </cell>
        </row>
        <row r="14">
          <cell r="C14">
            <v>50</v>
          </cell>
          <cell r="D14">
            <v>0.233333333333333</v>
          </cell>
          <cell r="E14">
            <v>19934967</v>
          </cell>
          <cell r="P14">
            <v>2003</v>
          </cell>
          <cell r="Q14">
            <v>90</v>
          </cell>
          <cell r="R14">
            <v>0.61111111111111105</v>
          </cell>
          <cell r="S14">
            <v>0.54722222222222205</v>
          </cell>
          <cell r="T14">
            <v>0.73333333333333295</v>
          </cell>
        </row>
        <row r="15">
          <cell r="C15">
            <v>40</v>
          </cell>
          <cell r="D15">
            <v>0.33333333333333298</v>
          </cell>
          <cell r="E15">
            <v>12234341</v>
          </cell>
          <cell r="P15">
            <v>2004</v>
          </cell>
          <cell r="Q15">
            <v>65</v>
          </cell>
          <cell r="R15">
            <v>0.51388888888888895</v>
          </cell>
          <cell r="S15">
            <v>0.55833333333333302</v>
          </cell>
          <cell r="T15">
            <v>0.6</v>
          </cell>
        </row>
        <row r="16">
          <cell r="C16">
            <v>60</v>
          </cell>
          <cell r="D16">
            <v>0.5</v>
          </cell>
          <cell r="E16">
            <v>13314798</v>
          </cell>
          <cell r="P16">
            <v>2005</v>
          </cell>
          <cell r="Q16">
            <v>90</v>
          </cell>
          <cell r="R16">
            <v>0.81111111111111101</v>
          </cell>
          <cell r="S16">
            <v>0.70833333333333304</v>
          </cell>
          <cell r="T16">
            <v>0.83333333333333304</v>
          </cell>
        </row>
        <row r="17">
          <cell r="C17">
            <v>100</v>
          </cell>
          <cell r="D17">
            <v>0.5</v>
          </cell>
          <cell r="E17">
            <v>13314798</v>
          </cell>
          <cell r="P17">
            <v>2006</v>
          </cell>
          <cell r="Q17">
            <v>100</v>
          </cell>
          <cell r="R17">
            <v>0.89722222222222203</v>
          </cell>
          <cell r="S17">
            <v>0.88888888888888895</v>
          </cell>
          <cell r="T17">
            <v>0.96666666666666601</v>
          </cell>
        </row>
        <row r="18">
          <cell r="C18">
            <v>75</v>
          </cell>
          <cell r="D18">
            <v>0.8</v>
          </cell>
          <cell r="E18">
            <v>20767864</v>
          </cell>
          <cell r="P18">
            <v>2007</v>
          </cell>
          <cell r="Q18">
            <v>60</v>
          </cell>
          <cell r="R18">
            <v>0.38055555555555498</v>
          </cell>
          <cell r="S18">
            <v>0.53611111111111098</v>
          </cell>
          <cell r="T18">
            <v>0.9</v>
          </cell>
        </row>
        <row r="19">
          <cell r="C19">
            <v>90</v>
          </cell>
          <cell r="D19">
            <v>0.76666666666666605</v>
          </cell>
          <cell r="E19">
            <v>24298936</v>
          </cell>
          <cell r="P19">
            <v>2008</v>
          </cell>
          <cell r="Q19">
            <v>35</v>
          </cell>
          <cell r="R19">
            <v>0.23611111111111099</v>
          </cell>
          <cell r="S19">
            <v>0.26944444444444399</v>
          </cell>
          <cell r="T19">
            <v>0.43333333333333302</v>
          </cell>
        </row>
        <row r="20">
          <cell r="C20">
            <v>100</v>
          </cell>
          <cell r="D20">
            <v>0.76666666666666605</v>
          </cell>
          <cell r="E20">
            <v>24298936</v>
          </cell>
          <cell r="P20">
            <v>2009</v>
          </cell>
          <cell r="Q20">
            <v>40</v>
          </cell>
          <cell r="R20">
            <v>0.23055555555555499</v>
          </cell>
          <cell r="S20">
            <v>0.20555555555555499</v>
          </cell>
          <cell r="T20">
            <v>0.2</v>
          </cell>
        </row>
        <row r="21">
          <cell r="C21">
            <v>70</v>
          </cell>
          <cell r="D21">
            <v>0.96666666666666601</v>
          </cell>
          <cell r="E21">
            <v>21225508</v>
          </cell>
          <cell r="P21">
            <v>2010</v>
          </cell>
          <cell r="Q21">
            <v>50</v>
          </cell>
          <cell r="R21">
            <v>0.57777777777777695</v>
          </cell>
          <cell r="S21">
            <v>0.469444444444444</v>
          </cell>
          <cell r="T21">
            <v>0.53333333333333299</v>
          </cell>
        </row>
        <row r="22">
          <cell r="C22">
            <v>100</v>
          </cell>
          <cell r="D22">
            <v>1</v>
          </cell>
          <cell r="E22">
            <v>25069637</v>
          </cell>
          <cell r="P22">
            <v>2011</v>
          </cell>
          <cell r="Q22">
            <v>80</v>
          </cell>
          <cell r="R22">
            <v>0.93055555555555503</v>
          </cell>
          <cell r="S22">
            <v>0.86944444444444402</v>
          </cell>
          <cell r="T22">
            <v>1</v>
          </cell>
        </row>
        <row r="23">
          <cell r="C23">
            <v>40</v>
          </cell>
          <cell r="D23">
            <v>0.56666666666666599</v>
          </cell>
          <cell r="E23">
            <v>17557947</v>
          </cell>
          <cell r="P23">
            <v>2012</v>
          </cell>
          <cell r="Q23">
            <v>65</v>
          </cell>
          <cell r="R23">
            <v>0.48611111111111099</v>
          </cell>
          <cell r="S23">
            <v>0.59722222222222199</v>
          </cell>
          <cell r="T23">
            <v>0.56666666666666599</v>
          </cell>
        </row>
        <row r="24">
          <cell r="C24">
            <v>60</v>
          </cell>
          <cell r="D24">
            <v>0.66666666666666596</v>
          </cell>
          <cell r="E24">
            <v>18795684</v>
          </cell>
          <cell r="P24">
            <v>2013</v>
          </cell>
          <cell r="Q24">
            <v>35</v>
          </cell>
          <cell r="R24">
            <v>0.313888888888888</v>
          </cell>
          <cell r="S24">
            <v>0.38333333333333303</v>
          </cell>
          <cell r="T24">
            <v>0.36666666666666597</v>
          </cell>
        </row>
        <row r="25">
          <cell r="C25">
            <v>80</v>
          </cell>
          <cell r="D25">
            <v>0.93333333333333302</v>
          </cell>
          <cell r="E25">
            <v>21760726</v>
          </cell>
          <cell r="P25">
            <v>2014</v>
          </cell>
          <cell r="Q25">
            <v>5</v>
          </cell>
          <cell r="R25">
            <v>7.2222222222222104E-2</v>
          </cell>
          <cell r="S25">
            <v>0.105555555555555</v>
          </cell>
          <cell r="T25">
            <v>6.6666666666666596E-2</v>
          </cell>
        </row>
        <row r="26">
          <cell r="C26">
            <v>100</v>
          </cell>
          <cell r="D26">
            <v>0.93333333333333302</v>
          </cell>
          <cell r="E26">
            <v>22896432</v>
          </cell>
          <cell r="P26">
            <v>2015</v>
          </cell>
          <cell r="Q26">
            <v>20</v>
          </cell>
          <cell r="R26">
            <v>5.83333333333333E-2</v>
          </cell>
          <cell r="S26">
            <v>6.3888888888888801E-2</v>
          </cell>
          <cell r="T26">
            <v>0.1</v>
          </cell>
        </row>
        <row r="27">
          <cell r="C27">
            <v>55</v>
          </cell>
          <cell r="D27">
            <v>1</v>
          </cell>
          <cell r="E27">
            <v>22724396</v>
          </cell>
          <cell r="P27">
            <v>2016</v>
          </cell>
          <cell r="Q27">
            <v>60</v>
          </cell>
          <cell r="R27">
            <v>0.3</v>
          </cell>
          <cell r="S27">
            <v>0.22222222222222199</v>
          </cell>
          <cell r="T27">
            <v>0.266666666666666</v>
          </cell>
        </row>
        <row r="28">
          <cell r="C28">
            <v>60</v>
          </cell>
          <cell r="D28">
            <v>0.86666666666666603</v>
          </cell>
          <cell r="E28">
            <v>22963094</v>
          </cell>
          <cell r="P28">
            <v>2017</v>
          </cell>
          <cell r="Q28">
            <v>85</v>
          </cell>
          <cell r="R28">
            <v>0.85833333333333295</v>
          </cell>
          <cell r="S28">
            <v>0.75555555555555498</v>
          </cell>
          <cell r="T28">
            <v>0.9</v>
          </cell>
        </row>
        <row r="29">
          <cell r="C29">
            <v>100</v>
          </cell>
          <cell r="D29">
            <v>0.8</v>
          </cell>
          <cell r="E29">
            <v>23599727</v>
          </cell>
          <cell r="P29">
            <v>2018</v>
          </cell>
          <cell r="Q29">
            <v>35</v>
          </cell>
          <cell r="R29">
            <v>0.46111111111111103</v>
          </cell>
          <cell r="S29">
            <v>0.52777777777777701</v>
          </cell>
          <cell r="T29">
            <v>0.53333333333333299</v>
          </cell>
        </row>
        <row r="30">
          <cell r="C30">
            <v>50</v>
          </cell>
          <cell r="D30">
            <v>0.73333333333333295</v>
          </cell>
          <cell r="E30">
            <v>18976963</v>
          </cell>
          <cell r="P30">
            <v>2019</v>
          </cell>
          <cell r="Q30">
            <v>75</v>
          </cell>
          <cell r="R30">
            <v>0.79444444444444395</v>
          </cell>
          <cell r="S30">
            <v>0.72499999999999998</v>
          </cell>
          <cell r="T30">
            <v>0.8</v>
          </cell>
        </row>
        <row r="31">
          <cell r="C31">
            <v>70</v>
          </cell>
          <cell r="D31">
            <v>0.63333333333333297</v>
          </cell>
          <cell r="E31">
            <v>21006450</v>
          </cell>
          <cell r="P31">
            <v>2020</v>
          </cell>
          <cell r="Q31">
            <v>20</v>
          </cell>
          <cell r="R31">
            <v>0.41111111111111098</v>
          </cell>
          <cell r="S31">
            <v>0.50833333333333297</v>
          </cell>
          <cell r="T31">
            <v>0.33333333333333298</v>
          </cell>
        </row>
        <row r="32">
          <cell r="C32">
            <v>100</v>
          </cell>
          <cell r="D32">
            <v>0.73333333333333295</v>
          </cell>
          <cell r="E32">
            <v>23677608</v>
          </cell>
          <cell r="P32">
            <v>2021</v>
          </cell>
          <cell r="Q32">
            <v>5</v>
          </cell>
          <cell r="R32">
            <v>0.11111111111111099</v>
          </cell>
          <cell r="S32">
            <v>0.180555555555555</v>
          </cell>
          <cell r="T32">
            <v>0.133333333333333</v>
          </cell>
        </row>
        <row r="33">
          <cell r="C33">
            <v>90</v>
          </cell>
          <cell r="D33">
            <v>0.63333333333333297</v>
          </cell>
          <cell r="E33">
            <v>24197053</v>
          </cell>
          <cell r="P33">
            <v>2022</v>
          </cell>
          <cell r="Q33">
            <v>5</v>
          </cell>
          <cell r="R33">
            <v>0.155555555555555</v>
          </cell>
          <cell r="S33">
            <v>0.13888888888888801</v>
          </cell>
          <cell r="T33">
            <v>0.133333333333333</v>
          </cell>
        </row>
        <row r="34">
          <cell r="C34">
            <v>40</v>
          </cell>
          <cell r="D34">
            <v>0.6</v>
          </cell>
          <cell r="E34">
            <v>18453007</v>
          </cell>
          <cell r="P34">
            <v>2023</v>
          </cell>
          <cell r="Q34">
            <v>100</v>
          </cell>
          <cell r="R34">
            <v>0.85</v>
          </cell>
          <cell r="S34">
            <v>0.69722222222222197</v>
          </cell>
          <cell r="T34">
            <v>1</v>
          </cell>
        </row>
        <row r="35">
          <cell r="C35">
            <v>20</v>
          </cell>
          <cell r="D35">
            <v>0.4</v>
          </cell>
          <cell r="E35">
            <v>18482402</v>
          </cell>
          <cell r="Q35">
            <v>40</v>
          </cell>
          <cell r="R35">
            <v>0.52222222222222203</v>
          </cell>
        </row>
        <row r="36">
          <cell r="C36">
            <v>25</v>
          </cell>
          <cell r="D36">
            <v>0.43333333333333302</v>
          </cell>
          <cell r="E36">
            <v>20055152</v>
          </cell>
        </row>
        <row r="37">
          <cell r="C37">
            <v>30</v>
          </cell>
          <cell r="D37">
            <v>0.43333333333333302</v>
          </cell>
          <cell r="E37">
            <v>20055152</v>
          </cell>
        </row>
        <row r="38">
          <cell r="C38">
            <v>33</v>
          </cell>
          <cell r="D38">
            <v>0.36666666666666597</v>
          </cell>
          <cell r="E38">
            <v>22707062</v>
          </cell>
        </row>
        <row r="39">
          <cell r="C39">
            <v>35</v>
          </cell>
          <cell r="D39">
            <v>0.36666666666666597</v>
          </cell>
          <cell r="E39">
            <v>22707062</v>
          </cell>
        </row>
        <row r="40">
          <cell r="C40">
            <v>39</v>
          </cell>
          <cell r="D40">
            <v>0.36666666666666597</v>
          </cell>
          <cell r="E40">
            <v>17422176</v>
          </cell>
        </row>
        <row r="41">
          <cell r="C41">
            <v>20</v>
          </cell>
          <cell r="D41">
            <v>0.33333333333333298</v>
          </cell>
          <cell r="E41">
            <v>13967732</v>
          </cell>
        </row>
        <row r="42">
          <cell r="C42">
            <v>45</v>
          </cell>
          <cell r="D42">
            <v>0.56666666666666599</v>
          </cell>
          <cell r="E42">
            <v>17114640</v>
          </cell>
        </row>
        <row r="43">
          <cell r="C43">
            <v>55</v>
          </cell>
          <cell r="D43">
            <v>0.56666666666666599</v>
          </cell>
          <cell r="E43">
            <v>20801203</v>
          </cell>
        </row>
        <row r="44">
          <cell r="C44">
            <v>60</v>
          </cell>
          <cell r="D44">
            <v>0.56666666666666599</v>
          </cell>
          <cell r="E44">
            <v>20801203</v>
          </cell>
        </row>
        <row r="45">
          <cell r="C45">
            <v>65</v>
          </cell>
          <cell r="D45">
            <v>0.46666666666666601</v>
          </cell>
          <cell r="E45">
            <v>23263399</v>
          </cell>
        </row>
        <row r="46">
          <cell r="C46">
            <v>70</v>
          </cell>
          <cell r="D46">
            <v>0.43333333333333302</v>
          </cell>
          <cell r="E46">
            <v>18241192</v>
          </cell>
        </row>
        <row r="47">
          <cell r="C47">
            <v>20</v>
          </cell>
          <cell r="D47">
            <v>0.36666666666666597</v>
          </cell>
          <cell r="E47">
            <v>14545461</v>
          </cell>
        </row>
        <row r="48">
          <cell r="C48">
            <v>45</v>
          </cell>
          <cell r="D48">
            <v>0.6</v>
          </cell>
          <cell r="E48">
            <v>17386631</v>
          </cell>
        </row>
        <row r="49">
          <cell r="C49">
            <v>50</v>
          </cell>
          <cell r="D49">
            <v>0.4</v>
          </cell>
          <cell r="E49">
            <v>20601025</v>
          </cell>
        </row>
        <row r="50">
          <cell r="C50">
            <v>70</v>
          </cell>
          <cell r="D50">
            <v>0.53333333333333299</v>
          </cell>
          <cell r="E50">
            <v>22577123</v>
          </cell>
        </row>
        <row r="51">
          <cell r="C51">
            <v>90</v>
          </cell>
          <cell r="D51">
            <v>0.73333333333333295</v>
          </cell>
          <cell r="E51">
            <v>24206742</v>
          </cell>
        </row>
        <row r="52">
          <cell r="C52">
            <v>35</v>
          </cell>
          <cell r="D52">
            <v>0.7</v>
          </cell>
          <cell r="E52">
            <v>17726905</v>
          </cell>
        </row>
        <row r="53">
          <cell r="C53">
            <v>50</v>
          </cell>
          <cell r="D53">
            <v>0.86666666666666603</v>
          </cell>
          <cell r="E53">
            <v>19044131</v>
          </cell>
        </row>
        <row r="54">
          <cell r="C54">
            <v>65</v>
          </cell>
          <cell r="D54">
            <v>0.6</v>
          </cell>
          <cell r="E54">
            <v>22312658</v>
          </cell>
        </row>
        <row r="55">
          <cell r="C55">
            <v>40</v>
          </cell>
          <cell r="D55">
            <v>0.46666666666666601</v>
          </cell>
          <cell r="E55">
            <v>15355520</v>
          </cell>
        </row>
        <row r="56">
          <cell r="C56">
            <v>60</v>
          </cell>
          <cell r="D56">
            <v>0.76666666666666605</v>
          </cell>
          <cell r="E56">
            <v>16563685</v>
          </cell>
        </row>
        <row r="57">
          <cell r="C57">
            <v>70</v>
          </cell>
          <cell r="D57">
            <v>0.8</v>
          </cell>
          <cell r="E57">
            <v>23293148</v>
          </cell>
        </row>
        <row r="58">
          <cell r="C58">
            <v>80</v>
          </cell>
          <cell r="D58">
            <v>0.8</v>
          </cell>
          <cell r="E58">
            <v>23293148</v>
          </cell>
        </row>
        <row r="59">
          <cell r="C59">
            <v>90</v>
          </cell>
          <cell r="D59">
            <v>0.83333333333333304</v>
          </cell>
          <cell r="E59">
            <v>24300150</v>
          </cell>
        </row>
        <row r="60">
          <cell r="C60">
            <v>55</v>
          </cell>
          <cell r="D60">
            <v>0.86666666666666603</v>
          </cell>
          <cell r="E60">
            <v>20808708</v>
          </cell>
        </row>
        <row r="61">
          <cell r="C61">
            <v>65</v>
          </cell>
          <cell r="D61">
            <v>0.9</v>
          </cell>
          <cell r="E61">
            <v>20754527</v>
          </cell>
        </row>
        <row r="62">
          <cell r="C62">
            <v>70</v>
          </cell>
          <cell r="D62">
            <v>0.96666666666666601</v>
          </cell>
          <cell r="E62">
            <v>24425587</v>
          </cell>
        </row>
        <row r="63">
          <cell r="C63">
            <v>80</v>
          </cell>
          <cell r="D63">
            <v>0.83333333333333304</v>
          </cell>
          <cell r="E63">
            <v>24595803</v>
          </cell>
        </row>
        <row r="64">
          <cell r="C64">
            <v>100</v>
          </cell>
          <cell r="D64">
            <v>0.96666666666666601</v>
          </cell>
          <cell r="E64">
            <v>25160185</v>
          </cell>
        </row>
        <row r="65">
          <cell r="C65">
            <v>60</v>
          </cell>
          <cell r="D65">
            <v>0.9</v>
          </cell>
          <cell r="E65">
            <v>21163371</v>
          </cell>
        </row>
        <row r="66">
          <cell r="C66">
            <v>25</v>
          </cell>
          <cell r="D66">
            <v>0.3</v>
          </cell>
          <cell r="E66">
            <v>14108710</v>
          </cell>
        </row>
        <row r="67">
          <cell r="C67">
            <v>35</v>
          </cell>
          <cell r="D67">
            <v>0.43333333333333302</v>
          </cell>
          <cell r="E67">
            <v>16070046</v>
          </cell>
        </row>
        <row r="68">
          <cell r="C68">
            <v>15</v>
          </cell>
          <cell r="D68">
            <v>0.16666666666666599</v>
          </cell>
          <cell r="E68">
            <v>11760295</v>
          </cell>
        </row>
        <row r="69">
          <cell r="C69">
            <v>20</v>
          </cell>
          <cell r="D69">
            <v>0.16666666666666599</v>
          </cell>
          <cell r="E69">
            <v>14465603</v>
          </cell>
        </row>
        <row r="70">
          <cell r="C70">
            <v>30</v>
          </cell>
          <cell r="D70">
            <v>0.233333333333333</v>
          </cell>
          <cell r="E70">
            <v>17862981</v>
          </cell>
        </row>
        <row r="71">
          <cell r="C71">
            <v>40</v>
          </cell>
          <cell r="D71">
            <v>0.2</v>
          </cell>
          <cell r="E71">
            <v>18824921</v>
          </cell>
        </row>
        <row r="72">
          <cell r="C72">
            <v>5</v>
          </cell>
          <cell r="D72">
            <v>0.266666666666666</v>
          </cell>
          <cell r="E72">
            <v>13554234</v>
          </cell>
        </row>
        <row r="73">
          <cell r="C73">
            <v>15</v>
          </cell>
          <cell r="D73">
            <v>0.33333333333333298</v>
          </cell>
          <cell r="E73">
            <v>16016097</v>
          </cell>
        </row>
        <row r="74">
          <cell r="C74">
            <v>20</v>
          </cell>
          <cell r="D74">
            <v>0.5</v>
          </cell>
          <cell r="E74">
            <v>18098089</v>
          </cell>
        </row>
        <row r="75">
          <cell r="C75">
            <v>30</v>
          </cell>
          <cell r="D75">
            <v>0.66666666666666596</v>
          </cell>
          <cell r="E75">
            <v>20294066</v>
          </cell>
        </row>
        <row r="76">
          <cell r="C76">
            <v>40</v>
          </cell>
          <cell r="D76">
            <v>0.7</v>
          </cell>
          <cell r="E76">
            <v>22263105</v>
          </cell>
        </row>
        <row r="77">
          <cell r="C77">
            <v>45</v>
          </cell>
          <cell r="D77">
            <v>0.7</v>
          </cell>
          <cell r="E77">
            <v>22263105</v>
          </cell>
        </row>
        <row r="78">
          <cell r="C78">
            <v>50</v>
          </cell>
          <cell r="D78">
            <v>0.53333333333333299</v>
          </cell>
          <cell r="E78">
            <v>23102440</v>
          </cell>
        </row>
        <row r="79">
          <cell r="C79">
            <v>25</v>
          </cell>
          <cell r="D79">
            <v>0.63333333333333297</v>
          </cell>
          <cell r="E79">
            <v>17980780</v>
          </cell>
        </row>
        <row r="80">
          <cell r="C80">
            <v>50</v>
          </cell>
          <cell r="D80">
            <v>0.83333333333333304</v>
          </cell>
          <cell r="E80">
            <v>18305151</v>
          </cell>
        </row>
        <row r="81">
          <cell r="C81">
            <v>60</v>
          </cell>
          <cell r="D81">
            <v>0.93333333333333302</v>
          </cell>
          <cell r="E81">
            <v>20855912</v>
          </cell>
        </row>
        <row r="82">
          <cell r="C82">
            <v>70</v>
          </cell>
          <cell r="D82">
            <v>0.9</v>
          </cell>
          <cell r="E82">
            <v>22788075</v>
          </cell>
        </row>
        <row r="83">
          <cell r="C83">
            <v>80</v>
          </cell>
          <cell r="D83">
            <v>1</v>
          </cell>
          <cell r="E83">
            <v>24251536</v>
          </cell>
        </row>
        <row r="84">
          <cell r="C84">
            <v>60</v>
          </cell>
          <cell r="D84">
            <v>0.96666666666666601</v>
          </cell>
          <cell r="E84">
            <v>22066691</v>
          </cell>
        </row>
        <row r="85">
          <cell r="C85">
            <v>50</v>
          </cell>
          <cell r="D85">
            <v>0.36666666666666597</v>
          </cell>
          <cell r="E85">
            <v>21344332</v>
          </cell>
        </row>
        <row r="86">
          <cell r="C86">
            <v>60</v>
          </cell>
          <cell r="D86">
            <v>0.5</v>
          </cell>
          <cell r="E86">
            <v>23194044</v>
          </cell>
        </row>
        <row r="87">
          <cell r="C87">
            <v>65</v>
          </cell>
          <cell r="D87">
            <v>0.56666666666666599</v>
          </cell>
          <cell r="E87">
            <v>25609727</v>
          </cell>
        </row>
        <row r="88">
          <cell r="C88">
            <v>30</v>
          </cell>
          <cell r="D88">
            <v>0.46666666666666601</v>
          </cell>
          <cell r="E88">
            <v>15648390</v>
          </cell>
        </row>
        <row r="89">
          <cell r="C89">
            <v>40</v>
          </cell>
          <cell r="D89">
            <v>0.5</v>
          </cell>
          <cell r="E89">
            <v>16167588</v>
          </cell>
        </row>
        <row r="90">
          <cell r="C90">
            <v>35</v>
          </cell>
          <cell r="D90">
            <v>0.36666666666666597</v>
          </cell>
          <cell r="E90">
            <v>20480252</v>
          </cell>
        </row>
        <row r="91">
          <cell r="C91">
            <v>5</v>
          </cell>
          <cell r="D91">
            <v>0.2</v>
          </cell>
          <cell r="E91">
            <v>12745087</v>
          </cell>
        </row>
        <row r="92">
          <cell r="C92">
            <v>0</v>
          </cell>
          <cell r="D92">
            <v>6.6666666666666596E-2</v>
          </cell>
          <cell r="E92">
            <v>12246520</v>
          </cell>
        </row>
        <row r="93">
          <cell r="C93">
            <v>5</v>
          </cell>
          <cell r="D93">
            <v>6.6666666666666596E-2</v>
          </cell>
          <cell r="E93">
            <v>14789989</v>
          </cell>
        </row>
        <row r="94">
          <cell r="C94">
            <v>10</v>
          </cell>
          <cell r="D94">
            <v>3.3333333333333298E-2</v>
          </cell>
          <cell r="E94">
            <v>9567862</v>
          </cell>
        </row>
        <row r="95">
          <cell r="C95">
            <v>15</v>
          </cell>
          <cell r="D95">
            <v>0.133333333333333</v>
          </cell>
          <cell r="E95">
            <v>12391631</v>
          </cell>
        </row>
        <row r="96">
          <cell r="C96">
            <v>20</v>
          </cell>
          <cell r="D96">
            <v>0.1</v>
          </cell>
          <cell r="E96">
            <v>15403895</v>
          </cell>
        </row>
        <row r="97">
          <cell r="C97">
            <v>10</v>
          </cell>
          <cell r="D97">
            <v>6.6666666666666596E-2</v>
          </cell>
          <cell r="E97">
            <v>8774378</v>
          </cell>
        </row>
        <row r="98">
          <cell r="C98">
            <v>15</v>
          </cell>
          <cell r="D98">
            <v>0.2</v>
          </cell>
          <cell r="E98">
            <v>9570373</v>
          </cell>
        </row>
        <row r="99">
          <cell r="C99">
            <v>30</v>
          </cell>
          <cell r="D99">
            <v>0.2</v>
          </cell>
          <cell r="E99">
            <v>12958042</v>
          </cell>
        </row>
        <row r="100">
          <cell r="C100">
            <v>45</v>
          </cell>
          <cell r="D100">
            <v>0.2</v>
          </cell>
          <cell r="E100">
            <v>14822251</v>
          </cell>
        </row>
        <row r="101">
          <cell r="C101">
            <v>60</v>
          </cell>
          <cell r="D101">
            <v>0.266666666666666</v>
          </cell>
          <cell r="E101">
            <v>19643657</v>
          </cell>
        </row>
        <row r="102">
          <cell r="C102">
            <v>20</v>
          </cell>
          <cell r="D102">
            <v>0.36666666666666597</v>
          </cell>
          <cell r="E102">
            <v>14748821</v>
          </cell>
        </row>
        <row r="103">
          <cell r="C103">
            <v>45</v>
          </cell>
          <cell r="D103">
            <v>0.4</v>
          </cell>
          <cell r="E103">
            <v>15611365</v>
          </cell>
        </row>
        <row r="104">
          <cell r="C104">
            <v>60</v>
          </cell>
          <cell r="D104">
            <v>0.83333333333333304</v>
          </cell>
          <cell r="E104">
            <v>18320614</v>
          </cell>
        </row>
        <row r="105">
          <cell r="C105">
            <v>85</v>
          </cell>
          <cell r="D105">
            <v>0.9</v>
          </cell>
          <cell r="E105">
            <v>24602227</v>
          </cell>
        </row>
        <row r="106">
          <cell r="C106">
            <v>15</v>
          </cell>
          <cell r="D106">
            <v>0.8</v>
          </cell>
          <cell r="E106">
            <v>19609713</v>
          </cell>
        </row>
        <row r="107">
          <cell r="C107">
            <v>20</v>
          </cell>
          <cell r="D107">
            <v>0.33333333333333298</v>
          </cell>
          <cell r="E107">
            <v>19804555</v>
          </cell>
        </row>
        <row r="108">
          <cell r="C108">
            <v>30</v>
          </cell>
          <cell r="D108">
            <v>0.4</v>
          </cell>
          <cell r="E108">
            <v>23470060</v>
          </cell>
        </row>
        <row r="109">
          <cell r="C109">
            <v>35</v>
          </cell>
          <cell r="D109">
            <v>0.53333333333333299</v>
          </cell>
          <cell r="E109">
            <v>25425878</v>
          </cell>
        </row>
        <row r="110">
          <cell r="C110">
            <v>10</v>
          </cell>
          <cell r="D110">
            <v>0.53333333333333299</v>
          </cell>
          <cell r="E110">
            <v>16786368</v>
          </cell>
        </row>
        <row r="111">
          <cell r="C111">
            <v>15</v>
          </cell>
          <cell r="D111">
            <v>0.46666666666666601</v>
          </cell>
          <cell r="E111">
            <v>17032880</v>
          </cell>
        </row>
        <row r="112">
          <cell r="C112">
            <v>35</v>
          </cell>
          <cell r="D112">
            <v>0.7</v>
          </cell>
          <cell r="E112">
            <v>19607096</v>
          </cell>
        </row>
        <row r="113">
          <cell r="C113">
            <v>70</v>
          </cell>
          <cell r="D113">
            <v>0.96666666666666601</v>
          </cell>
          <cell r="E113">
            <v>23485883</v>
          </cell>
        </row>
        <row r="114">
          <cell r="C114">
            <v>75</v>
          </cell>
          <cell r="D114">
            <v>0.8</v>
          </cell>
          <cell r="E114">
            <v>26298882</v>
          </cell>
        </row>
        <row r="115">
          <cell r="C115">
            <v>10</v>
          </cell>
          <cell r="D115">
            <v>0.76666666666666605</v>
          </cell>
          <cell r="E115">
            <v>18849044</v>
          </cell>
        </row>
        <row r="116">
          <cell r="C116">
            <v>15</v>
          </cell>
          <cell r="D116">
            <v>0.63333333333333297</v>
          </cell>
          <cell r="E116">
            <v>20023060</v>
          </cell>
        </row>
        <row r="117">
          <cell r="C117">
            <v>20</v>
          </cell>
          <cell r="D117">
            <v>0.33333333333333298</v>
          </cell>
          <cell r="E117">
            <v>22550371</v>
          </cell>
        </row>
        <row r="118">
          <cell r="C118">
            <v>10</v>
          </cell>
          <cell r="D118">
            <v>0.3</v>
          </cell>
          <cell r="E118">
            <v>14827560</v>
          </cell>
        </row>
        <row r="119">
          <cell r="C119">
            <v>5</v>
          </cell>
          <cell r="D119">
            <v>0.133333333333333</v>
          </cell>
          <cell r="E119">
            <v>15656893</v>
          </cell>
        </row>
        <row r="120">
          <cell r="C120">
            <v>0</v>
          </cell>
          <cell r="D120">
            <v>0.2</v>
          </cell>
          <cell r="E120">
            <v>11317235</v>
          </cell>
        </row>
        <row r="121">
          <cell r="C121">
            <v>15</v>
          </cell>
          <cell r="D121">
            <v>0.266666666666666</v>
          </cell>
          <cell r="E121">
            <v>13022407</v>
          </cell>
        </row>
        <row r="122">
          <cell r="C122">
            <v>5</v>
          </cell>
          <cell r="D122">
            <v>0.133333333333333</v>
          </cell>
          <cell r="E122">
            <v>14623680</v>
          </cell>
        </row>
        <row r="123">
          <cell r="C123">
            <v>5</v>
          </cell>
          <cell r="D123">
            <v>0.2</v>
          </cell>
          <cell r="E123">
            <v>11063663</v>
          </cell>
        </row>
        <row r="124">
          <cell r="C124">
            <v>30</v>
          </cell>
          <cell r="D124">
            <v>0.53333333333333299</v>
          </cell>
          <cell r="E124">
            <v>13497275</v>
          </cell>
        </row>
        <row r="125">
          <cell r="C125">
            <v>35</v>
          </cell>
          <cell r="D125">
            <v>0.83333333333333304</v>
          </cell>
          <cell r="E125">
            <v>18603214</v>
          </cell>
        </row>
        <row r="126">
          <cell r="C126">
            <v>75</v>
          </cell>
          <cell r="D126">
            <v>0.93333333333333302</v>
          </cell>
          <cell r="E126">
            <v>19782598</v>
          </cell>
        </row>
        <row r="127">
          <cell r="C127">
            <v>100</v>
          </cell>
          <cell r="D127">
            <v>1</v>
          </cell>
          <cell r="E127">
            <v>23399815</v>
          </cell>
        </row>
        <row r="128">
          <cell r="C128">
            <v>10</v>
          </cell>
          <cell r="D128">
            <v>0.7</v>
          </cell>
          <cell r="E128">
            <v>19465803</v>
          </cell>
        </row>
        <row r="129">
          <cell r="C129">
            <v>15</v>
          </cell>
          <cell r="D129">
            <v>0.53333333333333299</v>
          </cell>
          <cell r="E129">
            <v>20904843</v>
          </cell>
        </row>
        <row r="130">
          <cell r="C130">
            <v>30</v>
          </cell>
          <cell r="D130">
            <v>0.56666666666666599</v>
          </cell>
          <cell r="E130">
            <v>22408625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A44" sqref="AA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EAA8-8A6C-434A-BA8D-78C1E0B0D22E}">
  <dimension ref="Q22:R29"/>
  <sheetViews>
    <sheetView zoomScale="130" zoomScaleNormal="130" workbookViewId="0">
      <selection activeCell="K27" sqref="A27:K30"/>
    </sheetView>
  </sheetViews>
  <sheetFormatPr defaultRowHeight="15" x14ac:dyDescent="0.25"/>
  <sheetData>
    <row r="22" spans="17:18" x14ac:dyDescent="0.25">
      <c r="Q22" s="1">
        <v>562019</v>
      </c>
    </row>
    <row r="23" spans="17:18" x14ac:dyDescent="0.25">
      <c r="Q23">
        <v>10951</v>
      </c>
    </row>
    <row r="24" spans="17:18" x14ac:dyDescent="0.25">
      <c r="Q24" s="1">
        <v>16805</v>
      </c>
    </row>
    <row r="25" spans="17:18" x14ac:dyDescent="0.25">
      <c r="Q25">
        <v>56429</v>
      </c>
      <c r="R25" s="1">
        <f>Q25+Q26</f>
        <v>61561</v>
      </c>
    </row>
    <row r="26" spans="17:18" x14ac:dyDescent="0.25">
      <c r="Q26">
        <v>5132</v>
      </c>
    </row>
    <row r="27" spans="17:18" x14ac:dyDescent="0.25">
      <c r="Q27" s="1">
        <v>16511</v>
      </c>
    </row>
    <row r="28" spans="17:18" x14ac:dyDescent="0.25">
      <c r="Q28" s="1">
        <v>13742</v>
      </c>
    </row>
    <row r="29" spans="17:18" x14ac:dyDescent="0.25">
      <c r="Q29">
        <v>659652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B204-45C1-4EB3-9675-1CD6F696FE2E}">
  <dimension ref="A2:Y63"/>
  <sheetViews>
    <sheetView tabSelected="1" zoomScaleNormal="100" workbookViewId="0">
      <selection activeCell="Q28" sqref="Q28"/>
    </sheetView>
  </sheetViews>
  <sheetFormatPr defaultRowHeight="15" x14ac:dyDescent="0.25"/>
  <cols>
    <col min="3" max="3" width="10.42578125" bestFit="1" customWidth="1"/>
    <col min="17" max="17" width="10.42578125" bestFit="1" customWidth="1"/>
    <col min="19" max="19" width="15.85546875" bestFit="1" customWidth="1"/>
    <col min="20" max="20" width="18.42578125" customWidth="1"/>
    <col min="21" max="21" width="18.5703125" bestFit="1" customWidth="1"/>
    <col min="22" max="22" width="10.140625" bestFit="1" customWidth="1"/>
    <col min="23" max="23" width="19.42578125" bestFit="1" customWidth="1"/>
    <col min="25" max="25" width="26.140625" bestFit="1" customWidth="1"/>
    <col min="28" max="28" width="11.5703125" bestFit="1" customWidth="1"/>
  </cols>
  <sheetData>
    <row r="2" spans="1:25" x14ac:dyDescent="0.25">
      <c r="A2">
        <v>78</v>
      </c>
      <c r="B2">
        <v>2015</v>
      </c>
      <c r="C2" s="2">
        <v>42065</v>
      </c>
      <c r="D2" s="3">
        <v>0.2</v>
      </c>
      <c r="E2">
        <f t="shared" ref="E2:E6" si="0">$H$4*D2</f>
        <v>382300</v>
      </c>
      <c r="T2" t="s">
        <v>15</v>
      </c>
      <c r="U2">
        <v>2500000</v>
      </c>
    </row>
    <row r="3" spans="1:25" x14ac:dyDescent="0.25">
      <c r="A3">
        <v>82</v>
      </c>
      <c r="B3">
        <v>2016</v>
      </c>
      <c r="C3" s="2">
        <v>42446</v>
      </c>
      <c r="D3" s="3">
        <v>0.45</v>
      </c>
      <c r="E3">
        <f t="shared" si="0"/>
        <v>860175</v>
      </c>
      <c r="H3" t="s">
        <v>20</v>
      </c>
      <c r="I3" t="s">
        <v>13</v>
      </c>
      <c r="K3" t="s">
        <v>12</v>
      </c>
      <c r="L3">
        <v>2017</v>
      </c>
      <c r="M3">
        <v>2018</v>
      </c>
      <c r="T3" t="s">
        <v>16</v>
      </c>
      <c r="U3">
        <v>4100000</v>
      </c>
      <c r="W3" s="5"/>
      <c r="Y3" s="5"/>
    </row>
    <row r="4" spans="1:25" x14ac:dyDescent="0.25">
      <c r="A4">
        <v>83</v>
      </c>
      <c r="B4">
        <v>2016</v>
      </c>
      <c r="C4" s="2">
        <v>42481</v>
      </c>
      <c r="D4" s="3">
        <v>0.6</v>
      </c>
      <c r="E4">
        <f t="shared" si="0"/>
        <v>1146900</v>
      </c>
      <c r="H4">
        <v>1911500</v>
      </c>
      <c r="I4">
        <f>H4*D10</f>
        <v>669025</v>
      </c>
      <c r="K4">
        <v>2629544</v>
      </c>
      <c r="L4">
        <f>K4*0.85</f>
        <v>2235112.4</v>
      </c>
      <c r="M4">
        <f>K4*(D10)</f>
        <v>920340.39999999991</v>
      </c>
      <c r="Y4" s="5"/>
    </row>
    <row r="5" spans="1:25" x14ac:dyDescent="0.25">
      <c r="A5">
        <v>86</v>
      </c>
      <c r="B5">
        <v>2017</v>
      </c>
      <c r="C5" s="2">
        <v>42753</v>
      </c>
      <c r="D5" s="3">
        <v>0.6</v>
      </c>
      <c r="E5">
        <f t="shared" si="0"/>
        <v>1146900</v>
      </c>
      <c r="L5">
        <f>K4*0.8</f>
        <v>2103635.2000000002</v>
      </c>
      <c r="M5">
        <f>K4*0.4</f>
        <v>1051817.6000000001</v>
      </c>
      <c r="Y5" s="5"/>
    </row>
    <row r="6" spans="1:25" x14ac:dyDescent="0.25">
      <c r="A6">
        <v>87</v>
      </c>
      <c r="B6">
        <v>2017</v>
      </c>
      <c r="C6" s="2">
        <v>42839</v>
      </c>
      <c r="D6" s="3">
        <v>0.85</v>
      </c>
      <c r="E6">
        <f t="shared" si="0"/>
        <v>1624775</v>
      </c>
      <c r="H6" t="s">
        <v>0</v>
      </c>
      <c r="I6">
        <f>F7</f>
        <v>23893.75</v>
      </c>
      <c r="Y6" s="5"/>
    </row>
    <row r="7" spans="1:25" x14ac:dyDescent="0.25">
      <c r="A7">
        <v>88</v>
      </c>
      <c r="B7">
        <v>2017</v>
      </c>
      <c r="C7" s="2">
        <v>43068</v>
      </c>
      <c r="D7" s="3">
        <v>0.15</v>
      </c>
      <c r="E7">
        <f>$H$4*D7</f>
        <v>286725</v>
      </c>
      <c r="F7">
        <f>E7/12</f>
        <v>23893.75</v>
      </c>
      <c r="H7" t="s">
        <v>1</v>
      </c>
      <c r="I7">
        <f>F8</f>
        <v>31858.333333333332</v>
      </c>
      <c r="Y7" s="5"/>
    </row>
    <row r="8" spans="1:25" x14ac:dyDescent="0.25">
      <c r="A8">
        <v>89</v>
      </c>
      <c r="B8">
        <v>2018</v>
      </c>
      <c r="C8" s="2">
        <v>43129</v>
      </c>
      <c r="D8" s="3">
        <v>0.2</v>
      </c>
      <c r="E8">
        <f>$H$4*D8</f>
        <v>382300</v>
      </c>
      <c r="F8">
        <f t="shared" ref="F8:F10" si="1">E8/12</f>
        <v>31858.333333333332</v>
      </c>
      <c r="H8" t="s">
        <v>2</v>
      </c>
      <c r="Y8" s="5"/>
    </row>
    <row r="9" spans="1:25" x14ac:dyDescent="0.25">
      <c r="A9">
        <v>90</v>
      </c>
      <c r="B9">
        <v>2018</v>
      </c>
      <c r="C9" s="2">
        <v>43214</v>
      </c>
      <c r="D9" s="3">
        <v>0.3</v>
      </c>
      <c r="E9">
        <f>$H$4*D9</f>
        <v>573450</v>
      </c>
      <c r="F9">
        <f t="shared" si="1"/>
        <v>47787.5</v>
      </c>
      <c r="H9" t="s">
        <v>3</v>
      </c>
      <c r="X9" s="3"/>
      <c r="Y9" s="5"/>
    </row>
    <row r="10" spans="1:25" x14ac:dyDescent="0.25">
      <c r="A10">
        <v>91</v>
      </c>
      <c r="B10">
        <v>2018</v>
      </c>
      <c r="C10" s="2">
        <v>43241</v>
      </c>
      <c r="D10" s="3">
        <v>0.35</v>
      </c>
      <c r="E10">
        <f>$H$4*D10</f>
        <v>669025</v>
      </c>
      <c r="F10">
        <f t="shared" si="1"/>
        <v>55752.083333333336</v>
      </c>
      <c r="H10" t="s">
        <v>4</v>
      </c>
      <c r="X10" s="3"/>
      <c r="Y10" s="5"/>
    </row>
    <row r="11" spans="1:25" x14ac:dyDescent="0.25">
      <c r="H11" t="s">
        <v>5</v>
      </c>
      <c r="X11" s="3"/>
      <c r="Y11" s="5"/>
    </row>
    <row r="12" spans="1:25" x14ac:dyDescent="0.25">
      <c r="H12" t="s">
        <v>6</v>
      </c>
      <c r="W12" s="5"/>
      <c r="X12" s="3"/>
      <c r="Y12" s="5"/>
    </row>
    <row r="13" spans="1:25" x14ac:dyDescent="0.25">
      <c r="H13" t="s">
        <v>7</v>
      </c>
      <c r="P13" s="6" t="s">
        <v>20</v>
      </c>
      <c r="X13" s="3"/>
      <c r="Y13" s="5"/>
    </row>
    <row r="14" spans="1:25" x14ac:dyDescent="0.25">
      <c r="H14" t="s">
        <v>8</v>
      </c>
      <c r="S14" t="s">
        <v>14</v>
      </c>
      <c r="T14" t="s">
        <v>19</v>
      </c>
      <c r="U14" t="s">
        <v>21</v>
      </c>
      <c r="W14" s="5"/>
      <c r="X14" s="3"/>
      <c r="Y14" s="5"/>
    </row>
    <row r="15" spans="1:25" x14ac:dyDescent="0.25">
      <c r="H15" t="s">
        <v>9</v>
      </c>
      <c r="P15">
        <v>2008</v>
      </c>
      <c r="Q15" s="2">
        <v>39479</v>
      </c>
      <c r="R15">
        <v>35</v>
      </c>
      <c r="S15">
        <f t="shared" ref="S15:S19" si="2">R15/100</f>
        <v>0.35</v>
      </c>
      <c r="T15" s="4">
        <f>$H$4*S15</f>
        <v>669025</v>
      </c>
      <c r="X15" s="3"/>
      <c r="Y15" s="5"/>
    </row>
    <row r="16" spans="1:25" x14ac:dyDescent="0.25">
      <c r="H16" t="s">
        <v>10</v>
      </c>
      <c r="P16">
        <v>2009</v>
      </c>
      <c r="Q16" s="2">
        <v>39953</v>
      </c>
      <c r="R16">
        <v>40</v>
      </c>
      <c r="S16">
        <f t="shared" si="2"/>
        <v>0.4</v>
      </c>
      <c r="T16" s="4">
        <f t="shared" ref="T16:T19" si="3">$H$4*S16</f>
        <v>764600</v>
      </c>
      <c r="W16" s="5"/>
      <c r="X16" s="3"/>
      <c r="Y16" s="5"/>
    </row>
    <row r="17" spans="8:25" x14ac:dyDescent="0.25">
      <c r="H17" t="s">
        <v>11</v>
      </c>
      <c r="P17">
        <v>2010</v>
      </c>
      <c r="Q17" s="2">
        <v>40351</v>
      </c>
      <c r="R17">
        <v>50</v>
      </c>
      <c r="S17">
        <f t="shared" si="2"/>
        <v>0.5</v>
      </c>
      <c r="T17" s="4">
        <f t="shared" si="3"/>
        <v>955750</v>
      </c>
      <c r="W17" s="5"/>
      <c r="X17" s="3"/>
      <c r="Y17" s="5"/>
    </row>
    <row r="18" spans="8:25" x14ac:dyDescent="0.25">
      <c r="P18">
        <v>2011</v>
      </c>
      <c r="Q18" s="2">
        <v>40653</v>
      </c>
      <c r="R18">
        <v>80</v>
      </c>
      <c r="S18">
        <f t="shared" si="2"/>
        <v>0.8</v>
      </c>
      <c r="T18" s="4">
        <f t="shared" si="3"/>
        <v>1529200</v>
      </c>
      <c r="W18" s="5"/>
      <c r="X18" s="3"/>
      <c r="Y18" s="5"/>
    </row>
    <row r="19" spans="8:25" x14ac:dyDescent="0.25">
      <c r="P19">
        <v>2012</v>
      </c>
      <c r="Q19" s="2">
        <v>41052</v>
      </c>
      <c r="R19">
        <v>65</v>
      </c>
      <c r="S19">
        <f t="shared" si="2"/>
        <v>0.65</v>
      </c>
      <c r="T19" s="4">
        <f t="shared" si="3"/>
        <v>1242475</v>
      </c>
      <c r="W19" s="5"/>
      <c r="X19" s="3"/>
      <c r="Y19" s="5"/>
    </row>
    <row r="20" spans="8:25" x14ac:dyDescent="0.25">
      <c r="P20">
        <v>2013</v>
      </c>
      <c r="Q20" s="2">
        <v>41355</v>
      </c>
      <c r="R20">
        <v>35</v>
      </c>
      <c r="S20">
        <f t="shared" ref="S20:S25" si="4">R20/100</f>
        <v>0.35</v>
      </c>
      <c r="T20" s="4">
        <f t="shared" ref="T20:T24" si="5">$H$4*S20</f>
        <v>669025</v>
      </c>
      <c r="W20" s="5"/>
      <c r="X20" s="3"/>
      <c r="Y20" s="5"/>
    </row>
    <row r="21" spans="8:25" x14ac:dyDescent="0.25">
      <c r="P21">
        <v>2014</v>
      </c>
      <c r="Q21" s="2">
        <v>41747</v>
      </c>
      <c r="R21">
        <v>5</v>
      </c>
      <c r="S21">
        <f t="shared" si="4"/>
        <v>0.05</v>
      </c>
      <c r="T21" s="4">
        <f t="shared" si="5"/>
        <v>95575</v>
      </c>
      <c r="W21" s="5"/>
      <c r="X21" s="3"/>
      <c r="Y21" s="5"/>
    </row>
    <row r="22" spans="8:25" x14ac:dyDescent="0.25">
      <c r="P22">
        <v>2015</v>
      </c>
      <c r="Q22" s="2">
        <v>42065</v>
      </c>
      <c r="R22">
        <v>20</v>
      </c>
      <c r="S22">
        <f t="shared" si="4"/>
        <v>0.2</v>
      </c>
      <c r="T22" s="4">
        <f t="shared" si="5"/>
        <v>382300</v>
      </c>
      <c r="W22" s="5"/>
      <c r="X22" s="3"/>
      <c r="Y22" s="5"/>
    </row>
    <row r="23" spans="8:25" x14ac:dyDescent="0.25">
      <c r="P23">
        <v>2016</v>
      </c>
      <c r="Q23" s="2">
        <v>42481</v>
      </c>
      <c r="R23">
        <v>60</v>
      </c>
      <c r="S23">
        <f t="shared" si="4"/>
        <v>0.6</v>
      </c>
      <c r="T23" s="4">
        <f t="shared" si="5"/>
        <v>1146900</v>
      </c>
      <c r="W23" s="5"/>
      <c r="X23" s="3"/>
      <c r="Y23" s="5"/>
    </row>
    <row r="24" spans="8:25" x14ac:dyDescent="0.25">
      <c r="P24">
        <v>2017</v>
      </c>
      <c r="Q24" s="2">
        <v>42839</v>
      </c>
      <c r="R24">
        <v>85</v>
      </c>
      <c r="S24">
        <f t="shared" si="4"/>
        <v>0.85</v>
      </c>
      <c r="T24" s="4">
        <f t="shared" si="5"/>
        <v>1624775</v>
      </c>
      <c r="W24" s="5"/>
      <c r="X24" s="3"/>
      <c r="Y24" s="5"/>
    </row>
    <row r="25" spans="8:25" x14ac:dyDescent="0.25">
      <c r="P25">
        <v>2018</v>
      </c>
      <c r="Q25" s="2">
        <v>43241</v>
      </c>
      <c r="R25">
        <v>35</v>
      </c>
      <c r="S25">
        <f t="shared" si="4"/>
        <v>0.35</v>
      </c>
      <c r="T25" s="4">
        <f>$H$4*S25</f>
        <v>669025</v>
      </c>
      <c r="W25" s="5"/>
      <c r="X25" s="3"/>
      <c r="Y25" s="5"/>
    </row>
    <row r="26" spans="8:25" x14ac:dyDescent="0.25">
      <c r="W26" s="5"/>
      <c r="X26" s="3"/>
      <c r="Y26" s="5"/>
    </row>
    <row r="27" spans="8:25" x14ac:dyDescent="0.25">
      <c r="W27" s="5"/>
      <c r="X27" s="3"/>
      <c r="Y27" s="5"/>
    </row>
    <row r="28" spans="8:25" x14ac:dyDescent="0.25">
      <c r="W28" s="5"/>
      <c r="X28" s="3"/>
      <c r="Y28" s="5"/>
    </row>
    <row r="29" spans="8:25" x14ac:dyDescent="0.25">
      <c r="Q29" t="s">
        <v>28</v>
      </c>
      <c r="S29" s="6" t="s">
        <v>24</v>
      </c>
      <c r="W29" s="5"/>
      <c r="X29" s="3"/>
      <c r="Y29" s="5"/>
    </row>
    <row r="30" spans="8:25" x14ac:dyDescent="0.25">
      <c r="O30" t="s">
        <v>17</v>
      </c>
      <c r="P30" t="s">
        <v>18</v>
      </c>
      <c r="Q30" t="s">
        <v>22</v>
      </c>
      <c r="R30" t="s">
        <v>25</v>
      </c>
      <c r="S30" s="5" t="s">
        <v>26</v>
      </c>
      <c r="T30" s="5" t="s">
        <v>27</v>
      </c>
      <c r="U30" t="s">
        <v>23</v>
      </c>
      <c r="V30" s="5"/>
      <c r="W30" s="3"/>
      <c r="X30" s="5"/>
    </row>
    <row r="31" spans="8:25" x14ac:dyDescent="0.25">
      <c r="O31">
        <v>1992</v>
      </c>
      <c r="P31">
        <v>45</v>
      </c>
      <c r="Q31">
        <v>4138816</v>
      </c>
      <c r="R31" s="5">
        <v>1410799</v>
      </c>
      <c r="S31" s="5">
        <v>1471454</v>
      </c>
      <c r="U31">
        <v>9.9999999999999895E-2</v>
      </c>
      <c r="V31" s="5"/>
      <c r="W31" s="3"/>
      <c r="X31" s="5"/>
    </row>
    <row r="32" spans="8:25" x14ac:dyDescent="0.25">
      <c r="O32">
        <v>1993</v>
      </c>
      <c r="P32">
        <v>100</v>
      </c>
      <c r="Q32">
        <v>4138816</v>
      </c>
      <c r="R32" s="5">
        <v>2313236</v>
      </c>
      <c r="S32" s="5">
        <v>2315235</v>
      </c>
      <c r="U32">
        <v>0.63333333333333297</v>
      </c>
    </row>
    <row r="33" spans="15:21" x14ac:dyDescent="0.25">
      <c r="O33">
        <v>1994</v>
      </c>
      <c r="P33">
        <v>50</v>
      </c>
      <c r="Q33">
        <v>4138816</v>
      </c>
      <c r="R33" s="5">
        <v>1749351</v>
      </c>
      <c r="S33" s="5">
        <v>1861976</v>
      </c>
      <c r="U33">
        <v>0.24444444444444399</v>
      </c>
    </row>
    <row r="34" spans="15:21" x14ac:dyDescent="0.25">
      <c r="O34">
        <v>1995</v>
      </c>
      <c r="P34">
        <v>100</v>
      </c>
      <c r="Q34">
        <v>4138816</v>
      </c>
      <c r="R34" s="7">
        <v>1967093</v>
      </c>
      <c r="S34" s="5">
        <v>2031423</v>
      </c>
      <c r="U34" s="1">
        <v>0.88888888888888895</v>
      </c>
    </row>
    <row r="35" spans="15:21" x14ac:dyDescent="0.25">
      <c r="O35">
        <v>1996</v>
      </c>
      <c r="P35">
        <v>100</v>
      </c>
      <c r="Q35">
        <v>4138816</v>
      </c>
      <c r="R35" s="5">
        <v>2514824</v>
      </c>
      <c r="S35" s="5">
        <v>2543472</v>
      </c>
      <c r="T35">
        <v>888970</v>
      </c>
      <c r="U35">
        <v>0.76666666666666605</v>
      </c>
    </row>
    <row r="36" spans="15:21" x14ac:dyDescent="0.25">
      <c r="O36">
        <v>1997</v>
      </c>
      <c r="P36">
        <v>100</v>
      </c>
      <c r="Q36">
        <v>4138816</v>
      </c>
      <c r="R36" s="5">
        <v>2260383</v>
      </c>
      <c r="S36" s="5">
        <v>2405444</v>
      </c>
      <c r="T36">
        <v>1003254</v>
      </c>
      <c r="U36">
        <v>0.63055555555555498</v>
      </c>
    </row>
    <row r="37" spans="15:21" x14ac:dyDescent="0.25">
      <c r="O37">
        <v>1998</v>
      </c>
      <c r="P37">
        <v>100</v>
      </c>
      <c r="Q37">
        <v>4138816</v>
      </c>
      <c r="R37" s="7">
        <v>1726519</v>
      </c>
      <c r="S37" s="5">
        <v>1764963</v>
      </c>
      <c r="T37">
        <v>665746</v>
      </c>
      <c r="U37" s="1">
        <v>0.94722222222222197</v>
      </c>
    </row>
    <row r="38" spans="15:21" x14ac:dyDescent="0.25">
      <c r="O38">
        <v>1999</v>
      </c>
      <c r="P38">
        <v>100</v>
      </c>
      <c r="Q38">
        <v>4138816</v>
      </c>
      <c r="R38" s="5">
        <v>2738903</v>
      </c>
      <c r="S38" s="5">
        <v>2898961</v>
      </c>
      <c r="T38" s="5">
        <v>1122518</v>
      </c>
      <c r="U38">
        <v>0.76388888888888895</v>
      </c>
    </row>
    <row r="39" spans="15:21" x14ac:dyDescent="0.25">
      <c r="O39">
        <v>2000</v>
      </c>
      <c r="P39">
        <v>90</v>
      </c>
      <c r="Q39">
        <v>4138816</v>
      </c>
      <c r="R39" s="5">
        <v>3172407</v>
      </c>
      <c r="S39" s="5">
        <v>3569072</v>
      </c>
      <c r="T39">
        <v>1806449</v>
      </c>
      <c r="U39">
        <v>0.62777777777777699</v>
      </c>
    </row>
    <row r="40" spans="15:21" x14ac:dyDescent="0.25">
      <c r="O40">
        <v>2001</v>
      </c>
      <c r="P40">
        <v>39</v>
      </c>
      <c r="Q40">
        <v>4138816</v>
      </c>
      <c r="R40" s="5">
        <v>1579291</v>
      </c>
      <c r="S40" s="5">
        <v>2175194</v>
      </c>
      <c r="T40" s="5">
        <v>1188690</v>
      </c>
      <c r="U40">
        <v>0.38333333333333303</v>
      </c>
    </row>
    <row r="41" spans="15:21" x14ac:dyDescent="0.25">
      <c r="O41">
        <v>2002</v>
      </c>
      <c r="P41">
        <v>70</v>
      </c>
      <c r="Q41">
        <v>4138816</v>
      </c>
      <c r="R41" s="5">
        <v>2634672</v>
      </c>
      <c r="S41" s="5">
        <v>2909555</v>
      </c>
      <c r="T41">
        <v>1707251</v>
      </c>
      <c r="U41">
        <v>0.46388888888888802</v>
      </c>
    </row>
    <row r="42" spans="15:21" x14ac:dyDescent="0.25">
      <c r="O42">
        <v>2003</v>
      </c>
      <c r="P42">
        <v>90</v>
      </c>
      <c r="Q42">
        <v>4138816</v>
      </c>
      <c r="R42" s="5">
        <v>2975817</v>
      </c>
      <c r="S42" s="5">
        <v>3327811</v>
      </c>
      <c r="T42" s="5">
        <v>1936350</v>
      </c>
      <c r="U42">
        <v>0.61111111111111105</v>
      </c>
    </row>
    <row r="43" spans="15:21" x14ac:dyDescent="0.25">
      <c r="O43">
        <v>2004</v>
      </c>
      <c r="P43">
        <v>65</v>
      </c>
      <c r="Q43">
        <v>4138816</v>
      </c>
      <c r="R43" s="5">
        <v>2644787</v>
      </c>
      <c r="S43" s="5">
        <v>3230590</v>
      </c>
      <c r="T43" s="5">
        <v>2007533</v>
      </c>
      <c r="U43">
        <v>0.51388888888888895</v>
      </c>
    </row>
    <row r="44" spans="15:21" x14ac:dyDescent="0.25">
      <c r="O44">
        <v>2005</v>
      </c>
      <c r="P44">
        <v>90</v>
      </c>
      <c r="Q44">
        <v>4138816</v>
      </c>
      <c r="R44" s="5">
        <v>2827256</v>
      </c>
      <c r="S44" s="5">
        <v>3753874</v>
      </c>
      <c r="T44" s="5">
        <v>1812911</v>
      </c>
      <c r="U44">
        <v>0.81111111111111101</v>
      </c>
    </row>
    <row r="45" spans="15:21" x14ac:dyDescent="0.25">
      <c r="O45">
        <v>2006</v>
      </c>
      <c r="P45">
        <v>100</v>
      </c>
      <c r="Q45">
        <v>4138816</v>
      </c>
      <c r="R45" s="5">
        <v>2973349</v>
      </c>
      <c r="S45" s="5">
        <v>3693938</v>
      </c>
      <c r="T45" s="5">
        <v>1931312</v>
      </c>
      <c r="U45">
        <v>0.89722222222222203</v>
      </c>
    </row>
    <row r="46" spans="15:21" x14ac:dyDescent="0.25">
      <c r="O46">
        <v>2007</v>
      </c>
      <c r="P46">
        <v>60</v>
      </c>
      <c r="Q46">
        <v>4138816</v>
      </c>
      <c r="R46" s="5">
        <v>2180751</v>
      </c>
      <c r="S46" s="5">
        <v>3284475</v>
      </c>
      <c r="T46" s="5">
        <v>1879129</v>
      </c>
      <c r="U46">
        <v>0.38055555555555498</v>
      </c>
    </row>
    <row r="47" spans="15:21" x14ac:dyDescent="0.25">
      <c r="O47">
        <v>2008</v>
      </c>
      <c r="P47">
        <v>35</v>
      </c>
      <c r="Q47">
        <v>4138816</v>
      </c>
      <c r="R47" s="5">
        <v>1244240</v>
      </c>
      <c r="S47" s="5">
        <v>2152219</v>
      </c>
      <c r="T47" s="5">
        <v>1160430</v>
      </c>
      <c r="U47">
        <v>0.23611111111111099</v>
      </c>
    </row>
    <row r="48" spans="15:21" x14ac:dyDescent="0.25">
      <c r="O48">
        <v>2009</v>
      </c>
      <c r="P48">
        <v>40</v>
      </c>
      <c r="Q48">
        <v>4138816</v>
      </c>
      <c r="R48" s="5">
        <v>1385266</v>
      </c>
      <c r="S48" s="5">
        <v>2227564</v>
      </c>
      <c r="T48" s="5">
        <v>1189387</v>
      </c>
      <c r="U48">
        <v>0.23055555555555499</v>
      </c>
    </row>
    <row r="49" spans="15:21" x14ac:dyDescent="0.25">
      <c r="O49">
        <v>2010</v>
      </c>
      <c r="P49">
        <v>50</v>
      </c>
      <c r="Q49">
        <v>4138816</v>
      </c>
      <c r="R49" s="5">
        <v>2010672</v>
      </c>
      <c r="S49" s="5">
        <v>2836927</v>
      </c>
      <c r="T49" s="5">
        <v>1783847</v>
      </c>
      <c r="U49">
        <v>0.57777777777777695</v>
      </c>
    </row>
    <row r="50" spans="15:21" x14ac:dyDescent="0.25">
      <c r="O50">
        <v>2011</v>
      </c>
      <c r="P50">
        <v>80</v>
      </c>
      <c r="Q50">
        <v>4138816</v>
      </c>
      <c r="R50" s="5">
        <v>2847572</v>
      </c>
      <c r="S50" s="5">
        <v>3666432</v>
      </c>
      <c r="T50" s="5">
        <v>2039139</v>
      </c>
      <c r="U50">
        <v>0.93055555555555503</v>
      </c>
    </row>
    <row r="51" spans="15:21" x14ac:dyDescent="0.25">
      <c r="O51">
        <v>2012</v>
      </c>
      <c r="P51">
        <v>65</v>
      </c>
      <c r="Q51">
        <v>4138816</v>
      </c>
      <c r="R51" s="5">
        <v>2593699</v>
      </c>
      <c r="S51" s="5">
        <v>2881783</v>
      </c>
      <c r="T51" s="5">
        <v>1730433</v>
      </c>
      <c r="U51">
        <v>0.48611111111111099</v>
      </c>
    </row>
    <row r="52" spans="15:21" x14ac:dyDescent="0.25">
      <c r="O52">
        <v>2013</v>
      </c>
      <c r="P52">
        <v>35</v>
      </c>
      <c r="Q52">
        <v>4138816</v>
      </c>
      <c r="R52" s="5">
        <v>1623212</v>
      </c>
      <c r="S52" s="5">
        <v>2224875</v>
      </c>
      <c r="T52" s="5">
        <v>1165746</v>
      </c>
      <c r="U52">
        <v>0.313888888888888</v>
      </c>
    </row>
    <row r="53" spans="15:21" x14ac:dyDescent="0.25">
      <c r="O53">
        <v>2014</v>
      </c>
      <c r="P53">
        <v>5</v>
      </c>
      <c r="Q53">
        <v>4172256</v>
      </c>
      <c r="R53" s="5">
        <v>475533</v>
      </c>
      <c r="S53" s="5">
        <v>1242286</v>
      </c>
      <c r="T53" s="5">
        <v>481804</v>
      </c>
      <c r="U53">
        <v>7.2222222222222104E-2</v>
      </c>
    </row>
    <row r="54" spans="15:21" x14ac:dyDescent="0.25">
      <c r="O54">
        <v>2015</v>
      </c>
      <c r="P54">
        <v>20</v>
      </c>
      <c r="Q54">
        <v>4172786</v>
      </c>
      <c r="R54" s="5">
        <v>846547</v>
      </c>
      <c r="S54" s="5">
        <v>1242875</v>
      </c>
      <c r="T54" s="5">
        <v>716376</v>
      </c>
      <c r="U54">
        <v>5.83333333333333E-2</v>
      </c>
    </row>
    <row r="55" spans="15:21" x14ac:dyDescent="0.25">
      <c r="O55">
        <v>2016</v>
      </c>
      <c r="P55">
        <v>60</v>
      </c>
      <c r="Q55">
        <v>4172786</v>
      </c>
      <c r="R55" s="5">
        <v>2021891</v>
      </c>
      <c r="S55" s="5">
        <v>2359869</v>
      </c>
      <c r="T55" s="5">
        <v>1380482</v>
      </c>
      <c r="U55">
        <v>0.3</v>
      </c>
    </row>
    <row r="56" spans="15:21" x14ac:dyDescent="0.25">
      <c r="O56">
        <v>2017</v>
      </c>
      <c r="P56">
        <v>85</v>
      </c>
      <c r="Q56">
        <v>4172786</v>
      </c>
      <c r="R56" s="5">
        <v>3103773</v>
      </c>
      <c r="S56" s="5">
        <v>3770268</v>
      </c>
      <c r="T56" s="5">
        <v>2129362</v>
      </c>
      <c r="U56">
        <v>0.85833333333333295</v>
      </c>
    </row>
    <row r="57" spans="15:21" x14ac:dyDescent="0.25">
      <c r="O57">
        <v>2018</v>
      </c>
      <c r="P57">
        <v>35</v>
      </c>
      <c r="Q57">
        <v>4172786</v>
      </c>
      <c r="R57" s="5">
        <v>1568954</v>
      </c>
      <c r="S57" s="5">
        <v>2048447</v>
      </c>
      <c r="T57" s="5">
        <v>1072584</v>
      </c>
      <c r="U57">
        <v>0.46111111111111103</v>
      </c>
    </row>
    <row r="58" spans="15:21" x14ac:dyDescent="0.25">
      <c r="O58">
        <v>2019</v>
      </c>
      <c r="P58">
        <v>75</v>
      </c>
      <c r="U58">
        <v>0.79444444444444395</v>
      </c>
    </row>
    <row r="59" spans="15:21" x14ac:dyDescent="0.25">
      <c r="O59">
        <v>2020</v>
      </c>
      <c r="P59">
        <v>20</v>
      </c>
      <c r="U59">
        <v>0.41111111111111098</v>
      </c>
    </row>
    <row r="60" spans="15:21" x14ac:dyDescent="0.25">
      <c r="O60">
        <v>2021</v>
      </c>
      <c r="P60">
        <v>5</v>
      </c>
      <c r="U60">
        <v>0.11111111111111099</v>
      </c>
    </row>
    <row r="61" spans="15:21" x14ac:dyDescent="0.25">
      <c r="O61">
        <v>2022</v>
      </c>
      <c r="P61">
        <v>5</v>
      </c>
      <c r="U61">
        <v>0.155555555555555</v>
      </c>
    </row>
    <row r="62" spans="15:21" x14ac:dyDescent="0.25">
      <c r="O62">
        <v>2023</v>
      </c>
      <c r="P62">
        <v>100</v>
      </c>
      <c r="U62">
        <v>0.85</v>
      </c>
    </row>
    <row r="63" spans="15:21" x14ac:dyDescent="0.25">
      <c r="O63">
        <v>2024</v>
      </c>
      <c r="P63">
        <v>40</v>
      </c>
      <c r="U63">
        <v>0.52222222222222203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8DFC-15CA-4891-8F25-E5ABDB8A7103}">
  <dimension ref="B2:I50"/>
  <sheetViews>
    <sheetView workbookViewId="0">
      <selection activeCell="O2" sqref="O2"/>
    </sheetView>
  </sheetViews>
  <sheetFormatPr defaultRowHeight="15" x14ac:dyDescent="0.25"/>
  <cols>
    <col min="2" max="2" width="15.85546875" bestFit="1" customWidth="1"/>
    <col min="4" max="4" width="12" bestFit="1" customWidth="1"/>
  </cols>
  <sheetData>
    <row r="2" spans="2:7" x14ac:dyDescent="0.25">
      <c r="B2" t="s">
        <v>32</v>
      </c>
      <c r="C2" t="s">
        <v>45</v>
      </c>
      <c r="D2" t="s">
        <v>44</v>
      </c>
      <c r="F2" t="s">
        <v>49</v>
      </c>
      <c r="G2" t="s">
        <v>47</v>
      </c>
    </row>
    <row r="3" spans="2:7" x14ac:dyDescent="0.25">
      <c r="B3" t="s">
        <v>31</v>
      </c>
      <c r="C3" s="8">
        <v>3</v>
      </c>
      <c r="D3">
        <v>376</v>
      </c>
      <c r="E3">
        <f>D3+44</f>
        <v>420</v>
      </c>
    </row>
    <row r="4" spans="2:7" x14ac:dyDescent="0.25">
      <c r="B4" t="s">
        <v>31</v>
      </c>
      <c r="C4" s="8" t="s">
        <v>33</v>
      </c>
      <c r="D4">
        <v>377</v>
      </c>
      <c r="E4">
        <f t="shared" ref="E4:E19" si="0">D4+44</f>
        <v>421</v>
      </c>
    </row>
    <row r="5" spans="2:7" x14ac:dyDescent="0.25">
      <c r="B5" t="s">
        <v>31</v>
      </c>
      <c r="C5" s="8">
        <v>5</v>
      </c>
      <c r="D5">
        <v>378</v>
      </c>
      <c r="E5">
        <f t="shared" si="0"/>
        <v>422</v>
      </c>
    </row>
    <row r="6" spans="2:7" x14ac:dyDescent="0.25">
      <c r="B6" t="s">
        <v>46</v>
      </c>
      <c r="C6" s="8">
        <v>6</v>
      </c>
      <c r="D6">
        <v>379</v>
      </c>
      <c r="E6">
        <f t="shared" si="0"/>
        <v>423</v>
      </c>
    </row>
    <row r="7" spans="2:7" x14ac:dyDescent="0.25">
      <c r="B7" t="s">
        <v>46</v>
      </c>
      <c r="C7" s="8">
        <v>7</v>
      </c>
      <c r="D7">
        <v>379</v>
      </c>
      <c r="E7">
        <f t="shared" si="0"/>
        <v>423</v>
      </c>
    </row>
    <row r="8" spans="2:7" x14ac:dyDescent="0.25">
      <c r="B8" t="s">
        <v>46</v>
      </c>
      <c r="C8" s="8" t="s">
        <v>34</v>
      </c>
      <c r="D8">
        <v>381</v>
      </c>
      <c r="E8">
        <f t="shared" si="0"/>
        <v>425</v>
      </c>
    </row>
    <row r="9" spans="2:7" x14ac:dyDescent="0.25">
      <c r="B9" t="s">
        <v>46</v>
      </c>
      <c r="C9" s="8" t="s">
        <v>35</v>
      </c>
      <c r="D9">
        <v>382</v>
      </c>
      <c r="E9">
        <f t="shared" si="0"/>
        <v>426</v>
      </c>
    </row>
    <row r="10" spans="2:7" x14ac:dyDescent="0.25">
      <c r="B10" t="s">
        <v>46</v>
      </c>
      <c r="C10" s="8" t="s">
        <v>36</v>
      </c>
      <c r="D10">
        <v>383</v>
      </c>
      <c r="E10">
        <f t="shared" si="0"/>
        <v>427</v>
      </c>
    </row>
    <row r="11" spans="2:7" x14ac:dyDescent="0.25">
      <c r="B11" t="s">
        <v>46</v>
      </c>
      <c r="C11" s="8" t="s">
        <v>37</v>
      </c>
      <c r="D11">
        <v>384</v>
      </c>
      <c r="E11">
        <f t="shared" si="0"/>
        <v>428</v>
      </c>
    </row>
    <row r="12" spans="2:7" x14ac:dyDescent="0.25">
      <c r="B12" t="s">
        <v>46</v>
      </c>
      <c r="C12" s="8" t="s">
        <v>38</v>
      </c>
      <c r="D12">
        <v>386</v>
      </c>
      <c r="E12">
        <f t="shared" si="0"/>
        <v>430</v>
      </c>
    </row>
    <row r="13" spans="2:7" x14ac:dyDescent="0.25">
      <c r="B13" t="s">
        <v>29</v>
      </c>
      <c r="C13" s="8">
        <v>19</v>
      </c>
      <c r="D13">
        <v>387</v>
      </c>
      <c r="E13">
        <f t="shared" si="0"/>
        <v>431</v>
      </c>
      <c r="F13" t="s">
        <v>50</v>
      </c>
    </row>
    <row r="14" spans="2:7" x14ac:dyDescent="0.25">
      <c r="B14" t="s">
        <v>29</v>
      </c>
      <c r="C14" s="8" t="s">
        <v>39</v>
      </c>
      <c r="D14">
        <v>387</v>
      </c>
      <c r="E14">
        <f t="shared" si="0"/>
        <v>431</v>
      </c>
      <c r="F14" t="s">
        <v>50</v>
      </c>
    </row>
    <row r="15" spans="2:7" x14ac:dyDescent="0.25">
      <c r="B15" t="s">
        <v>30</v>
      </c>
      <c r="C15" s="8" t="s">
        <v>40</v>
      </c>
      <c r="D15">
        <v>390</v>
      </c>
      <c r="E15">
        <f t="shared" si="0"/>
        <v>434</v>
      </c>
      <c r="F15" t="s">
        <v>50</v>
      </c>
      <c r="G15" t="s">
        <v>48</v>
      </c>
    </row>
    <row r="16" spans="2:7" x14ac:dyDescent="0.25">
      <c r="B16" t="s">
        <v>30</v>
      </c>
      <c r="C16" s="8" t="s">
        <v>41</v>
      </c>
      <c r="D16">
        <v>390</v>
      </c>
      <c r="E16">
        <f t="shared" si="0"/>
        <v>434</v>
      </c>
      <c r="F16" t="s">
        <v>50</v>
      </c>
      <c r="G16" t="s">
        <v>48</v>
      </c>
    </row>
    <row r="17" spans="2:7" x14ac:dyDescent="0.25">
      <c r="B17" t="s">
        <v>30</v>
      </c>
      <c r="C17" s="8" t="s">
        <v>42</v>
      </c>
      <c r="D17">
        <v>391</v>
      </c>
      <c r="E17">
        <f t="shared" si="0"/>
        <v>435</v>
      </c>
      <c r="F17" t="s">
        <v>50</v>
      </c>
      <c r="G17" t="s">
        <v>48</v>
      </c>
    </row>
    <row r="18" spans="2:7" x14ac:dyDescent="0.25">
      <c r="B18" t="s">
        <v>30</v>
      </c>
      <c r="C18" s="8" t="s">
        <v>43</v>
      </c>
      <c r="D18">
        <v>391</v>
      </c>
      <c r="E18">
        <f t="shared" si="0"/>
        <v>435</v>
      </c>
      <c r="F18" t="s">
        <v>50</v>
      </c>
      <c r="G18" t="s">
        <v>48</v>
      </c>
    </row>
    <row r="19" spans="2:7" x14ac:dyDescent="0.25">
      <c r="B19" t="s">
        <v>51</v>
      </c>
      <c r="C19">
        <v>30</v>
      </c>
      <c r="D19">
        <v>392</v>
      </c>
      <c r="E19">
        <f t="shared" si="0"/>
        <v>436</v>
      </c>
      <c r="F19" t="s">
        <v>52</v>
      </c>
    </row>
    <row r="25" spans="2:7" x14ac:dyDescent="0.25">
      <c r="B25" t="s">
        <v>65</v>
      </c>
    </row>
    <row r="26" spans="2:7" x14ac:dyDescent="0.25">
      <c r="B26" t="s">
        <v>53</v>
      </c>
    </row>
    <row r="27" spans="2:7" x14ac:dyDescent="0.25">
      <c r="B27" t="s">
        <v>54</v>
      </c>
    </row>
    <row r="28" spans="2:7" x14ac:dyDescent="0.25">
      <c r="B28" t="s">
        <v>55</v>
      </c>
    </row>
    <row r="29" spans="2:7" x14ac:dyDescent="0.25">
      <c r="B29" t="s">
        <v>59</v>
      </c>
    </row>
    <row r="30" spans="2:7" x14ac:dyDescent="0.25">
      <c r="B30" t="s">
        <v>56</v>
      </c>
    </row>
    <row r="31" spans="2:7" x14ac:dyDescent="0.25">
      <c r="B31" t="s">
        <v>60</v>
      </c>
    </row>
    <row r="32" spans="2:7" x14ac:dyDescent="0.25">
      <c r="B32" t="s">
        <v>57</v>
      </c>
    </row>
    <row r="33" spans="2:2" x14ac:dyDescent="0.25">
      <c r="B33" t="s">
        <v>29</v>
      </c>
    </row>
    <row r="34" spans="2:2" x14ac:dyDescent="0.25">
      <c r="B34" t="s">
        <v>61</v>
      </c>
    </row>
    <row r="35" spans="2:2" x14ac:dyDescent="0.25">
      <c r="B35" t="s">
        <v>58</v>
      </c>
    </row>
    <row r="36" spans="2:2" x14ac:dyDescent="0.25">
      <c r="B36" t="s">
        <v>62</v>
      </c>
    </row>
    <row r="37" spans="2:2" x14ac:dyDescent="0.25">
      <c r="B37" t="s">
        <v>64</v>
      </c>
    </row>
    <row r="38" spans="2:2" x14ac:dyDescent="0.25">
      <c r="B38" t="s">
        <v>63</v>
      </c>
    </row>
    <row r="50" spans="2:9" x14ac:dyDescent="0.25">
      <c r="B50" t="s">
        <v>66</v>
      </c>
      <c r="I50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tables1</vt:lpstr>
      <vt:lpstr>tables2</vt:lpstr>
      <vt:lpstr>Sheet3</vt:lpstr>
      <vt:lpstr>deliveries from each aqueduct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2024-07-26T17:31:26Z</dcterms:modified>
</cp:coreProperties>
</file>