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30" windowWidth="18915" windowHeight="115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T43" i="1"/>
  <c r="S43"/>
  <c r="R43"/>
  <c r="Q43"/>
  <c r="O43"/>
  <c r="P43" s="1"/>
  <c r="N43"/>
  <c r="L43"/>
  <c r="M43" s="1"/>
  <c r="S63"/>
  <c r="R63"/>
  <c r="Q63"/>
  <c r="T63" s="1"/>
  <c r="P63"/>
  <c r="O63"/>
  <c r="N63"/>
  <c r="L63"/>
  <c r="M63" s="1"/>
  <c r="S64"/>
  <c r="R64"/>
  <c r="Q64"/>
  <c r="T64" s="1"/>
  <c r="P64"/>
  <c r="O64"/>
  <c r="N64"/>
  <c r="M64"/>
  <c r="L64"/>
  <c r="S44"/>
  <c r="R44"/>
  <c r="Q44"/>
  <c r="T44" s="1"/>
  <c r="O44"/>
  <c r="P44" s="1"/>
  <c r="N44"/>
  <c r="L44"/>
  <c r="M44" s="1"/>
  <c r="S60"/>
  <c r="R60"/>
  <c r="Q60"/>
  <c r="T60" s="1"/>
  <c r="O60"/>
  <c r="P60" s="1"/>
  <c r="N60"/>
  <c r="L60"/>
  <c r="M60" s="1"/>
  <c r="T51"/>
  <c r="S51"/>
  <c r="R51"/>
  <c r="Q51"/>
  <c r="O51"/>
  <c r="P51" s="1"/>
  <c r="N51"/>
  <c r="L51"/>
  <c r="M51" s="1"/>
  <c r="S62"/>
  <c r="R62"/>
  <c r="Q62"/>
  <c r="T62" s="1"/>
  <c r="P62"/>
  <c r="O62"/>
  <c r="N62"/>
  <c r="L62"/>
  <c r="M62" s="1"/>
  <c r="S56"/>
  <c r="R56"/>
  <c r="Q56"/>
  <c r="T56" s="1"/>
  <c r="O56"/>
  <c r="P56" s="1"/>
  <c r="N56"/>
  <c r="L56"/>
  <c r="M56" s="1"/>
  <c r="S40"/>
  <c r="R40"/>
  <c r="Q40"/>
  <c r="T40" s="1"/>
  <c r="O40"/>
  <c r="P40" s="1"/>
  <c r="N40"/>
  <c r="L40"/>
  <c r="M40" s="1"/>
  <c r="T58"/>
  <c r="S58"/>
  <c r="R58"/>
  <c r="Q58"/>
  <c r="O58"/>
  <c r="P58" s="1"/>
  <c r="N58"/>
  <c r="L58"/>
  <c r="M58" s="1"/>
  <c r="S61"/>
  <c r="R61"/>
  <c r="Q61"/>
  <c r="T61" s="1"/>
  <c r="O61"/>
  <c r="P61" s="1"/>
  <c r="N61"/>
  <c r="L61"/>
  <c r="M61" s="1"/>
  <c r="S59"/>
  <c r="R59"/>
  <c r="Q59"/>
  <c r="T59" s="1"/>
  <c r="O59"/>
  <c r="P59" s="1"/>
  <c r="N59"/>
  <c r="M59"/>
  <c r="L59"/>
  <c r="S57"/>
  <c r="R57"/>
  <c r="Q57"/>
  <c r="T57" s="1"/>
  <c r="P57"/>
  <c r="O57"/>
  <c r="N57"/>
  <c r="L57"/>
  <c r="M57" s="1"/>
  <c r="S55"/>
  <c r="R55"/>
  <c r="Q55"/>
  <c r="T55" s="1"/>
  <c r="O55"/>
  <c r="P55" s="1"/>
  <c r="N55"/>
  <c r="L55"/>
  <c r="M55" s="1"/>
  <c r="S54"/>
  <c r="R54"/>
  <c r="Q54"/>
  <c r="T54" s="1"/>
  <c r="P54"/>
  <c r="O54"/>
  <c r="N54"/>
  <c r="L54"/>
  <c r="M54" s="1"/>
  <c r="S53"/>
  <c r="R53"/>
  <c r="Q53"/>
  <c r="T53" s="1"/>
  <c r="O53"/>
  <c r="P53" s="1"/>
  <c r="N53"/>
  <c r="M53"/>
  <c r="L53"/>
  <c r="T52"/>
  <c r="S52"/>
  <c r="R52"/>
  <c r="Q52"/>
  <c r="P52"/>
  <c r="O52"/>
  <c r="N52"/>
  <c r="L52"/>
  <c r="M52" s="1"/>
  <c r="S50"/>
  <c r="R50"/>
  <c r="Q50"/>
  <c r="T50" s="1"/>
  <c r="O50"/>
  <c r="P50" s="1"/>
  <c r="N50"/>
  <c r="M50"/>
  <c r="L50"/>
  <c r="S49"/>
  <c r="R49"/>
  <c r="Q49"/>
  <c r="T49" s="1"/>
  <c r="O49"/>
  <c r="P49" s="1"/>
  <c r="N49"/>
  <c r="L49"/>
  <c r="M49" s="1"/>
  <c r="S48"/>
  <c r="R48"/>
  <c r="Q48"/>
  <c r="T48" s="1"/>
  <c r="O48"/>
  <c r="P48" s="1"/>
  <c r="N48"/>
  <c r="M48"/>
  <c r="L48"/>
  <c r="S47"/>
  <c r="R47"/>
  <c r="Q47"/>
  <c r="T47" s="1"/>
  <c r="P47"/>
  <c r="O47"/>
  <c r="N47"/>
  <c r="L47"/>
  <c r="M47" s="1"/>
  <c r="S46"/>
  <c r="R46"/>
  <c r="Q46"/>
  <c r="T46" s="1"/>
  <c r="O46"/>
  <c r="P46" s="1"/>
  <c r="N46"/>
  <c r="L46"/>
  <c r="M46" s="1"/>
  <c r="S45"/>
  <c r="R45"/>
  <c r="Q45"/>
  <c r="T45" s="1"/>
  <c r="P45"/>
  <c r="O45"/>
  <c r="N45"/>
  <c r="L45"/>
  <c r="M45" s="1"/>
  <c r="S42"/>
  <c r="R42"/>
  <c r="Q42"/>
  <c r="T42" s="1"/>
  <c r="O42"/>
  <c r="P42" s="1"/>
  <c r="N42"/>
  <c r="M42"/>
  <c r="L42"/>
  <c r="T41"/>
  <c r="S41"/>
  <c r="R41"/>
  <c r="Q41"/>
  <c r="P41"/>
  <c r="O41"/>
  <c r="N41"/>
  <c r="L41"/>
  <c r="M41" s="1"/>
  <c r="T39"/>
  <c r="S39"/>
  <c r="R39"/>
  <c r="Q39"/>
  <c r="O39"/>
  <c r="P39" s="1"/>
  <c r="N39"/>
  <c r="L39"/>
  <c r="M39" s="1"/>
  <c r="S38"/>
  <c r="R38"/>
  <c r="Q38"/>
  <c r="T38" s="1"/>
  <c r="O38"/>
  <c r="P38" s="1"/>
  <c r="N38"/>
  <c r="M38"/>
  <c r="L38"/>
  <c r="S37"/>
  <c r="R37"/>
  <c r="Q37"/>
  <c r="T37" s="1"/>
  <c r="P37"/>
  <c r="O37"/>
  <c r="N37"/>
  <c r="L37"/>
  <c r="M37" s="1"/>
  <c r="S36"/>
  <c r="R36"/>
  <c r="Q36"/>
  <c r="T36" s="1"/>
  <c r="O36"/>
  <c r="P36" s="1"/>
  <c r="N36"/>
  <c r="M36"/>
  <c r="L36"/>
  <c r="S35"/>
  <c r="R35"/>
  <c r="Q35"/>
  <c r="T35" s="1"/>
  <c r="P35"/>
  <c r="O35"/>
  <c r="N35"/>
  <c r="L35"/>
  <c r="M35" s="1"/>
  <c r="S34"/>
  <c r="R34"/>
  <c r="Q34"/>
  <c r="T34" s="1"/>
  <c r="O34"/>
  <c r="P34" s="1"/>
  <c r="N34"/>
  <c r="M34"/>
  <c r="L34"/>
  <c r="T33"/>
  <c r="S33"/>
  <c r="R33"/>
  <c r="Q33"/>
  <c r="P33"/>
  <c r="O33"/>
  <c r="N33"/>
  <c r="L33"/>
  <c r="M33" s="1"/>
  <c r="S32"/>
  <c r="R32"/>
  <c r="Q32"/>
  <c r="T32" s="1"/>
  <c r="O32"/>
  <c r="P32" s="1"/>
  <c r="N32"/>
  <c r="M32"/>
  <c r="L32"/>
  <c r="T31"/>
  <c r="S31"/>
  <c r="R31"/>
  <c r="Q31"/>
  <c r="P31"/>
  <c r="O31"/>
  <c r="N31"/>
  <c r="L31"/>
  <c r="M31" s="1"/>
  <c r="S30"/>
  <c r="R30"/>
  <c r="Q30"/>
  <c r="T30" s="1"/>
  <c r="O30"/>
  <c r="P30" s="1"/>
  <c r="N30"/>
  <c r="M30"/>
  <c r="L30"/>
  <c r="T29"/>
  <c r="S29"/>
  <c r="R29"/>
  <c r="Q29"/>
  <c r="P29"/>
  <c r="O29"/>
  <c r="N29"/>
  <c r="L29"/>
  <c r="M29" s="1"/>
  <c r="S28"/>
  <c r="R28"/>
  <c r="Q28"/>
  <c r="T28" s="1"/>
  <c r="O28"/>
  <c r="P28" s="1"/>
  <c r="N28"/>
  <c r="M28"/>
  <c r="L28"/>
  <c r="T27"/>
  <c r="S27"/>
  <c r="R27"/>
  <c r="Q27"/>
  <c r="P27"/>
  <c r="O27"/>
  <c r="N27"/>
  <c r="L27"/>
  <c r="M27" s="1"/>
  <c r="S26"/>
  <c r="R26"/>
  <c r="Q26"/>
  <c r="T26" s="1"/>
  <c r="O26"/>
  <c r="P26" s="1"/>
  <c r="N26"/>
  <c r="M26"/>
  <c r="L26"/>
  <c r="T25"/>
  <c r="S25"/>
  <c r="R25"/>
  <c r="Q25"/>
  <c r="P25"/>
  <c r="O25"/>
  <c r="N25"/>
  <c r="L25"/>
  <c r="M25" s="1"/>
  <c r="S24"/>
  <c r="R24"/>
  <c r="Q24"/>
  <c r="T24" s="1"/>
  <c r="O24"/>
  <c r="P24" s="1"/>
  <c r="N24"/>
  <c r="M24"/>
  <c r="L24"/>
  <c r="T23"/>
  <c r="S23"/>
  <c r="R23"/>
  <c r="Q23"/>
  <c r="P23"/>
  <c r="O23"/>
  <c r="N23"/>
  <c r="L23"/>
  <c r="M23" s="1"/>
  <c r="S22"/>
  <c r="R22"/>
  <c r="Q22"/>
  <c r="T22" s="1"/>
  <c r="O22"/>
  <c r="P22" s="1"/>
  <c r="N22"/>
  <c r="M22"/>
  <c r="L22"/>
  <c r="T21"/>
  <c r="S21"/>
  <c r="R21"/>
  <c r="Q21"/>
  <c r="P21"/>
  <c r="O21"/>
  <c r="N21"/>
  <c r="L21"/>
  <c r="M21" s="1"/>
  <c r="S20"/>
  <c r="R20"/>
  <c r="Q20"/>
  <c r="T20" s="1"/>
  <c r="O20"/>
  <c r="P20" s="1"/>
  <c r="N20"/>
  <c r="M20"/>
  <c r="L20"/>
  <c r="T19"/>
  <c r="S19"/>
  <c r="R19"/>
  <c r="Q19"/>
  <c r="P19"/>
  <c r="O19"/>
  <c r="N19"/>
  <c r="L19"/>
  <c r="M19" s="1"/>
  <c r="S18"/>
  <c r="R18"/>
  <c r="Q18"/>
  <c r="T18" s="1"/>
  <c r="O18"/>
  <c r="P18" s="1"/>
  <c r="N18"/>
  <c r="M18"/>
  <c r="L18"/>
  <c r="T17"/>
  <c r="S17"/>
  <c r="R17"/>
  <c r="Q17"/>
  <c r="P17"/>
  <c r="O17"/>
  <c r="N17"/>
  <c r="L17"/>
  <c r="M17" s="1"/>
  <c r="S16"/>
  <c r="R16"/>
  <c r="Q16"/>
  <c r="T16" s="1"/>
  <c r="O16"/>
  <c r="P16" s="1"/>
  <c r="N16"/>
  <c r="M16"/>
  <c r="L16"/>
  <c r="T15"/>
  <c r="S15"/>
  <c r="R15"/>
  <c r="Q15"/>
  <c r="P15"/>
  <c r="O15"/>
  <c r="N15"/>
  <c r="L15"/>
  <c r="M15" s="1"/>
  <c r="S14"/>
  <c r="R14"/>
  <c r="Q14"/>
  <c r="T14" s="1"/>
  <c r="O14"/>
  <c r="P14" s="1"/>
  <c r="N14"/>
  <c r="M14"/>
  <c r="L14"/>
  <c r="T13"/>
  <c r="S13"/>
  <c r="R13"/>
  <c r="Q13"/>
  <c r="P13"/>
  <c r="O13"/>
  <c r="N13"/>
  <c r="L13"/>
  <c r="M13" s="1"/>
  <c r="S12"/>
  <c r="R12"/>
  <c r="Q12"/>
  <c r="T12" s="1"/>
  <c r="O12"/>
  <c r="P12" s="1"/>
  <c r="N12"/>
  <c r="M12"/>
  <c r="L12"/>
  <c r="T11"/>
  <c r="S11"/>
  <c r="R11"/>
  <c r="Q11"/>
  <c r="P11"/>
  <c r="O11"/>
  <c r="N11"/>
  <c r="L11"/>
  <c r="M11" s="1"/>
  <c r="S10"/>
  <c r="R10"/>
  <c r="Q10"/>
  <c r="T10" s="1"/>
  <c r="O10"/>
  <c r="P10" s="1"/>
  <c r="N10"/>
  <c r="M10"/>
  <c r="L10"/>
  <c r="T9"/>
  <c r="S9"/>
  <c r="R9"/>
  <c r="Q9"/>
  <c r="P9"/>
  <c r="O9"/>
  <c r="N9"/>
  <c r="L9"/>
  <c r="M9" s="1"/>
  <c r="S8"/>
  <c r="R8"/>
  <c r="Q8"/>
  <c r="T8" s="1"/>
  <c r="O8"/>
  <c r="P8" s="1"/>
  <c r="N8"/>
  <c r="M8"/>
  <c r="L8"/>
  <c r="T7"/>
  <c r="S7"/>
  <c r="R7"/>
  <c r="Q7"/>
  <c r="P7"/>
  <c r="O7"/>
  <c r="N7"/>
  <c r="L7"/>
  <c r="M7" s="1"/>
  <c r="S6"/>
  <c r="R6"/>
  <c r="Q6"/>
  <c r="T6" s="1"/>
  <c r="O6"/>
  <c r="P6" s="1"/>
  <c r="N6"/>
  <c r="M6"/>
  <c r="L6"/>
  <c r="T5"/>
  <c r="S5"/>
  <c r="R5"/>
  <c r="Q5"/>
  <c r="P5"/>
  <c r="O5"/>
  <c r="N5"/>
  <c r="L5"/>
  <c r="M5" s="1"/>
  <c r="S4"/>
  <c r="R4"/>
  <c r="Q4"/>
  <c r="T4" s="1"/>
  <c r="O4"/>
  <c r="P4" s="1"/>
  <c r="N4"/>
  <c r="M4"/>
  <c r="L4"/>
  <c r="T3"/>
  <c r="S3"/>
  <c r="R3"/>
  <c r="Q3"/>
  <c r="P3"/>
  <c r="O3"/>
  <c r="N3"/>
  <c r="L3"/>
  <c r="M3" s="1"/>
  <c r="S2" l="1"/>
  <c r="R2"/>
  <c r="Q2"/>
  <c r="T2" s="1"/>
  <c r="O2"/>
  <c r="P2" s="1"/>
  <c r="N2"/>
  <c r="L2"/>
  <c r="M2" s="1"/>
</calcChain>
</file>

<file path=xl/sharedStrings.xml><?xml version="1.0" encoding="utf-8"?>
<sst xmlns="http://schemas.openxmlformats.org/spreadsheetml/2006/main" count="334" uniqueCount="165">
  <si>
    <t>LAST NAME</t>
  </si>
  <si>
    <t>FIRST NAME</t>
  </si>
  <si>
    <t>MIDDLE NAME</t>
  </si>
  <si>
    <t>EMAIL</t>
  </si>
  <si>
    <t>GENDER</t>
  </si>
  <si>
    <t>BIRTHDATE</t>
  </si>
  <si>
    <t>INSTITUTION</t>
  </si>
  <si>
    <t>WEIGHT</t>
  </si>
  <si>
    <t>HEIGHT</t>
  </si>
  <si>
    <t>BODY FAT</t>
  </si>
  <si>
    <t>PA</t>
  </si>
  <si>
    <t>FEET</t>
  </si>
  <si>
    <t>INCHES</t>
  </si>
  <si>
    <t>POUNDS</t>
  </si>
  <si>
    <t>BMI</t>
  </si>
  <si>
    <t>CLASSIFICATION</t>
  </si>
  <si>
    <t>DBW</t>
  </si>
  <si>
    <t>LL DBW</t>
  </si>
  <si>
    <t>UL DBW</t>
  </si>
  <si>
    <t>ENERGY</t>
  </si>
  <si>
    <t>DATE</t>
  </si>
  <si>
    <t>F</t>
  </si>
  <si>
    <t>DOST-NCR</t>
  </si>
  <si>
    <t xml:space="preserve">jonjonalmazan@gmail.com </t>
  </si>
  <si>
    <t>ALMAZAN</t>
  </si>
  <si>
    <t xml:space="preserve"> JON JON</t>
  </si>
  <si>
    <t xml:space="preserve">erwinariola.dost@gmail.com </t>
  </si>
  <si>
    <t>ARIOLA</t>
  </si>
  <si>
    <t>ERWIN</t>
  </si>
  <si>
    <t xml:space="preserve">atienzakl@yahoo.com </t>
  </si>
  <si>
    <t>ATIENZA</t>
  </si>
  <si>
    <t xml:space="preserve"> KIM</t>
  </si>
  <si>
    <t xml:space="preserve">mbmarianbagtas@gmail.com </t>
  </si>
  <si>
    <t>BAGTAS</t>
  </si>
  <si>
    <t xml:space="preserve">MARIAN </t>
  </si>
  <si>
    <t>rbagunu2014@gmail.com</t>
  </si>
  <si>
    <t>BAGUNU</t>
  </si>
  <si>
    <t>ROMAR</t>
  </si>
  <si>
    <t xml:space="preserve"> vanessaneillizzle.bacolcol@gmail.com</t>
  </si>
  <si>
    <t xml:space="preserve">BARTOLOME </t>
  </si>
  <si>
    <t>VANESSA NEILLIZZLE</t>
  </si>
  <si>
    <t xml:space="preserve"> quita022001@yahoo.com</t>
  </si>
  <si>
    <t>BERNALDEZ</t>
  </si>
  <si>
    <t>ROQUITA</t>
  </si>
  <si>
    <t xml:space="preserve"> arman_bionat@yahoo.com</t>
  </si>
  <si>
    <t>BIONAT</t>
  </si>
  <si>
    <t>ARMAN</t>
  </si>
  <si>
    <t xml:space="preserve">mariellercanlas@gmail.com </t>
  </si>
  <si>
    <t>CANLAS</t>
  </si>
  <si>
    <t>MARIELLE</t>
  </si>
  <si>
    <t>sheenamariedgcruz@gmail.com</t>
  </si>
  <si>
    <t>CRUZ</t>
  </si>
  <si>
    <t>SHEENA MARIE</t>
  </si>
  <si>
    <t xml:space="preserve">kderamos21@gmail.com </t>
  </si>
  <si>
    <t>DE RAMOS</t>
  </si>
  <si>
    <t>KEVIN</t>
  </si>
  <si>
    <t xml:space="preserve"> ajdelmindo@gmail.com</t>
  </si>
  <si>
    <t>DEL MINDO</t>
  </si>
  <si>
    <t>ANGELICA JOI</t>
  </si>
  <si>
    <t>christinedominadodostncr@gmail.com</t>
  </si>
  <si>
    <t>DOMINADO</t>
  </si>
  <si>
    <t>MARIA CHRISTINE</t>
  </si>
  <si>
    <t xml:space="preserve">20dostncr@gmail.com </t>
  </si>
  <si>
    <t>ESPOLONG</t>
  </si>
  <si>
    <t>SANDY</t>
  </si>
  <si>
    <t xml:space="preserve">cayestimado@gmail.com </t>
  </si>
  <si>
    <t>ESTIMADO</t>
  </si>
  <si>
    <t>CAMILE</t>
  </si>
  <si>
    <t>ma_estores@yahoo.com</t>
  </si>
  <si>
    <t>ESTORES</t>
  </si>
  <si>
    <t>MARK ANTHONY</t>
  </si>
  <si>
    <t>FERNANDEZ</t>
  </si>
  <si>
    <t>ROSE ANN</t>
  </si>
  <si>
    <t>danielgermino33@gmail.com</t>
  </si>
  <si>
    <t>GERMINO</t>
  </si>
  <si>
    <t>DANIEL</t>
  </si>
  <si>
    <t>ncrwarren@gmail.com</t>
  </si>
  <si>
    <t>GOMEZ</t>
  </si>
  <si>
    <t>WARREN</t>
  </si>
  <si>
    <t xml:space="preserve">jpaolosh@gmail.com </t>
  </si>
  <si>
    <t>HERNANDEZ</t>
  </si>
  <si>
    <t>JANSEN PAOLO</t>
  </si>
  <si>
    <t xml:space="preserve"> mmjequinto@gmail.com</t>
  </si>
  <si>
    <t>JEQUINTO</t>
  </si>
  <si>
    <t>MA MARVILETTE</t>
  </si>
  <si>
    <t xml:space="preserve">7prettykim@gmail.com </t>
  </si>
  <si>
    <t>KIM</t>
  </si>
  <si>
    <t>OYANG-O</t>
  </si>
  <si>
    <t>michaelark99@gmail.com</t>
  </si>
  <si>
    <t>LATOJA</t>
  </si>
  <si>
    <t>MICHAEL LARK</t>
  </si>
  <si>
    <t>ncrblaise@gmail.com</t>
  </si>
  <si>
    <t>MANSUETO</t>
  </si>
  <si>
    <t>BLAISE</t>
  </si>
  <si>
    <t xml:space="preserve">vj.mapalo@gmail.com </t>
  </si>
  <si>
    <t>MAPALO</t>
  </si>
  <si>
    <t>VANESSA JOY</t>
  </si>
  <si>
    <t>mypeachy99@gmail.com</t>
  </si>
  <si>
    <t>MARCELO</t>
  </si>
  <si>
    <t>AURORA</t>
  </si>
  <si>
    <t xml:space="preserve">maricormarqueses@yahoo.com </t>
  </si>
  <si>
    <t>MARQUESES</t>
  </si>
  <si>
    <t>MARICOR</t>
  </si>
  <si>
    <t xml:space="preserve"> lorainemelano12@gmail.com</t>
  </si>
  <si>
    <t>MELANO</t>
  </si>
  <si>
    <t xml:space="preserve"> LORAINE</t>
  </si>
  <si>
    <t xml:space="preserve">kcmkatekcm@gmail.com </t>
  </si>
  <si>
    <t>MOJICA</t>
  </si>
  <si>
    <t xml:space="preserve">KATHERINE </t>
  </si>
  <si>
    <t xml:space="preserve">paj.dostncr@gmail.com </t>
  </si>
  <si>
    <t>PALAGANAS</t>
  </si>
  <si>
    <t>JENNIFER</t>
  </si>
  <si>
    <t xml:space="preserve"> carlospena.dost@yahoo.com</t>
  </si>
  <si>
    <t>PENA</t>
  </si>
  <si>
    <t>CARLOS ANTONIO</t>
  </si>
  <si>
    <t xml:space="preserve">glydelcoline@gmail.com </t>
  </si>
  <si>
    <t>PUNO</t>
  </si>
  <si>
    <t>GLYDEL COLINE</t>
  </si>
  <si>
    <t>arjayrasco11@gmail.com</t>
  </si>
  <si>
    <t>RASCO</t>
  </si>
  <si>
    <t xml:space="preserve">ARJAY </t>
  </si>
  <si>
    <t>ammrecio@gmail.com</t>
  </si>
  <si>
    <t>RECIO</t>
  </si>
  <si>
    <t>AIRA MADELEINE</t>
  </si>
  <si>
    <t>tinnreodique@gmail.com</t>
  </si>
  <si>
    <t>REODIQUE</t>
  </si>
  <si>
    <t xml:space="preserve">KRISTINE </t>
  </si>
  <si>
    <t>TULIAO</t>
  </si>
  <si>
    <t>BILLY</t>
  </si>
  <si>
    <t>afmvillegas@gmail.com</t>
  </si>
  <si>
    <t>VILLEGAS</t>
  </si>
  <si>
    <t xml:space="preserve">AILEEN FAY </t>
  </si>
  <si>
    <t>gznetglobal@gmail.com</t>
  </si>
  <si>
    <t>ZAPANTA</t>
  </si>
  <si>
    <t xml:space="preserve">ALLAN GEORGE </t>
  </si>
  <si>
    <t>M</t>
  </si>
  <si>
    <t>PLATINO</t>
  </si>
  <si>
    <t>ANGELI GERONE R.</t>
  </si>
  <si>
    <t>BAUTISTA</t>
  </si>
  <si>
    <t>DEUVYN</t>
  </si>
  <si>
    <t>MORALES</t>
  </si>
  <si>
    <t>JONALYN</t>
  </si>
  <si>
    <t>SABILE</t>
  </si>
  <si>
    <t>EARL MATTHEW SD</t>
  </si>
  <si>
    <t>GO</t>
  </si>
  <si>
    <t>ANGELINA</t>
  </si>
  <si>
    <t>QUINTUA</t>
  </si>
  <si>
    <t>ELIZABETH</t>
  </si>
  <si>
    <t>CANTA</t>
  </si>
  <si>
    <t>KRISTAN DIANE</t>
  </si>
  <si>
    <t>VALIDA</t>
  </si>
  <si>
    <t>BERNADETTE</t>
  </si>
  <si>
    <t>SAN JUAN</t>
  </si>
  <si>
    <t>NASTASHA MICHELLE</t>
  </si>
  <si>
    <t>BIANCA CLAUDETTE</t>
  </si>
  <si>
    <t>agrplatino@gmail.com</t>
  </si>
  <si>
    <t>deuvynbautista@gmail.com</t>
  </si>
  <si>
    <t>jonalynbordado05@gmail.com</t>
  </si>
  <si>
    <t>earlmatthew.sabile@gmail.com</t>
  </si>
  <si>
    <t>amg_0214@yahoo.com</t>
  </si>
  <si>
    <t>sabquintua@gmail.com</t>
  </si>
  <si>
    <t>cantakristandiane@gmail.com</t>
  </si>
  <si>
    <t>validabernadette@gmail.com</t>
  </si>
  <si>
    <t>nastasha.sj18@gmail.com</t>
  </si>
  <si>
    <t>canlasbcr@gmail.com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</si>
</sst>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8"/>
      <color theme="1"/>
      <name val="Calibri"/>
      <family val="2"/>
      <scheme val="minor"/>
    </font>
    <font>
      <sz val="10"/>
      <color rgb="FF000000"/>
      <name val="Calibri"/>
      <family val="2"/>
    </font>
    <font>
      <u/>
      <sz val="8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92D05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/>
    <xf numFmtId="0" fontId="0" fillId="2" borderId="1" xfId="0" applyFill="1" applyBorder="1"/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6" fillId="2" borderId="1" xfId="0" applyFont="1" applyFill="1" applyBorder="1"/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vertical="center" wrapText="1"/>
    </xf>
    <xf numFmtId="0" fontId="0" fillId="3" borderId="1" xfId="0" applyFill="1" applyBorder="1"/>
    <xf numFmtId="0" fontId="6" fillId="3" borderId="1" xfId="0" applyFont="1" applyFill="1" applyBorder="1"/>
    <xf numFmtId="0" fontId="0" fillId="3" borderId="1" xfId="0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8" fillId="3" borderId="1" xfId="1" applyFont="1" applyFill="1" applyBorder="1" applyAlignment="1"/>
    <xf numFmtId="0" fontId="4" fillId="3" borderId="1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wrapText="1"/>
    </xf>
    <xf numFmtId="0" fontId="8" fillId="3" borderId="1" xfId="1" applyFont="1" applyFill="1" applyBorder="1" applyAlignment="1">
      <alignment wrapText="1"/>
    </xf>
    <xf numFmtId="0" fontId="7" fillId="3" borderId="1" xfId="0" applyFont="1" applyFill="1" applyBorder="1" applyAlignment="1">
      <alignment horizontal="center" wrapText="1"/>
    </xf>
    <xf numFmtId="14" fontId="0" fillId="3" borderId="1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validabernadette@gmail.com" TargetMode="External"/><Relationship Id="rId3" Type="http://schemas.openxmlformats.org/officeDocument/2006/relationships/hyperlink" Target="mailto:jonalynbordado05@gmail.com" TargetMode="External"/><Relationship Id="rId7" Type="http://schemas.openxmlformats.org/officeDocument/2006/relationships/hyperlink" Target="mailto:cantakristandiane@gmail.com" TargetMode="External"/><Relationship Id="rId2" Type="http://schemas.openxmlformats.org/officeDocument/2006/relationships/hyperlink" Target="mailto:deuvynbautista@gmail.com" TargetMode="External"/><Relationship Id="rId1" Type="http://schemas.openxmlformats.org/officeDocument/2006/relationships/hyperlink" Target="mailto:agrplatino@gmail.com" TargetMode="External"/><Relationship Id="rId6" Type="http://schemas.openxmlformats.org/officeDocument/2006/relationships/hyperlink" Target="mailto:sabquintua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amg_0214@yahoo.com" TargetMode="External"/><Relationship Id="rId10" Type="http://schemas.openxmlformats.org/officeDocument/2006/relationships/hyperlink" Target="mailto:canlasbcr@gmail.com" TargetMode="External"/><Relationship Id="rId4" Type="http://schemas.openxmlformats.org/officeDocument/2006/relationships/hyperlink" Target="mailto:earlmatthew.sabile@gmail.com" TargetMode="External"/><Relationship Id="rId9" Type="http://schemas.openxmlformats.org/officeDocument/2006/relationships/hyperlink" Target="mailto:nastasha.sj1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64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7" sqref="F27"/>
    </sheetView>
  </sheetViews>
  <sheetFormatPr defaultRowHeight="15"/>
  <cols>
    <col min="1" max="1" width="14.85546875" customWidth="1"/>
    <col min="2" max="2" width="19.7109375" customWidth="1"/>
    <col min="3" max="3" width="14.5703125" customWidth="1"/>
    <col min="4" max="4" width="20.85546875" customWidth="1"/>
    <col min="6" max="6" width="14" customWidth="1"/>
    <col min="7" max="7" width="13.5703125" customWidth="1"/>
    <col min="10" max="10" width="11.140625" customWidth="1"/>
    <col min="16" max="16" width="17" customWidth="1"/>
    <col min="21" max="21" width="10.7109375" bestFit="1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24</v>
      </c>
      <c r="B2" s="2" t="s">
        <v>25</v>
      </c>
      <c r="C2" s="3"/>
      <c r="D2" s="10" t="s">
        <v>23</v>
      </c>
      <c r="E2" s="4" t="s">
        <v>135</v>
      </c>
      <c r="F2" s="9">
        <v>29917</v>
      </c>
      <c r="G2" s="5" t="s">
        <v>22</v>
      </c>
      <c r="H2" s="6">
        <v>63.3</v>
      </c>
      <c r="I2" s="6">
        <v>159.4</v>
      </c>
      <c r="J2" s="6">
        <v>21.4</v>
      </c>
      <c r="K2" s="5">
        <v>30</v>
      </c>
      <c r="L2" s="5">
        <f>ROUNDDOWN(((I2/2.54)/12), 0)</f>
        <v>5</v>
      </c>
      <c r="M2" s="7">
        <f>((((I2/2.54)/12)-L2)*12)</f>
        <v>2.7559055118110258</v>
      </c>
      <c r="N2" s="7">
        <f>H2*2.2</f>
        <v>139.26</v>
      </c>
      <c r="O2" s="8">
        <f>H2/((I2/100)^2)</f>
        <v>24.913060110924118</v>
      </c>
      <c r="P2" s="5" t="str">
        <f>IF(O2&lt;18.5,"UNDERWEIGHT",IF(O2&lt;=24.99,"NORMAL",IF(O2&lt;=29.99,"OVERWEIGHT","OBESE")))</f>
        <v>NORMAL</v>
      </c>
      <c r="Q2" s="7">
        <f>((I2-100)-((I2-100)*0.1))</f>
        <v>53.460000000000008</v>
      </c>
      <c r="R2" s="7">
        <f>(H2)-(0.1*H2)</f>
        <v>56.97</v>
      </c>
      <c r="S2" s="7">
        <f>(H2)+(0.1*H2)</f>
        <v>69.63</v>
      </c>
      <c r="T2" s="7">
        <f>Q2*K2</f>
        <v>1603.8000000000002</v>
      </c>
      <c r="U2" s="9">
        <v>43276</v>
      </c>
    </row>
    <row r="3" spans="1:21">
      <c r="A3" s="3" t="s">
        <v>27</v>
      </c>
      <c r="B3" s="3" t="s">
        <v>28</v>
      </c>
      <c r="C3" s="3"/>
      <c r="D3" s="10" t="s">
        <v>26</v>
      </c>
      <c r="E3" s="5" t="s">
        <v>135</v>
      </c>
      <c r="F3" s="9">
        <v>32888</v>
      </c>
      <c r="G3" s="5" t="s">
        <v>22</v>
      </c>
      <c r="H3" s="5">
        <v>84.4</v>
      </c>
      <c r="I3" s="5">
        <v>175</v>
      </c>
      <c r="J3" s="5">
        <v>27.5</v>
      </c>
      <c r="K3" s="5">
        <v>30</v>
      </c>
      <c r="L3" s="5">
        <f t="shared" ref="L3:L39" si="0">ROUNDDOWN(((I3/2.54)/12), 0)</f>
        <v>5</v>
      </c>
      <c r="M3" s="7">
        <f t="shared" ref="M3:M39" si="1">((((I3/2.54)/12)-L3)*12)</f>
        <v>8.8976377952755819</v>
      </c>
      <c r="N3" s="7">
        <f t="shared" ref="N3:N39" si="2">H3*2.2</f>
        <v>185.68000000000004</v>
      </c>
      <c r="O3" s="8">
        <f t="shared" ref="O3:O39" si="3">H3/((I3/100)^2)</f>
        <v>27.559183673469391</v>
      </c>
      <c r="P3" s="5" t="str">
        <f t="shared" ref="P3:P64" si="4">IF(O3&lt;18.5,"UNDERWEIGHT",IF(O3&lt;=24.99,"NORMAL",IF(O3&lt;=29.99,"OVERWEIGHT","OBESE")))</f>
        <v>OVERWEIGHT</v>
      </c>
      <c r="Q3" s="7">
        <f t="shared" ref="Q3:Q39" si="5">((I3-100)-((I3-100)*0.1))</f>
        <v>67.5</v>
      </c>
      <c r="R3" s="7">
        <f t="shared" ref="R3:R39" si="6">(H3)-(0.1*H3)</f>
        <v>75.960000000000008</v>
      </c>
      <c r="S3" s="7">
        <f t="shared" ref="S3:S39" si="7">(H3)+(0.1*H3)</f>
        <v>92.84</v>
      </c>
      <c r="T3" s="7">
        <f t="shared" ref="T3:T39" si="8">Q3*K3</f>
        <v>2025</v>
      </c>
      <c r="U3" s="9">
        <v>43276</v>
      </c>
    </row>
    <row r="4" spans="1:21">
      <c r="A4" s="3" t="s">
        <v>30</v>
      </c>
      <c r="B4" s="3" t="s">
        <v>31</v>
      </c>
      <c r="C4" s="3"/>
      <c r="D4" s="10" t="s">
        <v>29</v>
      </c>
      <c r="E4" s="5" t="s">
        <v>135</v>
      </c>
      <c r="F4" s="9">
        <v>28509</v>
      </c>
      <c r="G4" s="5" t="s">
        <v>22</v>
      </c>
      <c r="H4" s="5">
        <v>72.8</v>
      </c>
      <c r="I4" s="5">
        <v>170</v>
      </c>
      <c r="J4" s="5">
        <v>23.6</v>
      </c>
      <c r="K4" s="5">
        <v>30</v>
      </c>
      <c r="L4" s="5">
        <f t="shared" si="0"/>
        <v>5</v>
      </c>
      <c r="M4" s="7">
        <f t="shared" si="1"/>
        <v>6.9291338582677184</v>
      </c>
      <c r="N4" s="7">
        <f t="shared" si="2"/>
        <v>160.16</v>
      </c>
      <c r="O4" s="8">
        <f t="shared" si="3"/>
        <v>25.190311418685123</v>
      </c>
      <c r="P4" s="5" t="str">
        <f t="shared" si="4"/>
        <v>OVERWEIGHT</v>
      </c>
      <c r="Q4" s="7">
        <f t="shared" si="5"/>
        <v>63</v>
      </c>
      <c r="R4" s="7">
        <f t="shared" si="6"/>
        <v>65.52</v>
      </c>
      <c r="S4" s="7">
        <f t="shared" si="7"/>
        <v>80.08</v>
      </c>
      <c r="T4" s="7">
        <f t="shared" si="8"/>
        <v>1890</v>
      </c>
      <c r="U4" s="9">
        <v>43276</v>
      </c>
    </row>
    <row r="5" spans="1:21">
      <c r="A5" s="3" t="s">
        <v>33</v>
      </c>
      <c r="B5" s="3" t="s">
        <v>34</v>
      </c>
      <c r="C5" s="3"/>
      <c r="D5" s="10" t="s">
        <v>32</v>
      </c>
      <c r="E5" s="5" t="s">
        <v>21</v>
      </c>
      <c r="F5" s="9">
        <v>28559</v>
      </c>
      <c r="G5" s="5" t="s">
        <v>22</v>
      </c>
      <c r="H5" s="5">
        <v>76.900000000000006</v>
      </c>
      <c r="I5" s="5">
        <v>158</v>
      </c>
      <c r="J5" s="5">
        <v>42.8</v>
      </c>
      <c r="K5" s="5">
        <v>30</v>
      </c>
      <c r="L5" s="5">
        <f t="shared" si="0"/>
        <v>5</v>
      </c>
      <c r="M5" s="7">
        <f t="shared" si="1"/>
        <v>2.2047244094488185</v>
      </c>
      <c r="N5" s="7">
        <f t="shared" si="2"/>
        <v>169.18000000000004</v>
      </c>
      <c r="O5" s="8">
        <f t="shared" si="3"/>
        <v>30.80435827591732</v>
      </c>
      <c r="P5" s="5" t="str">
        <f t="shared" si="4"/>
        <v>OBESE</v>
      </c>
      <c r="Q5" s="7">
        <f t="shared" si="5"/>
        <v>52.2</v>
      </c>
      <c r="R5" s="7">
        <f t="shared" si="6"/>
        <v>69.210000000000008</v>
      </c>
      <c r="S5" s="7">
        <f t="shared" si="7"/>
        <v>84.59</v>
      </c>
      <c r="T5" s="7">
        <f t="shared" si="8"/>
        <v>1566</v>
      </c>
      <c r="U5" s="9">
        <v>43276</v>
      </c>
    </row>
    <row r="6" spans="1:21">
      <c r="A6" s="3" t="s">
        <v>36</v>
      </c>
      <c r="B6" s="3" t="s">
        <v>37</v>
      </c>
      <c r="C6" s="3"/>
      <c r="D6" s="10" t="s">
        <v>35</v>
      </c>
      <c r="E6" s="5" t="s">
        <v>135</v>
      </c>
      <c r="F6" s="9">
        <v>32442</v>
      </c>
      <c r="G6" s="5" t="s">
        <v>22</v>
      </c>
      <c r="H6" s="5">
        <v>95.3</v>
      </c>
      <c r="I6" s="5">
        <v>174.6</v>
      </c>
      <c r="J6" s="5">
        <v>32.4</v>
      </c>
      <c r="K6" s="5">
        <v>30</v>
      </c>
      <c r="L6" s="5">
        <f t="shared" si="0"/>
        <v>5</v>
      </c>
      <c r="M6" s="7">
        <f t="shared" si="1"/>
        <v>8.7401574803149664</v>
      </c>
      <c r="N6" s="7">
        <f t="shared" si="2"/>
        <v>209.66</v>
      </c>
      <c r="O6" s="8">
        <f t="shared" si="3"/>
        <v>31.261111963985101</v>
      </c>
      <c r="P6" s="5" t="str">
        <f t="shared" si="4"/>
        <v>OBESE</v>
      </c>
      <c r="Q6" s="7">
        <f t="shared" si="5"/>
        <v>67.14</v>
      </c>
      <c r="R6" s="7">
        <f t="shared" si="6"/>
        <v>85.77</v>
      </c>
      <c r="S6" s="7">
        <f t="shared" si="7"/>
        <v>104.83</v>
      </c>
      <c r="T6" s="7">
        <f t="shared" si="8"/>
        <v>2014.2</v>
      </c>
      <c r="U6" s="9">
        <v>43276</v>
      </c>
    </row>
    <row r="7" spans="1:21">
      <c r="A7" s="3" t="s">
        <v>39</v>
      </c>
      <c r="B7" s="3" t="s">
        <v>40</v>
      </c>
      <c r="C7" s="3"/>
      <c r="D7" s="10" t="s">
        <v>38</v>
      </c>
      <c r="E7" s="5" t="s">
        <v>21</v>
      </c>
      <c r="F7" s="9">
        <v>31426</v>
      </c>
      <c r="G7" s="5" t="s">
        <v>22</v>
      </c>
      <c r="H7" s="5">
        <v>66.400000000000006</v>
      </c>
      <c r="I7" s="5">
        <v>153.1</v>
      </c>
      <c r="J7" s="5">
        <v>41.8</v>
      </c>
      <c r="K7" s="5">
        <v>30</v>
      </c>
      <c r="L7" s="5">
        <f t="shared" si="0"/>
        <v>5</v>
      </c>
      <c r="M7" s="7">
        <f t="shared" si="1"/>
        <v>0.27559055118109299</v>
      </c>
      <c r="N7" s="7">
        <f t="shared" si="2"/>
        <v>146.08000000000001</v>
      </c>
      <c r="O7" s="8">
        <f t="shared" si="3"/>
        <v>28.328116380775967</v>
      </c>
      <c r="P7" s="5" t="str">
        <f t="shared" si="4"/>
        <v>OVERWEIGHT</v>
      </c>
      <c r="Q7" s="7">
        <f t="shared" si="5"/>
        <v>47.789999999999992</v>
      </c>
      <c r="R7" s="7">
        <f t="shared" si="6"/>
        <v>59.760000000000005</v>
      </c>
      <c r="S7" s="7">
        <f t="shared" si="7"/>
        <v>73.040000000000006</v>
      </c>
      <c r="T7" s="7">
        <f t="shared" si="8"/>
        <v>1433.6999999999998</v>
      </c>
      <c r="U7" s="9">
        <v>43276</v>
      </c>
    </row>
    <row r="8" spans="1:21">
      <c r="A8" s="3" t="s">
        <v>42</v>
      </c>
      <c r="B8" s="3" t="s">
        <v>43</v>
      </c>
      <c r="C8" s="3"/>
      <c r="D8" s="10" t="s">
        <v>41</v>
      </c>
      <c r="E8" s="5" t="s">
        <v>21</v>
      </c>
      <c r="F8" s="5"/>
      <c r="G8" s="5" t="s">
        <v>22</v>
      </c>
      <c r="H8" s="5">
        <v>51.8</v>
      </c>
      <c r="I8" s="5">
        <v>148.19999999999999</v>
      </c>
      <c r="J8" s="5">
        <v>33.299999999999997</v>
      </c>
      <c r="K8" s="5">
        <v>30</v>
      </c>
      <c r="L8" s="5">
        <f t="shared" si="0"/>
        <v>4</v>
      </c>
      <c r="M8" s="7">
        <f t="shared" si="1"/>
        <v>10.346456692913378</v>
      </c>
      <c r="N8" s="7">
        <f t="shared" si="2"/>
        <v>113.96000000000001</v>
      </c>
      <c r="O8" s="8">
        <f t="shared" si="3"/>
        <v>23.584862706959445</v>
      </c>
      <c r="P8" s="5" t="str">
        <f t="shared" si="4"/>
        <v>NORMAL</v>
      </c>
      <c r="Q8" s="7">
        <f t="shared" si="5"/>
        <v>43.379999999999988</v>
      </c>
      <c r="R8" s="7">
        <f t="shared" si="6"/>
        <v>46.62</v>
      </c>
      <c r="S8" s="7">
        <f t="shared" si="7"/>
        <v>56.98</v>
      </c>
      <c r="T8" s="7">
        <f t="shared" si="8"/>
        <v>1301.3999999999996</v>
      </c>
      <c r="U8" s="9">
        <v>43276</v>
      </c>
    </row>
    <row r="9" spans="1:21">
      <c r="A9" s="3" t="s">
        <v>45</v>
      </c>
      <c r="B9" s="3" t="s">
        <v>46</v>
      </c>
      <c r="C9" s="3"/>
      <c r="D9" s="10" t="s">
        <v>44</v>
      </c>
      <c r="E9" s="5" t="s">
        <v>135</v>
      </c>
      <c r="F9" s="9">
        <v>20673</v>
      </c>
      <c r="G9" s="5" t="s">
        <v>22</v>
      </c>
      <c r="H9" s="5">
        <v>66.5</v>
      </c>
      <c r="I9" s="5">
        <v>164.4</v>
      </c>
      <c r="J9" s="5">
        <v>26</v>
      </c>
      <c r="K9" s="5">
        <v>30</v>
      </c>
      <c r="L9" s="5">
        <f t="shared" si="0"/>
        <v>5</v>
      </c>
      <c r="M9" s="7">
        <f t="shared" si="1"/>
        <v>4.7244094488188999</v>
      </c>
      <c r="N9" s="7">
        <f t="shared" si="2"/>
        <v>146.30000000000001</v>
      </c>
      <c r="O9" s="8">
        <f t="shared" si="3"/>
        <v>24.604696870134557</v>
      </c>
      <c r="P9" s="5" t="str">
        <f t="shared" si="4"/>
        <v>NORMAL</v>
      </c>
      <c r="Q9" s="7">
        <f t="shared" si="5"/>
        <v>57.960000000000008</v>
      </c>
      <c r="R9" s="7">
        <f t="shared" si="6"/>
        <v>59.85</v>
      </c>
      <c r="S9" s="7">
        <f t="shared" si="7"/>
        <v>73.150000000000006</v>
      </c>
      <c r="T9" s="7">
        <f t="shared" si="8"/>
        <v>1738.8000000000002</v>
      </c>
      <c r="U9" s="9">
        <v>43276</v>
      </c>
    </row>
    <row r="10" spans="1:21">
      <c r="A10" s="3" t="s">
        <v>48</v>
      </c>
      <c r="B10" s="3" t="s">
        <v>49</v>
      </c>
      <c r="C10" s="3"/>
      <c r="D10" s="10" t="s">
        <v>47</v>
      </c>
      <c r="E10" s="5" t="s">
        <v>21</v>
      </c>
      <c r="F10" s="9">
        <v>35374</v>
      </c>
      <c r="G10" s="5" t="s">
        <v>22</v>
      </c>
      <c r="H10" s="5">
        <v>58.9</v>
      </c>
      <c r="I10" s="5">
        <v>166.5</v>
      </c>
      <c r="J10" s="5">
        <v>33.1</v>
      </c>
      <c r="K10" s="5">
        <v>30</v>
      </c>
      <c r="L10" s="5">
        <f t="shared" si="0"/>
        <v>5</v>
      </c>
      <c r="M10" s="7">
        <f t="shared" si="1"/>
        <v>5.5511811023622109</v>
      </c>
      <c r="N10" s="7">
        <f t="shared" si="2"/>
        <v>129.58000000000001</v>
      </c>
      <c r="O10" s="8">
        <f t="shared" si="3"/>
        <v>21.246471696922146</v>
      </c>
      <c r="P10" s="5" t="str">
        <f t="shared" si="4"/>
        <v>NORMAL</v>
      </c>
      <c r="Q10" s="7">
        <f t="shared" si="5"/>
        <v>59.85</v>
      </c>
      <c r="R10" s="7">
        <f t="shared" si="6"/>
        <v>53.01</v>
      </c>
      <c r="S10" s="7">
        <f t="shared" si="7"/>
        <v>64.789999999999992</v>
      </c>
      <c r="T10" s="7">
        <f t="shared" si="8"/>
        <v>1795.5</v>
      </c>
      <c r="U10" s="9">
        <v>43276</v>
      </c>
    </row>
    <row r="11" spans="1:21">
      <c r="A11" s="3" t="s">
        <v>51</v>
      </c>
      <c r="B11" s="3" t="s">
        <v>52</v>
      </c>
      <c r="C11" s="3"/>
      <c r="D11" s="10" t="s">
        <v>50</v>
      </c>
      <c r="E11" s="5" t="s">
        <v>21</v>
      </c>
      <c r="F11" s="9">
        <v>35135</v>
      </c>
      <c r="G11" s="5" t="s">
        <v>22</v>
      </c>
      <c r="H11" s="5">
        <v>54</v>
      </c>
      <c r="I11" s="5">
        <v>164</v>
      </c>
      <c r="J11" s="5">
        <v>29.6</v>
      </c>
      <c r="K11" s="5">
        <v>30</v>
      </c>
      <c r="L11" s="5">
        <f t="shared" si="0"/>
        <v>5</v>
      </c>
      <c r="M11" s="7">
        <f t="shared" si="1"/>
        <v>4.5669291338582632</v>
      </c>
      <c r="N11" s="7">
        <f t="shared" si="2"/>
        <v>118.80000000000001</v>
      </c>
      <c r="O11" s="8">
        <f t="shared" si="3"/>
        <v>20.077334919690664</v>
      </c>
      <c r="P11" s="5" t="str">
        <f t="shared" si="4"/>
        <v>NORMAL</v>
      </c>
      <c r="Q11" s="7">
        <f t="shared" si="5"/>
        <v>57.6</v>
      </c>
      <c r="R11" s="7">
        <f t="shared" si="6"/>
        <v>48.6</v>
      </c>
      <c r="S11" s="7">
        <f t="shared" si="7"/>
        <v>59.4</v>
      </c>
      <c r="T11" s="7">
        <f t="shared" si="8"/>
        <v>1728</v>
      </c>
      <c r="U11" s="9">
        <v>43276</v>
      </c>
    </row>
    <row r="12" spans="1:21">
      <c r="A12" s="3" t="s">
        <v>54</v>
      </c>
      <c r="B12" s="3" t="s">
        <v>55</v>
      </c>
      <c r="C12" s="3"/>
      <c r="D12" s="10" t="s">
        <v>53</v>
      </c>
      <c r="E12" s="5" t="s">
        <v>135</v>
      </c>
      <c r="F12" s="9">
        <v>34074</v>
      </c>
      <c r="G12" s="5" t="s">
        <v>22</v>
      </c>
      <c r="H12" s="5">
        <v>68.5</v>
      </c>
      <c r="I12" s="5">
        <v>170.5</v>
      </c>
      <c r="J12" s="5">
        <v>19.3</v>
      </c>
      <c r="K12" s="5">
        <v>30</v>
      </c>
      <c r="L12" s="5">
        <f t="shared" si="0"/>
        <v>5</v>
      </c>
      <c r="M12" s="7">
        <f t="shared" si="1"/>
        <v>7.1259842519685037</v>
      </c>
      <c r="N12" s="7">
        <f t="shared" si="2"/>
        <v>150.70000000000002</v>
      </c>
      <c r="O12" s="8">
        <f t="shared" si="3"/>
        <v>23.563608844093185</v>
      </c>
      <c r="P12" s="5" t="str">
        <f t="shared" si="4"/>
        <v>NORMAL</v>
      </c>
      <c r="Q12" s="7">
        <f t="shared" si="5"/>
        <v>63.45</v>
      </c>
      <c r="R12" s="7">
        <f t="shared" si="6"/>
        <v>61.65</v>
      </c>
      <c r="S12" s="7">
        <f t="shared" si="7"/>
        <v>75.349999999999994</v>
      </c>
      <c r="T12" s="7">
        <f t="shared" si="8"/>
        <v>1903.5</v>
      </c>
      <c r="U12" s="9">
        <v>43276</v>
      </c>
    </row>
    <row r="13" spans="1:21">
      <c r="A13" s="3" t="s">
        <v>57</v>
      </c>
      <c r="B13" s="3" t="s">
        <v>58</v>
      </c>
      <c r="C13" s="3"/>
      <c r="D13" s="10" t="s">
        <v>56</v>
      </c>
      <c r="E13" s="5" t="s">
        <v>21</v>
      </c>
      <c r="F13" s="9">
        <v>35789</v>
      </c>
      <c r="G13" s="5" t="s">
        <v>22</v>
      </c>
      <c r="H13" s="5">
        <v>50</v>
      </c>
      <c r="I13" s="5">
        <v>142.9</v>
      </c>
      <c r="J13" s="5">
        <v>37.200000000000003</v>
      </c>
      <c r="K13" s="5">
        <v>30</v>
      </c>
      <c r="L13" s="5">
        <f t="shared" si="0"/>
        <v>4</v>
      </c>
      <c r="M13" s="7">
        <f t="shared" si="1"/>
        <v>8.2598425196850478</v>
      </c>
      <c r="N13" s="7">
        <f t="shared" si="2"/>
        <v>110.00000000000001</v>
      </c>
      <c r="O13" s="8">
        <f t="shared" si="3"/>
        <v>24.485306612354989</v>
      </c>
      <c r="P13" s="5" t="str">
        <f t="shared" si="4"/>
        <v>NORMAL</v>
      </c>
      <c r="Q13" s="7">
        <f t="shared" si="5"/>
        <v>38.610000000000007</v>
      </c>
      <c r="R13" s="7">
        <f t="shared" si="6"/>
        <v>45</v>
      </c>
      <c r="S13" s="7">
        <f t="shared" si="7"/>
        <v>55</v>
      </c>
      <c r="T13" s="7">
        <f t="shared" si="8"/>
        <v>1158.3000000000002</v>
      </c>
      <c r="U13" s="9">
        <v>43276</v>
      </c>
    </row>
    <row r="14" spans="1:21">
      <c r="A14" s="3" t="s">
        <v>60</v>
      </c>
      <c r="B14" s="3" t="s">
        <v>61</v>
      </c>
      <c r="C14" s="3"/>
      <c r="D14" s="10" t="s">
        <v>59</v>
      </c>
      <c r="E14" s="5" t="s">
        <v>21</v>
      </c>
      <c r="F14" s="5"/>
      <c r="G14" s="5" t="s">
        <v>22</v>
      </c>
      <c r="H14" s="5">
        <v>51.6</v>
      </c>
      <c r="I14" s="5">
        <v>149</v>
      </c>
      <c r="J14" s="5">
        <v>32.6</v>
      </c>
      <c r="K14" s="5">
        <v>30</v>
      </c>
      <c r="L14" s="5">
        <f t="shared" si="0"/>
        <v>4</v>
      </c>
      <c r="M14" s="7">
        <f t="shared" si="1"/>
        <v>10.661417322834641</v>
      </c>
      <c r="N14" s="7">
        <f t="shared" si="2"/>
        <v>113.52000000000001</v>
      </c>
      <c r="O14" s="8">
        <f t="shared" si="3"/>
        <v>23.24219629746408</v>
      </c>
      <c r="P14" s="5" t="str">
        <f t="shared" si="4"/>
        <v>NORMAL</v>
      </c>
      <c r="Q14" s="7">
        <f t="shared" si="5"/>
        <v>44.1</v>
      </c>
      <c r="R14" s="7">
        <f t="shared" si="6"/>
        <v>46.44</v>
      </c>
      <c r="S14" s="7">
        <f t="shared" si="7"/>
        <v>56.760000000000005</v>
      </c>
      <c r="T14" s="7">
        <f t="shared" si="8"/>
        <v>1323</v>
      </c>
      <c r="U14" s="9">
        <v>43276</v>
      </c>
    </row>
    <row r="15" spans="1:21">
      <c r="A15" s="3" t="s">
        <v>63</v>
      </c>
      <c r="B15" s="3" t="s">
        <v>64</v>
      </c>
      <c r="C15" s="3"/>
      <c r="D15" s="10" t="s">
        <v>62</v>
      </c>
      <c r="E15" s="5" t="s">
        <v>21</v>
      </c>
      <c r="F15" s="9">
        <v>33989</v>
      </c>
      <c r="G15" s="5" t="s">
        <v>22</v>
      </c>
      <c r="H15" s="5">
        <v>72.5</v>
      </c>
      <c r="I15" s="5">
        <v>160</v>
      </c>
      <c r="J15" s="5">
        <v>40.299999999999997</v>
      </c>
      <c r="K15" s="5">
        <v>30</v>
      </c>
      <c r="L15" s="5">
        <f t="shared" si="0"/>
        <v>5</v>
      </c>
      <c r="M15" s="7">
        <f t="shared" si="1"/>
        <v>2.9921259842519703</v>
      </c>
      <c r="N15" s="7">
        <f t="shared" si="2"/>
        <v>159.5</v>
      </c>
      <c r="O15" s="8">
        <f t="shared" si="3"/>
        <v>28.320312499999993</v>
      </c>
      <c r="P15" s="5" t="str">
        <f t="shared" si="4"/>
        <v>OVERWEIGHT</v>
      </c>
      <c r="Q15" s="7">
        <f t="shared" si="5"/>
        <v>54</v>
      </c>
      <c r="R15" s="7">
        <f t="shared" si="6"/>
        <v>65.25</v>
      </c>
      <c r="S15" s="7">
        <f t="shared" si="7"/>
        <v>79.75</v>
      </c>
      <c r="T15" s="7">
        <f t="shared" si="8"/>
        <v>1620</v>
      </c>
      <c r="U15" s="9">
        <v>43276</v>
      </c>
    </row>
    <row r="16" spans="1:21">
      <c r="A16" s="3" t="s">
        <v>66</v>
      </c>
      <c r="B16" s="3" t="s">
        <v>67</v>
      </c>
      <c r="C16" s="3"/>
      <c r="D16" s="10" t="s">
        <v>65</v>
      </c>
      <c r="E16" s="5" t="s">
        <v>21</v>
      </c>
      <c r="F16" s="9">
        <v>34093</v>
      </c>
      <c r="G16" s="5" t="s">
        <v>22</v>
      </c>
      <c r="H16" s="5">
        <v>58.8</v>
      </c>
      <c r="I16" s="5">
        <v>152.5</v>
      </c>
      <c r="J16" s="5">
        <v>33.200000000000003</v>
      </c>
      <c r="K16" s="5">
        <v>30</v>
      </c>
      <c r="L16" s="5">
        <f t="shared" si="0"/>
        <v>5</v>
      </c>
      <c r="M16" s="7">
        <f t="shared" si="1"/>
        <v>3.9370078740159187E-2</v>
      </c>
      <c r="N16" s="7">
        <f t="shared" si="2"/>
        <v>129.36000000000001</v>
      </c>
      <c r="O16" s="8">
        <f t="shared" si="3"/>
        <v>25.283525933888743</v>
      </c>
      <c r="P16" s="5" t="str">
        <f t="shared" si="4"/>
        <v>OVERWEIGHT</v>
      </c>
      <c r="Q16" s="7">
        <f t="shared" si="5"/>
        <v>47.25</v>
      </c>
      <c r="R16" s="7">
        <f t="shared" si="6"/>
        <v>52.919999999999995</v>
      </c>
      <c r="S16" s="7">
        <f t="shared" si="7"/>
        <v>64.679999999999993</v>
      </c>
      <c r="T16" s="7">
        <f t="shared" si="8"/>
        <v>1417.5</v>
      </c>
      <c r="U16" s="9">
        <v>43276</v>
      </c>
    </row>
    <row r="17" spans="1:21">
      <c r="A17" s="3" t="s">
        <v>69</v>
      </c>
      <c r="B17" s="3" t="s">
        <v>70</v>
      </c>
      <c r="C17" s="3"/>
      <c r="D17" s="10" t="s">
        <v>68</v>
      </c>
      <c r="E17" s="5" t="s">
        <v>135</v>
      </c>
      <c r="F17" s="9">
        <v>32548</v>
      </c>
      <c r="G17" s="5" t="s">
        <v>22</v>
      </c>
      <c r="H17" s="5">
        <v>86.4</v>
      </c>
      <c r="I17" s="5">
        <v>170.6</v>
      </c>
      <c r="J17" s="5">
        <v>29.7</v>
      </c>
      <c r="K17" s="5">
        <v>30</v>
      </c>
      <c r="L17" s="5">
        <f t="shared" si="0"/>
        <v>5</v>
      </c>
      <c r="M17" s="7">
        <f t="shared" si="1"/>
        <v>7.1653543307086522</v>
      </c>
      <c r="N17" s="7">
        <f t="shared" si="2"/>
        <v>190.08000000000004</v>
      </c>
      <c r="O17" s="8">
        <f t="shared" si="3"/>
        <v>29.686273809147501</v>
      </c>
      <c r="P17" s="5" t="str">
        <f t="shared" si="4"/>
        <v>OVERWEIGHT</v>
      </c>
      <c r="Q17" s="7">
        <f t="shared" si="5"/>
        <v>63.539999999999992</v>
      </c>
      <c r="R17" s="7">
        <f t="shared" si="6"/>
        <v>77.760000000000005</v>
      </c>
      <c r="S17" s="7">
        <f t="shared" si="7"/>
        <v>95.04</v>
      </c>
      <c r="T17" s="7">
        <f t="shared" si="8"/>
        <v>1906.1999999999998</v>
      </c>
      <c r="U17" s="9">
        <v>43276</v>
      </c>
    </row>
    <row r="18" spans="1:21">
      <c r="A18" s="3" t="s">
        <v>71</v>
      </c>
      <c r="B18" s="3" t="s">
        <v>72</v>
      </c>
      <c r="C18" s="3"/>
      <c r="D18" s="10"/>
      <c r="E18" s="5" t="s">
        <v>21</v>
      </c>
      <c r="F18" s="5"/>
      <c r="G18" s="5" t="s">
        <v>22</v>
      </c>
      <c r="H18" s="5">
        <v>45.7</v>
      </c>
      <c r="I18" s="5">
        <v>157.1</v>
      </c>
      <c r="J18" s="5">
        <v>26.3</v>
      </c>
      <c r="K18" s="5">
        <v>30</v>
      </c>
      <c r="L18" s="5">
        <f t="shared" si="0"/>
        <v>5</v>
      </c>
      <c r="M18" s="7">
        <f t="shared" si="1"/>
        <v>1.8503937007873965</v>
      </c>
      <c r="N18" s="7">
        <f t="shared" si="2"/>
        <v>100.54000000000002</v>
      </c>
      <c r="O18" s="8">
        <f t="shared" si="3"/>
        <v>18.516710216726548</v>
      </c>
      <c r="P18" s="5" t="str">
        <f t="shared" si="4"/>
        <v>NORMAL</v>
      </c>
      <c r="Q18" s="7">
        <f t="shared" si="5"/>
        <v>51.389999999999993</v>
      </c>
      <c r="R18" s="7">
        <f t="shared" si="6"/>
        <v>41.13</v>
      </c>
      <c r="S18" s="7">
        <f t="shared" si="7"/>
        <v>50.27</v>
      </c>
      <c r="T18" s="7">
        <f t="shared" si="8"/>
        <v>1541.6999999999998</v>
      </c>
      <c r="U18" s="9">
        <v>43276</v>
      </c>
    </row>
    <row r="19" spans="1:21">
      <c r="A19" s="3" t="s">
        <v>74</v>
      </c>
      <c r="B19" s="3" t="s">
        <v>75</v>
      </c>
      <c r="C19" s="3"/>
      <c r="D19" s="10" t="s">
        <v>73</v>
      </c>
      <c r="E19" s="5" t="s">
        <v>135</v>
      </c>
      <c r="F19" s="9">
        <v>34695</v>
      </c>
      <c r="G19" s="5" t="s">
        <v>22</v>
      </c>
      <c r="H19" s="5">
        <v>57.5</v>
      </c>
      <c r="I19" s="5">
        <v>154.1</v>
      </c>
      <c r="J19" s="5">
        <v>23</v>
      </c>
      <c r="K19" s="5">
        <v>30</v>
      </c>
      <c r="L19" s="5">
        <f t="shared" si="0"/>
        <v>5</v>
      </c>
      <c r="M19" s="7">
        <f t="shared" si="1"/>
        <v>0.6692913385826742</v>
      </c>
      <c r="N19" s="7">
        <f t="shared" si="2"/>
        <v>126.50000000000001</v>
      </c>
      <c r="O19" s="8">
        <f t="shared" si="3"/>
        <v>24.213778608579428</v>
      </c>
      <c r="P19" s="5" t="str">
        <f t="shared" si="4"/>
        <v>NORMAL</v>
      </c>
      <c r="Q19" s="7">
        <f t="shared" si="5"/>
        <v>48.69</v>
      </c>
      <c r="R19" s="7">
        <f t="shared" si="6"/>
        <v>51.75</v>
      </c>
      <c r="S19" s="7">
        <f t="shared" si="7"/>
        <v>63.25</v>
      </c>
      <c r="T19" s="7">
        <f t="shared" si="8"/>
        <v>1460.6999999999998</v>
      </c>
      <c r="U19" s="9">
        <v>43276</v>
      </c>
    </row>
    <row r="20" spans="1:21">
      <c r="A20" s="3" t="s">
        <v>77</v>
      </c>
      <c r="B20" s="3" t="s">
        <v>78</v>
      </c>
      <c r="C20" s="3"/>
      <c r="D20" s="10" t="s">
        <v>76</v>
      </c>
      <c r="E20" s="5" t="s">
        <v>135</v>
      </c>
      <c r="F20" s="9">
        <v>31024</v>
      </c>
      <c r="G20" s="5" t="s">
        <v>22</v>
      </c>
      <c r="H20" s="5">
        <v>62</v>
      </c>
      <c r="I20" s="5">
        <v>175</v>
      </c>
      <c r="J20" s="5">
        <v>17.71</v>
      </c>
      <c r="K20" s="5">
        <v>30</v>
      </c>
      <c r="L20" s="5">
        <f t="shared" si="0"/>
        <v>5</v>
      </c>
      <c r="M20" s="7">
        <f t="shared" si="1"/>
        <v>8.8976377952755819</v>
      </c>
      <c r="N20" s="7">
        <f t="shared" si="2"/>
        <v>136.4</v>
      </c>
      <c r="O20" s="8">
        <f t="shared" si="3"/>
        <v>20.244897959183675</v>
      </c>
      <c r="P20" s="5" t="str">
        <f t="shared" si="4"/>
        <v>NORMAL</v>
      </c>
      <c r="Q20" s="7">
        <f t="shared" si="5"/>
        <v>67.5</v>
      </c>
      <c r="R20" s="7">
        <f t="shared" si="6"/>
        <v>55.8</v>
      </c>
      <c r="S20" s="7">
        <f t="shared" si="7"/>
        <v>68.2</v>
      </c>
      <c r="T20" s="7">
        <f t="shared" si="8"/>
        <v>2025</v>
      </c>
      <c r="U20" s="9">
        <v>43276</v>
      </c>
    </row>
    <row r="21" spans="1:21">
      <c r="A21" s="3" t="s">
        <v>80</v>
      </c>
      <c r="B21" s="3" t="s">
        <v>81</v>
      </c>
      <c r="C21" s="3"/>
      <c r="D21" s="10" t="s">
        <v>79</v>
      </c>
      <c r="E21" s="5" t="s">
        <v>135</v>
      </c>
      <c r="F21" s="9">
        <v>34041</v>
      </c>
      <c r="G21" s="5" t="s">
        <v>22</v>
      </c>
      <c r="H21" s="5">
        <v>65.2</v>
      </c>
      <c r="I21" s="5">
        <v>155</v>
      </c>
      <c r="J21" s="5">
        <v>26.1</v>
      </c>
      <c r="K21" s="5">
        <v>30</v>
      </c>
      <c r="L21" s="5">
        <f t="shared" si="0"/>
        <v>5</v>
      </c>
      <c r="M21" s="7">
        <f t="shared" si="1"/>
        <v>1.0236220472440962</v>
      </c>
      <c r="N21" s="7">
        <f t="shared" si="2"/>
        <v>143.44000000000003</v>
      </c>
      <c r="O21" s="8">
        <f t="shared" si="3"/>
        <v>27.138397502601453</v>
      </c>
      <c r="P21" s="5" t="str">
        <f t="shared" si="4"/>
        <v>OVERWEIGHT</v>
      </c>
      <c r="Q21" s="7">
        <f t="shared" si="5"/>
        <v>49.5</v>
      </c>
      <c r="R21" s="7">
        <f t="shared" si="6"/>
        <v>58.68</v>
      </c>
      <c r="S21" s="7">
        <f t="shared" si="7"/>
        <v>71.72</v>
      </c>
      <c r="T21" s="7">
        <f t="shared" si="8"/>
        <v>1485</v>
      </c>
      <c r="U21" s="9">
        <v>43276</v>
      </c>
    </row>
    <row r="22" spans="1:21">
      <c r="A22" s="3" t="s">
        <v>83</v>
      </c>
      <c r="B22" s="3" t="s">
        <v>84</v>
      </c>
      <c r="C22" s="3"/>
      <c r="D22" s="10" t="s">
        <v>82</v>
      </c>
      <c r="E22" s="5" t="s">
        <v>21</v>
      </c>
      <c r="F22" s="9">
        <v>34291</v>
      </c>
      <c r="G22" s="5" t="s">
        <v>22</v>
      </c>
      <c r="H22" s="5">
        <v>68.7</v>
      </c>
      <c r="I22" s="5">
        <v>157.80000000000001</v>
      </c>
      <c r="J22" s="5">
        <v>40.9</v>
      </c>
      <c r="K22" s="5">
        <v>30</v>
      </c>
      <c r="L22" s="5">
        <f t="shared" si="0"/>
        <v>5</v>
      </c>
      <c r="M22" s="7">
        <f t="shared" si="1"/>
        <v>2.1259842519685108</v>
      </c>
      <c r="N22" s="7">
        <f t="shared" si="2"/>
        <v>151.14000000000001</v>
      </c>
      <c r="O22" s="8">
        <f t="shared" si="3"/>
        <v>27.589430717999871</v>
      </c>
      <c r="P22" s="5" t="str">
        <f t="shared" si="4"/>
        <v>OVERWEIGHT</v>
      </c>
      <c r="Q22" s="7">
        <f t="shared" si="5"/>
        <v>52.02000000000001</v>
      </c>
      <c r="R22" s="7">
        <f t="shared" si="6"/>
        <v>61.83</v>
      </c>
      <c r="S22" s="7">
        <f t="shared" si="7"/>
        <v>75.570000000000007</v>
      </c>
      <c r="T22" s="7">
        <f t="shared" si="8"/>
        <v>1560.6000000000004</v>
      </c>
      <c r="U22" s="9">
        <v>43276</v>
      </c>
    </row>
    <row r="23" spans="1:21">
      <c r="A23" s="3" t="s">
        <v>86</v>
      </c>
      <c r="B23" s="3" t="s">
        <v>87</v>
      </c>
      <c r="C23" s="3"/>
      <c r="D23" s="10" t="s">
        <v>85</v>
      </c>
      <c r="E23" s="5" t="s">
        <v>21</v>
      </c>
      <c r="F23" s="9">
        <v>34537</v>
      </c>
      <c r="G23" s="5" t="s">
        <v>22</v>
      </c>
      <c r="H23" s="5">
        <v>47.7</v>
      </c>
      <c r="I23" s="5">
        <v>156.19999999999999</v>
      </c>
      <c r="J23" s="5">
        <v>27.1</v>
      </c>
      <c r="K23" s="5">
        <v>30</v>
      </c>
      <c r="L23" s="5">
        <f t="shared" si="0"/>
        <v>5</v>
      </c>
      <c r="M23" s="7">
        <f t="shared" si="1"/>
        <v>1.4960629921259745</v>
      </c>
      <c r="N23" s="7">
        <f t="shared" si="2"/>
        <v>104.94000000000001</v>
      </c>
      <c r="O23" s="8">
        <f t="shared" si="3"/>
        <v>19.550430273410928</v>
      </c>
      <c r="P23" s="5" t="str">
        <f t="shared" si="4"/>
        <v>NORMAL</v>
      </c>
      <c r="Q23" s="7">
        <f t="shared" si="5"/>
        <v>50.579999999999991</v>
      </c>
      <c r="R23" s="7">
        <f t="shared" si="6"/>
        <v>42.93</v>
      </c>
      <c r="S23" s="7">
        <f t="shared" si="7"/>
        <v>52.470000000000006</v>
      </c>
      <c r="T23" s="7">
        <f t="shared" si="8"/>
        <v>1517.3999999999996</v>
      </c>
      <c r="U23" s="9">
        <v>43276</v>
      </c>
    </row>
    <row r="24" spans="1:21">
      <c r="A24" s="3" t="s">
        <v>89</v>
      </c>
      <c r="B24" s="3" t="s">
        <v>90</v>
      </c>
      <c r="C24" s="3"/>
      <c r="D24" s="10" t="s">
        <v>88</v>
      </c>
      <c r="E24" s="5" t="s">
        <v>135</v>
      </c>
      <c r="F24" s="9">
        <v>34989</v>
      </c>
      <c r="G24" s="5" t="s">
        <v>22</v>
      </c>
      <c r="H24" s="5">
        <v>72.8</v>
      </c>
      <c r="I24" s="5">
        <v>171.5</v>
      </c>
      <c r="J24" s="5">
        <v>18.5</v>
      </c>
      <c r="K24" s="5">
        <v>30</v>
      </c>
      <c r="L24" s="5">
        <f t="shared" si="0"/>
        <v>5</v>
      </c>
      <c r="M24" s="7">
        <f t="shared" si="1"/>
        <v>7.5196850393700743</v>
      </c>
      <c r="N24" s="7">
        <f t="shared" si="2"/>
        <v>160.16</v>
      </c>
      <c r="O24" s="8">
        <f t="shared" si="3"/>
        <v>24.751591598738617</v>
      </c>
      <c r="P24" s="5" t="str">
        <f t="shared" si="4"/>
        <v>NORMAL</v>
      </c>
      <c r="Q24" s="7">
        <f t="shared" si="5"/>
        <v>64.349999999999994</v>
      </c>
      <c r="R24" s="7">
        <f t="shared" si="6"/>
        <v>65.52</v>
      </c>
      <c r="S24" s="7">
        <f t="shared" si="7"/>
        <v>80.08</v>
      </c>
      <c r="T24" s="7">
        <f t="shared" si="8"/>
        <v>1930.4999999999998</v>
      </c>
      <c r="U24" s="9">
        <v>43276</v>
      </c>
    </row>
    <row r="25" spans="1:21">
      <c r="A25" s="3" t="s">
        <v>92</v>
      </c>
      <c r="B25" s="3" t="s">
        <v>93</v>
      </c>
      <c r="C25" s="3"/>
      <c r="D25" s="10" t="s">
        <v>91</v>
      </c>
      <c r="E25" s="5" t="s">
        <v>21</v>
      </c>
      <c r="F25" s="9">
        <v>33330</v>
      </c>
      <c r="G25" s="5" t="s">
        <v>22</v>
      </c>
      <c r="H25" s="5">
        <v>59.9</v>
      </c>
      <c r="I25" s="5">
        <v>158.69999999999999</v>
      </c>
      <c r="J25" s="5">
        <v>35.799999999999997</v>
      </c>
      <c r="K25" s="5">
        <v>30</v>
      </c>
      <c r="L25" s="5">
        <f t="shared" si="0"/>
        <v>5</v>
      </c>
      <c r="M25" s="7">
        <f t="shared" si="1"/>
        <v>2.4803149606299222</v>
      </c>
      <c r="N25" s="7">
        <f t="shared" si="2"/>
        <v>131.78</v>
      </c>
      <c r="O25" s="8">
        <f t="shared" si="3"/>
        <v>23.783346813210201</v>
      </c>
      <c r="P25" s="5" t="str">
        <f t="shared" si="4"/>
        <v>NORMAL</v>
      </c>
      <c r="Q25" s="7">
        <f t="shared" si="5"/>
        <v>52.829999999999991</v>
      </c>
      <c r="R25" s="7">
        <f t="shared" si="6"/>
        <v>53.91</v>
      </c>
      <c r="S25" s="7">
        <f t="shared" si="7"/>
        <v>65.89</v>
      </c>
      <c r="T25" s="7">
        <f t="shared" si="8"/>
        <v>1584.8999999999996</v>
      </c>
      <c r="U25" s="9">
        <v>43276</v>
      </c>
    </row>
    <row r="26" spans="1:21">
      <c r="A26" s="3" t="s">
        <v>95</v>
      </c>
      <c r="B26" s="3" t="s">
        <v>96</v>
      </c>
      <c r="C26" s="3"/>
      <c r="D26" s="10" t="s">
        <v>94</v>
      </c>
      <c r="E26" s="5" t="s">
        <v>21</v>
      </c>
      <c r="F26" s="9">
        <v>35100</v>
      </c>
      <c r="G26" s="5" t="s">
        <v>22</v>
      </c>
      <c r="H26" s="5">
        <v>56</v>
      </c>
      <c r="I26" s="5">
        <v>155</v>
      </c>
      <c r="J26" s="5">
        <v>32.799999999999997</v>
      </c>
      <c r="K26" s="5">
        <v>30</v>
      </c>
      <c r="L26" s="5">
        <f t="shared" si="0"/>
        <v>5</v>
      </c>
      <c r="M26" s="7">
        <f t="shared" si="1"/>
        <v>1.0236220472440962</v>
      </c>
      <c r="N26" s="7">
        <f t="shared" si="2"/>
        <v>123.20000000000002</v>
      </c>
      <c r="O26" s="8">
        <f t="shared" si="3"/>
        <v>23.309053069719038</v>
      </c>
      <c r="P26" s="5" t="str">
        <f t="shared" si="4"/>
        <v>NORMAL</v>
      </c>
      <c r="Q26" s="7">
        <f t="shared" si="5"/>
        <v>49.5</v>
      </c>
      <c r="R26" s="7">
        <f t="shared" si="6"/>
        <v>50.4</v>
      </c>
      <c r="S26" s="7">
        <f t="shared" si="7"/>
        <v>61.6</v>
      </c>
      <c r="T26" s="7">
        <f t="shared" si="8"/>
        <v>1485</v>
      </c>
      <c r="U26" s="9">
        <v>43276</v>
      </c>
    </row>
    <row r="27" spans="1:21">
      <c r="A27" s="3" t="s">
        <v>98</v>
      </c>
      <c r="B27" s="3" t="s">
        <v>99</v>
      </c>
      <c r="C27" s="3"/>
      <c r="D27" s="10" t="s">
        <v>97</v>
      </c>
      <c r="E27" s="5" t="s">
        <v>21</v>
      </c>
      <c r="F27" s="5"/>
      <c r="G27" s="5" t="s">
        <v>22</v>
      </c>
      <c r="H27" s="5">
        <v>77.7</v>
      </c>
      <c r="I27" s="5">
        <v>158.9</v>
      </c>
      <c r="J27" s="5">
        <v>45.6</v>
      </c>
      <c r="K27" s="5">
        <v>30</v>
      </c>
      <c r="L27" s="5">
        <f t="shared" si="0"/>
        <v>5</v>
      </c>
      <c r="M27" s="7">
        <f t="shared" si="1"/>
        <v>2.5590551181102406</v>
      </c>
      <c r="N27" s="7">
        <f t="shared" si="2"/>
        <v>170.94000000000003</v>
      </c>
      <c r="O27" s="8">
        <f t="shared" si="3"/>
        <v>30.77324003404463</v>
      </c>
      <c r="P27" s="5" t="str">
        <f t="shared" si="4"/>
        <v>OBESE</v>
      </c>
      <c r="Q27" s="7">
        <f t="shared" si="5"/>
        <v>53.010000000000005</v>
      </c>
      <c r="R27" s="7">
        <f t="shared" si="6"/>
        <v>69.930000000000007</v>
      </c>
      <c r="S27" s="7">
        <f t="shared" si="7"/>
        <v>85.47</v>
      </c>
      <c r="T27" s="7">
        <f t="shared" si="8"/>
        <v>1590.3000000000002</v>
      </c>
      <c r="U27" s="9">
        <v>43276</v>
      </c>
    </row>
    <row r="28" spans="1:21">
      <c r="A28" s="3" t="s">
        <v>101</v>
      </c>
      <c r="B28" s="3" t="s">
        <v>102</v>
      </c>
      <c r="C28" s="3"/>
      <c r="D28" s="10" t="s">
        <v>100</v>
      </c>
      <c r="E28" s="5" t="s">
        <v>21</v>
      </c>
      <c r="F28" s="9">
        <v>34059</v>
      </c>
      <c r="G28" s="5" t="s">
        <v>22</v>
      </c>
      <c r="H28" s="5">
        <v>42.4</v>
      </c>
      <c r="I28" s="5">
        <v>158.80000000000001</v>
      </c>
      <c r="J28" s="5">
        <v>24.1</v>
      </c>
      <c r="K28" s="5">
        <v>30</v>
      </c>
      <c r="L28" s="5">
        <f t="shared" si="0"/>
        <v>5</v>
      </c>
      <c r="M28" s="7">
        <f t="shared" si="1"/>
        <v>2.5196850393700814</v>
      </c>
      <c r="N28" s="7">
        <f t="shared" si="2"/>
        <v>93.28</v>
      </c>
      <c r="O28" s="8">
        <f t="shared" si="3"/>
        <v>16.813760635496699</v>
      </c>
      <c r="P28" s="5" t="str">
        <f t="shared" si="4"/>
        <v>UNDERWEIGHT</v>
      </c>
      <c r="Q28" s="7">
        <f t="shared" si="5"/>
        <v>52.920000000000009</v>
      </c>
      <c r="R28" s="7">
        <f t="shared" si="6"/>
        <v>38.159999999999997</v>
      </c>
      <c r="S28" s="7">
        <f t="shared" si="7"/>
        <v>46.64</v>
      </c>
      <c r="T28" s="7">
        <f t="shared" si="8"/>
        <v>1587.6000000000004</v>
      </c>
      <c r="U28" s="9">
        <v>43276</v>
      </c>
    </row>
    <row r="29" spans="1:21">
      <c r="A29" s="3" t="s">
        <v>104</v>
      </c>
      <c r="B29" s="3" t="s">
        <v>105</v>
      </c>
      <c r="C29" s="3"/>
      <c r="D29" s="10" t="s">
        <v>103</v>
      </c>
      <c r="E29" s="5" t="s">
        <v>21</v>
      </c>
      <c r="F29" s="9">
        <v>35050</v>
      </c>
      <c r="G29" s="5" t="s">
        <v>22</v>
      </c>
      <c r="H29" s="5">
        <v>49.5</v>
      </c>
      <c r="I29" s="5">
        <v>154.80000000000001</v>
      </c>
      <c r="J29" s="5">
        <v>29.6</v>
      </c>
      <c r="K29" s="5">
        <v>30</v>
      </c>
      <c r="L29" s="5">
        <f t="shared" si="0"/>
        <v>5</v>
      </c>
      <c r="M29" s="7">
        <f t="shared" si="1"/>
        <v>0.94488188976378851</v>
      </c>
      <c r="N29" s="7">
        <f t="shared" si="2"/>
        <v>108.9</v>
      </c>
      <c r="O29" s="8">
        <f t="shared" si="3"/>
        <v>20.656811489694128</v>
      </c>
      <c r="P29" s="5" t="str">
        <f t="shared" si="4"/>
        <v>NORMAL</v>
      </c>
      <c r="Q29" s="7">
        <f t="shared" si="5"/>
        <v>49.320000000000007</v>
      </c>
      <c r="R29" s="7">
        <f t="shared" si="6"/>
        <v>44.55</v>
      </c>
      <c r="S29" s="7">
        <f t="shared" si="7"/>
        <v>54.45</v>
      </c>
      <c r="T29" s="7">
        <f t="shared" si="8"/>
        <v>1479.6000000000001</v>
      </c>
      <c r="U29" s="9">
        <v>43276</v>
      </c>
    </row>
    <row r="30" spans="1:21">
      <c r="A30" s="3" t="s">
        <v>107</v>
      </c>
      <c r="B30" s="3" t="s">
        <v>108</v>
      </c>
      <c r="C30" s="3"/>
      <c r="D30" s="10" t="s">
        <v>106</v>
      </c>
      <c r="E30" s="5" t="s">
        <v>21</v>
      </c>
      <c r="F30" s="9">
        <v>34116</v>
      </c>
      <c r="G30" s="5" t="s">
        <v>22</v>
      </c>
      <c r="H30" s="5">
        <v>55.8</v>
      </c>
      <c r="I30" s="5">
        <v>156.80000000000001</v>
      </c>
      <c r="J30" s="5">
        <v>32.5</v>
      </c>
      <c r="K30" s="5">
        <v>30</v>
      </c>
      <c r="L30" s="5">
        <f t="shared" si="0"/>
        <v>5</v>
      </c>
      <c r="M30" s="7">
        <f t="shared" si="1"/>
        <v>1.7322834645669296</v>
      </c>
      <c r="N30" s="7">
        <f t="shared" si="2"/>
        <v>122.76</v>
      </c>
      <c r="O30" s="8">
        <f t="shared" si="3"/>
        <v>22.695621615993332</v>
      </c>
      <c r="P30" s="5" t="str">
        <f t="shared" si="4"/>
        <v>NORMAL</v>
      </c>
      <c r="Q30" s="7">
        <f t="shared" si="5"/>
        <v>51.120000000000012</v>
      </c>
      <c r="R30" s="7">
        <f t="shared" si="6"/>
        <v>50.22</v>
      </c>
      <c r="S30" s="7">
        <f t="shared" si="7"/>
        <v>61.379999999999995</v>
      </c>
      <c r="T30" s="7">
        <f t="shared" si="8"/>
        <v>1533.6000000000004</v>
      </c>
      <c r="U30" s="9">
        <v>43276</v>
      </c>
    </row>
    <row r="31" spans="1:21">
      <c r="A31" s="3" t="s">
        <v>110</v>
      </c>
      <c r="B31" s="3" t="s">
        <v>111</v>
      </c>
      <c r="C31" s="3"/>
      <c r="D31" s="10" t="s">
        <v>109</v>
      </c>
      <c r="E31" s="5" t="s">
        <v>21</v>
      </c>
      <c r="F31" s="9">
        <v>30068</v>
      </c>
      <c r="G31" s="5" t="s">
        <v>22</v>
      </c>
      <c r="H31" s="5">
        <v>72.2</v>
      </c>
      <c r="I31" s="5">
        <v>147</v>
      </c>
      <c r="J31" s="5">
        <v>46.9</v>
      </c>
      <c r="K31" s="5">
        <v>30</v>
      </c>
      <c r="L31" s="5">
        <f t="shared" si="0"/>
        <v>4</v>
      </c>
      <c r="M31" s="7">
        <f t="shared" si="1"/>
        <v>9.8740157480314998</v>
      </c>
      <c r="N31" s="7">
        <f t="shared" si="2"/>
        <v>158.84000000000003</v>
      </c>
      <c r="O31" s="8">
        <f t="shared" si="3"/>
        <v>33.412004257485314</v>
      </c>
      <c r="P31" s="5" t="str">
        <f t="shared" si="4"/>
        <v>OBESE</v>
      </c>
      <c r="Q31" s="7">
        <f t="shared" si="5"/>
        <v>42.3</v>
      </c>
      <c r="R31" s="7">
        <f t="shared" si="6"/>
        <v>64.98</v>
      </c>
      <c r="S31" s="7">
        <f t="shared" si="7"/>
        <v>79.42</v>
      </c>
      <c r="T31" s="7">
        <f t="shared" si="8"/>
        <v>1269</v>
      </c>
      <c r="U31" s="9">
        <v>43276</v>
      </c>
    </row>
    <row r="32" spans="1:21">
      <c r="A32" s="3" t="s">
        <v>113</v>
      </c>
      <c r="B32" s="3" t="s">
        <v>114</v>
      </c>
      <c r="C32" s="3"/>
      <c r="D32" s="10" t="s">
        <v>112</v>
      </c>
      <c r="E32" s="5" t="s">
        <v>135</v>
      </c>
      <c r="F32" s="9">
        <v>32183</v>
      </c>
      <c r="G32" s="5" t="s">
        <v>22</v>
      </c>
      <c r="H32" s="5">
        <v>101</v>
      </c>
      <c r="I32" s="5">
        <v>174.5</v>
      </c>
      <c r="J32" s="5">
        <v>32.299999999999997</v>
      </c>
      <c r="K32" s="5">
        <v>30</v>
      </c>
      <c r="L32" s="5">
        <f t="shared" si="0"/>
        <v>5</v>
      </c>
      <c r="M32" s="7">
        <f t="shared" si="1"/>
        <v>8.7007874015747966</v>
      </c>
      <c r="N32" s="7">
        <f t="shared" si="2"/>
        <v>222.20000000000002</v>
      </c>
      <c r="O32" s="8">
        <f t="shared" si="3"/>
        <v>33.168857398543523</v>
      </c>
      <c r="P32" s="5" t="str">
        <f t="shared" si="4"/>
        <v>OBESE</v>
      </c>
      <c r="Q32" s="7">
        <f t="shared" si="5"/>
        <v>67.05</v>
      </c>
      <c r="R32" s="7">
        <f t="shared" si="6"/>
        <v>90.9</v>
      </c>
      <c r="S32" s="7">
        <f t="shared" si="7"/>
        <v>111.1</v>
      </c>
      <c r="T32" s="7">
        <f t="shared" si="8"/>
        <v>2011.5</v>
      </c>
      <c r="U32" s="9">
        <v>43276</v>
      </c>
    </row>
    <row r="33" spans="1:21">
      <c r="A33" s="3" t="s">
        <v>116</v>
      </c>
      <c r="B33" s="3" t="s">
        <v>117</v>
      </c>
      <c r="C33" s="3"/>
      <c r="D33" s="10" t="s">
        <v>115</v>
      </c>
      <c r="E33" s="5" t="s">
        <v>21</v>
      </c>
      <c r="F33" s="9">
        <v>35266</v>
      </c>
      <c r="G33" s="5" t="s">
        <v>22</v>
      </c>
      <c r="H33" s="5">
        <v>67</v>
      </c>
      <c r="I33" s="5">
        <v>158.80000000000001</v>
      </c>
      <c r="J33" s="5">
        <v>39.299999999999997</v>
      </c>
      <c r="K33" s="5">
        <v>30</v>
      </c>
      <c r="L33" s="5">
        <f t="shared" si="0"/>
        <v>5</v>
      </c>
      <c r="M33" s="7">
        <f t="shared" si="1"/>
        <v>2.5196850393700814</v>
      </c>
      <c r="N33" s="7">
        <f t="shared" si="2"/>
        <v>147.4</v>
      </c>
      <c r="O33" s="8">
        <f t="shared" si="3"/>
        <v>26.568914211751864</v>
      </c>
      <c r="P33" s="5" t="str">
        <f t="shared" si="4"/>
        <v>OVERWEIGHT</v>
      </c>
      <c r="Q33" s="7">
        <f t="shared" si="5"/>
        <v>52.920000000000009</v>
      </c>
      <c r="R33" s="7">
        <f t="shared" si="6"/>
        <v>60.3</v>
      </c>
      <c r="S33" s="7">
        <f t="shared" si="7"/>
        <v>73.7</v>
      </c>
      <c r="T33" s="7">
        <f t="shared" si="8"/>
        <v>1587.6000000000004</v>
      </c>
      <c r="U33" s="9">
        <v>43276</v>
      </c>
    </row>
    <row r="34" spans="1:21">
      <c r="A34" s="3" t="s">
        <v>119</v>
      </c>
      <c r="B34" s="3" t="s">
        <v>120</v>
      </c>
      <c r="C34" s="3"/>
      <c r="D34" s="10" t="s">
        <v>118</v>
      </c>
      <c r="E34" s="5" t="s">
        <v>135</v>
      </c>
      <c r="F34" s="9">
        <v>34946</v>
      </c>
      <c r="G34" s="5" t="s">
        <v>22</v>
      </c>
      <c r="H34" s="5">
        <v>52.6</v>
      </c>
      <c r="I34" s="5">
        <v>161.6</v>
      </c>
      <c r="J34" s="5">
        <v>9.8000000000000007</v>
      </c>
      <c r="K34" s="5">
        <v>30</v>
      </c>
      <c r="L34" s="5">
        <f t="shared" si="0"/>
        <v>5</v>
      </c>
      <c r="M34" s="7">
        <f t="shared" si="1"/>
        <v>3.6220472440944853</v>
      </c>
      <c r="N34" s="7">
        <f t="shared" si="2"/>
        <v>115.72000000000001</v>
      </c>
      <c r="O34" s="8">
        <f t="shared" si="3"/>
        <v>20.142020390157832</v>
      </c>
      <c r="P34" s="5" t="str">
        <f t="shared" si="4"/>
        <v>NORMAL</v>
      </c>
      <c r="Q34" s="7">
        <f t="shared" si="5"/>
        <v>55.44</v>
      </c>
      <c r="R34" s="7">
        <f t="shared" si="6"/>
        <v>47.34</v>
      </c>
      <c r="S34" s="7">
        <f t="shared" si="7"/>
        <v>57.86</v>
      </c>
      <c r="T34" s="7">
        <f t="shared" si="8"/>
        <v>1663.1999999999998</v>
      </c>
      <c r="U34" s="9">
        <v>43276</v>
      </c>
    </row>
    <row r="35" spans="1:21">
      <c r="A35" s="3" t="s">
        <v>122</v>
      </c>
      <c r="B35" s="3" t="s">
        <v>123</v>
      </c>
      <c r="C35" s="3"/>
      <c r="D35" s="10" t="s">
        <v>121</v>
      </c>
      <c r="E35" s="5" t="s">
        <v>21</v>
      </c>
      <c r="F35" s="9">
        <v>35542</v>
      </c>
      <c r="G35" s="5" t="s">
        <v>22</v>
      </c>
      <c r="H35" s="5">
        <v>61.1</v>
      </c>
      <c r="I35" s="5">
        <v>150</v>
      </c>
      <c r="J35" s="5">
        <v>38.4</v>
      </c>
      <c r="K35" s="5">
        <v>30</v>
      </c>
      <c r="L35" s="5">
        <f t="shared" si="0"/>
        <v>4</v>
      </c>
      <c r="M35" s="7">
        <f t="shared" si="1"/>
        <v>11.055118110236222</v>
      </c>
      <c r="N35" s="7">
        <f t="shared" si="2"/>
        <v>134.42000000000002</v>
      </c>
      <c r="O35" s="8">
        <f t="shared" si="3"/>
        <v>27.155555555555555</v>
      </c>
      <c r="P35" s="5" t="str">
        <f t="shared" si="4"/>
        <v>OVERWEIGHT</v>
      </c>
      <c r="Q35" s="7">
        <f t="shared" si="5"/>
        <v>45</v>
      </c>
      <c r="R35" s="7">
        <f t="shared" si="6"/>
        <v>54.99</v>
      </c>
      <c r="S35" s="7">
        <f t="shared" si="7"/>
        <v>67.210000000000008</v>
      </c>
      <c r="T35" s="7">
        <f t="shared" si="8"/>
        <v>1350</v>
      </c>
      <c r="U35" s="9">
        <v>43276</v>
      </c>
    </row>
    <row r="36" spans="1:21">
      <c r="A36" s="3" t="s">
        <v>125</v>
      </c>
      <c r="B36" s="3" t="s">
        <v>126</v>
      </c>
      <c r="C36" s="3"/>
      <c r="D36" s="10" t="s">
        <v>124</v>
      </c>
      <c r="E36" s="5" t="s">
        <v>21</v>
      </c>
      <c r="F36" s="9">
        <v>34042</v>
      </c>
      <c r="G36" s="5" t="s">
        <v>22</v>
      </c>
      <c r="H36" s="5">
        <v>51.8</v>
      </c>
      <c r="I36" s="5">
        <v>156.19999999999999</v>
      </c>
      <c r="J36" s="5">
        <v>29.6</v>
      </c>
      <c r="K36" s="5">
        <v>30</v>
      </c>
      <c r="L36" s="5">
        <f t="shared" si="0"/>
        <v>5</v>
      </c>
      <c r="M36" s="7">
        <f t="shared" si="1"/>
        <v>1.4960629921259745</v>
      </c>
      <c r="N36" s="7">
        <f t="shared" si="2"/>
        <v>113.96000000000001</v>
      </c>
      <c r="O36" s="8">
        <f t="shared" si="3"/>
        <v>21.230865579930523</v>
      </c>
      <c r="P36" s="5" t="str">
        <f t="shared" si="4"/>
        <v>NORMAL</v>
      </c>
      <c r="Q36" s="7">
        <f t="shared" si="5"/>
        <v>50.579999999999991</v>
      </c>
      <c r="R36" s="7">
        <f t="shared" si="6"/>
        <v>46.62</v>
      </c>
      <c r="S36" s="7">
        <f t="shared" si="7"/>
        <v>56.98</v>
      </c>
      <c r="T36" s="7">
        <f t="shared" si="8"/>
        <v>1517.3999999999996</v>
      </c>
      <c r="U36" s="9">
        <v>43276</v>
      </c>
    </row>
    <row r="37" spans="1:21">
      <c r="A37" s="3" t="s">
        <v>127</v>
      </c>
      <c r="B37" s="3" t="s">
        <v>128</v>
      </c>
      <c r="C37" s="3"/>
      <c r="D37" s="10"/>
      <c r="E37" s="5" t="s">
        <v>135</v>
      </c>
      <c r="F37" s="9">
        <v>24126</v>
      </c>
      <c r="G37" s="5" t="s">
        <v>22</v>
      </c>
      <c r="H37" s="5">
        <v>84.6</v>
      </c>
      <c r="I37" s="5">
        <v>167.4</v>
      </c>
      <c r="J37" s="5">
        <v>29.6</v>
      </c>
      <c r="K37" s="5">
        <v>30</v>
      </c>
      <c r="L37" s="5">
        <f t="shared" si="0"/>
        <v>5</v>
      </c>
      <c r="M37" s="7">
        <f t="shared" si="1"/>
        <v>5.9055118110236329</v>
      </c>
      <c r="N37" s="7">
        <f t="shared" si="2"/>
        <v>186.12</v>
      </c>
      <c r="O37" s="8">
        <f t="shared" si="3"/>
        <v>30.189745763800563</v>
      </c>
      <c r="P37" s="5" t="str">
        <f t="shared" si="4"/>
        <v>OBESE</v>
      </c>
      <c r="Q37" s="7">
        <f t="shared" si="5"/>
        <v>60.660000000000004</v>
      </c>
      <c r="R37" s="7">
        <f t="shared" si="6"/>
        <v>76.14</v>
      </c>
      <c r="S37" s="7">
        <f t="shared" si="7"/>
        <v>93.059999999999988</v>
      </c>
      <c r="T37" s="7">
        <f t="shared" si="8"/>
        <v>1819.8000000000002</v>
      </c>
      <c r="U37" s="9">
        <v>43276</v>
      </c>
    </row>
    <row r="38" spans="1:21">
      <c r="A38" s="3" t="s">
        <v>130</v>
      </c>
      <c r="B38" s="3" t="s">
        <v>131</v>
      </c>
      <c r="C38" s="3"/>
      <c r="D38" s="10" t="s">
        <v>129</v>
      </c>
      <c r="E38" s="5" t="s">
        <v>21</v>
      </c>
      <c r="F38" s="9">
        <v>33852</v>
      </c>
      <c r="G38" s="5" t="s">
        <v>22</v>
      </c>
      <c r="H38" s="5">
        <v>47</v>
      </c>
      <c r="I38" s="5">
        <v>152</v>
      </c>
      <c r="J38" s="5">
        <v>28.8</v>
      </c>
      <c r="K38" s="5">
        <v>30</v>
      </c>
      <c r="L38" s="5">
        <f t="shared" si="0"/>
        <v>4</v>
      </c>
      <c r="M38" s="7">
        <f t="shared" si="1"/>
        <v>11.842519685039374</v>
      </c>
      <c r="N38" s="7">
        <f t="shared" si="2"/>
        <v>103.4</v>
      </c>
      <c r="O38" s="8">
        <f t="shared" si="3"/>
        <v>20.342797783933516</v>
      </c>
      <c r="P38" s="5" t="str">
        <f t="shared" si="4"/>
        <v>NORMAL</v>
      </c>
      <c r="Q38" s="7">
        <f t="shared" si="5"/>
        <v>46.8</v>
      </c>
      <c r="R38" s="7">
        <f t="shared" si="6"/>
        <v>42.3</v>
      </c>
      <c r="S38" s="7">
        <f t="shared" si="7"/>
        <v>51.7</v>
      </c>
      <c r="T38" s="7">
        <f t="shared" si="8"/>
        <v>1404</v>
      </c>
      <c r="U38" s="9">
        <v>43276</v>
      </c>
    </row>
    <row r="39" spans="1:21">
      <c r="A39" s="3" t="s">
        <v>133</v>
      </c>
      <c r="B39" s="3" t="s">
        <v>134</v>
      </c>
      <c r="C39" s="3"/>
      <c r="D39" s="10" t="s">
        <v>132</v>
      </c>
      <c r="E39" s="5" t="s">
        <v>135</v>
      </c>
      <c r="F39" s="9">
        <v>25878</v>
      </c>
      <c r="G39" s="5" t="s">
        <v>22</v>
      </c>
      <c r="H39" s="5">
        <v>86.2</v>
      </c>
      <c r="I39" s="5">
        <v>167.9</v>
      </c>
      <c r="J39" s="5">
        <v>29.6</v>
      </c>
      <c r="K39" s="5">
        <v>30</v>
      </c>
      <c r="L39" s="5">
        <f t="shared" si="0"/>
        <v>5</v>
      </c>
      <c r="M39" s="7">
        <f t="shared" si="1"/>
        <v>6.1023622047244181</v>
      </c>
      <c r="N39" s="7">
        <f t="shared" si="2"/>
        <v>189.64000000000001</v>
      </c>
      <c r="O39" s="8">
        <f t="shared" si="3"/>
        <v>30.577774498490797</v>
      </c>
      <c r="P39" s="5" t="str">
        <f t="shared" si="4"/>
        <v>OBESE</v>
      </c>
      <c r="Q39" s="7">
        <f t="shared" si="5"/>
        <v>61.110000000000007</v>
      </c>
      <c r="R39" s="7">
        <f t="shared" si="6"/>
        <v>77.58</v>
      </c>
      <c r="S39" s="7">
        <f t="shared" si="7"/>
        <v>94.820000000000007</v>
      </c>
      <c r="T39" s="7">
        <f t="shared" si="8"/>
        <v>1833.3000000000002</v>
      </c>
      <c r="U39" s="9">
        <v>43276</v>
      </c>
    </row>
    <row r="40" spans="1:21">
      <c r="A40" s="11" t="s">
        <v>138</v>
      </c>
      <c r="B40" s="11" t="s">
        <v>139</v>
      </c>
      <c r="C40" s="13"/>
      <c r="D40" s="19" t="s">
        <v>156</v>
      </c>
      <c r="E40" s="15" t="s">
        <v>21</v>
      </c>
      <c r="F40" s="15"/>
      <c r="G40" s="15" t="s">
        <v>22</v>
      </c>
      <c r="H40" s="20">
        <v>70.3</v>
      </c>
      <c r="I40" s="20">
        <v>166.2</v>
      </c>
      <c r="J40" s="15"/>
      <c r="K40" s="15">
        <v>30</v>
      </c>
      <c r="L40" s="15">
        <f>ROUNDDOWN(((I40/2.54)/12), 0)</f>
        <v>5</v>
      </c>
      <c r="M40" s="17">
        <f>((((I40/2.54)/12)-L40)*12)</f>
        <v>5.4330708661417333</v>
      </c>
      <c r="N40" s="17">
        <f>H40*2.2</f>
        <v>154.66</v>
      </c>
      <c r="O40" s="18">
        <f>H40/((I40/100)^2)</f>
        <v>25.45032227420894</v>
      </c>
      <c r="P40" s="15" t="str">
        <f>IF(O40&lt;18.5,"UNDERWEIGHT",IF(O40&lt;=24.99,"NORMAL",IF(O40&lt;=29.99,"OVERWEIGHT","OBESE")))</f>
        <v>OVERWEIGHT</v>
      </c>
      <c r="Q40" s="17">
        <f>((I40-100)-((I40-100)*0.1))</f>
        <v>59.579999999999991</v>
      </c>
      <c r="R40" s="17">
        <f>(H40)-(0.1*H40)</f>
        <v>63.269999999999996</v>
      </c>
      <c r="S40" s="17">
        <f>(H40)+(0.1*H40)</f>
        <v>77.33</v>
      </c>
      <c r="T40" s="17">
        <f>Q40*K40</f>
        <v>1787.3999999999996</v>
      </c>
      <c r="U40" s="24">
        <v>43383</v>
      </c>
    </row>
    <row r="41" spans="1:21">
      <c r="A41" s="11" t="s">
        <v>42</v>
      </c>
      <c r="B41" s="12" t="s">
        <v>43</v>
      </c>
      <c r="C41" s="13"/>
      <c r="D41" s="14" t="s">
        <v>41</v>
      </c>
      <c r="E41" s="15" t="s">
        <v>21</v>
      </c>
      <c r="F41" s="15"/>
      <c r="G41" s="15" t="s">
        <v>22</v>
      </c>
      <c r="H41" s="16">
        <v>51.95</v>
      </c>
      <c r="I41" s="15">
        <v>148.19999999999999</v>
      </c>
      <c r="J41" s="15"/>
      <c r="K41" s="15">
        <v>30</v>
      </c>
      <c r="L41" s="15">
        <f>ROUNDDOWN(((I41/2.54)/12), 0)</f>
        <v>4</v>
      </c>
      <c r="M41" s="17">
        <f>((((I41/2.54)/12)-L41)*12)</f>
        <v>10.346456692913378</v>
      </c>
      <c r="N41" s="17">
        <f>H41*2.2</f>
        <v>114.29000000000002</v>
      </c>
      <c r="O41" s="18">
        <f>H41/((I41/100)^2)</f>
        <v>23.65315864143906</v>
      </c>
      <c r="P41" s="15" t="str">
        <f>IF(O41&lt;18.5,"UNDERWEIGHT",IF(O41&lt;=24.99,"NORMAL",IF(O41&lt;=29.99,"OVERWEIGHT","OBESE")))</f>
        <v>NORMAL</v>
      </c>
      <c r="Q41" s="17">
        <f>((I41-100)-((I41-100)*0.1))</f>
        <v>43.379999999999988</v>
      </c>
      <c r="R41" s="17">
        <f>(H41)-(0.1*H41)</f>
        <v>46.755000000000003</v>
      </c>
      <c r="S41" s="17">
        <f>(H41)+(0.1*H41)</f>
        <v>57.145000000000003</v>
      </c>
      <c r="T41" s="17">
        <f>Q41*K41</f>
        <v>1301.3999999999996</v>
      </c>
      <c r="U41" s="24">
        <v>43383</v>
      </c>
    </row>
    <row r="42" spans="1:21">
      <c r="A42" s="11" t="s">
        <v>48</v>
      </c>
      <c r="B42" s="12" t="s">
        <v>49</v>
      </c>
      <c r="C42" s="13"/>
      <c r="D42" s="14" t="s">
        <v>47</v>
      </c>
      <c r="E42" s="15" t="s">
        <v>21</v>
      </c>
      <c r="F42" s="24">
        <v>35374</v>
      </c>
      <c r="G42" s="15" t="s">
        <v>22</v>
      </c>
      <c r="H42" s="16">
        <v>59.5</v>
      </c>
      <c r="I42" s="15">
        <v>166.5</v>
      </c>
      <c r="J42" s="15"/>
      <c r="K42" s="15">
        <v>30</v>
      </c>
      <c r="L42" s="15">
        <f>ROUNDDOWN(((I42/2.54)/12), 0)</f>
        <v>5</v>
      </c>
      <c r="M42" s="17">
        <f>((((I42/2.54)/12)-L42)*12)</f>
        <v>5.5511811023622109</v>
      </c>
      <c r="N42" s="17">
        <f>H42*2.2</f>
        <v>130.9</v>
      </c>
      <c r="O42" s="18">
        <f>H42/((I42/100)^2)</f>
        <v>21.462904345787226</v>
      </c>
      <c r="P42" s="15" t="str">
        <f>IF(O42&lt;18.5,"UNDERWEIGHT",IF(O42&lt;=24.99,"NORMAL",IF(O42&lt;=29.99,"OVERWEIGHT","OBESE")))</f>
        <v>NORMAL</v>
      </c>
      <c r="Q42" s="17">
        <f>((I42-100)-((I42-100)*0.1))</f>
        <v>59.85</v>
      </c>
      <c r="R42" s="17">
        <f>(H42)-(0.1*H42)</f>
        <v>53.55</v>
      </c>
      <c r="S42" s="17">
        <f>(H42)+(0.1*H42)</f>
        <v>65.45</v>
      </c>
      <c r="T42" s="17">
        <f>Q42*K42</f>
        <v>1795.5</v>
      </c>
      <c r="U42" s="24">
        <v>43383</v>
      </c>
    </row>
    <row r="43" spans="1:21">
      <c r="A43" s="11" t="s">
        <v>48</v>
      </c>
      <c r="B43" s="11" t="s">
        <v>154</v>
      </c>
      <c r="C43" s="13"/>
      <c r="D43" s="19" t="s">
        <v>164</v>
      </c>
      <c r="E43" s="15" t="s">
        <v>21</v>
      </c>
      <c r="F43" s="15"/>
      <c r="G43" s="15" t="s">
        <v>22</v>
      </c>
      <c r="H43" s="20">
        <v>60.9</v>
      </c>
      <c r="I43" s="20">
        <v>155.6</v>
      </c>
      <c r="J43" s="15"/>
      <c r="K43" s="15">
        <v>30</v>
      </c>
      <c r="L43" s="15">
        <f>ROUNDDOWN(((I43/2.54)/12), 0)</f>
        <v>5</v>
      </c>
      <c r="M43" s="17">
        <f>((((I43/2.54)/12)-L43)*12)</f>
        <v>1.2598425196850407</v>
      </c>
      <c r="N43" s="17">
        <f>H43*2.2</f>
        <v>133.98000000000002</v>
      </c>
      <c r="O43" s="18">
        <f>H43/((I43/100)^2)</f>
        <v>25.153481671413747</v>
      </c>
      <c r="P43" s="15" t="str">
        <f>IF(O43&lt;18.5,"UNDERWEIGHT",IF(O43&lt;=24.99,"NORMAL",IF(O43&lt;=29.99,"OVERWEIGHT","OBESE")))</f>
        <v>OVERWEIGHT</v>
      </c>
      <c r="Q43" s="17">
        <f>((I43-100)-((I43-100)*0.1))</f>
        <v>50.039999999999992</v>
      </c>
      <c r="R43" s="17">
        <f>(H43)-(0.1*H43)</f>
        <v>54.81</v>
      </c>
      <c r="S43" s="17">
        <f>(H43)+(0.1*H43)</f>
        <v>66.989999999999995</v>
      </c>
      <c r="T43" s="17">
        <f>Q43*K43</f>
        <v>1501.1999999999998</v>
      </c>
      <c r="U43" s="24">
        <v>43383</v>
      </c>
    </row>
    <row r="44" spans="1:21">
      <c r="A44" s="11" t="s">
        <v>148</v>
      </c>
      <c r="B44" s="11" t="s">
        <v>149</v>
      </c>
      <c r="C44" s="13"/>
      <c r="D44" s="19" t="s">
        <v>161</v>
      </c>
      <c r="E44" s="15" t="s">
        <v>21</v>
      </c>
      <c r="F44" s="15"/>
      <c r="G44" s="15" t="s">
        <v>22</v>
      </c>
      <c r="H44" s="20">
        <v>68.349999999999994</v>
      </c>
      <c r="I44" s="20">
        <v>161.6</v>
      </c>
      <c r="J44" s="15"/>
      <c r="K44" s="15">
        <v>30</v>
      </c>
      <c r="L44" s="15">
        <f>ROUNDDOWN(((I44/2.54)/12), 0)</f>
        <v>5</v>
      </c>
      <c r="M44" s="17">
        <f>((((I44/2.54)/12)-L44)*12)</f>
        <v>3.6220472440944853</v>
      </c>
      <c r="N44" s="17">
        <f>H44*2.2</f>
        <v>150.37</v>
      </c>
      <c r="O44" s="18">
        <f>H44/((I44/100)^2)</f>
        <v>26.173138662876191</v>
      </c>
      <c r="P44" s="15" t="str">
        <f>IF(O44&lt;18.5,"UNDERWEIGHT",IF(O44&lt;=24.99,"NORMAL",IF(O44&lt;=29.99,"OVERWEIGHT","OBESE")))</f>
        <v>OVERWEIGHT</v>
      </c>
      <c r="Q44" s="17">
        <f>((I44-100)-((I44-100)*0.1))</f>
        <v>55.44</v>
      </c>
      <c r="R44" s="17">
        <f>(H44)-(0.1*H44)</f>
        <v>61.514999999999993</v>
      </c>
      <c r="S44" s="17">
        <f>(H44)+(0.1*H44)</f>
        <v>75.184999999999988</v>
      </c>
      <c r="T44" s="17">
        <f>Q44*K44</f>
        <v>1663.1999999999998</v>
      </c>
      <c r="U44" s="24">
        <v>43383</v>
      </c>
    </row>
    <row r="45" spans="1:21">
      <c r="A45" s="11" t="s">
        <v>51</v>
      </c>
      <c r="B45" s="12" t="s">
        <v>52</v>
      </c>
      <c r="C45" s="13"/>
      <c r="D45" s="14" t="s">
        <v>50</v>
      </c>
      <c r="E45" s="15" t="s">
        <v>21</v>
      </c>
      <c r="F45" s="24">
        <v>35135</v>
      </c>
      <c r="G45" s="15" t="s">
        <v>22</v>
      </c>
      <c r="H45" s="16">
        <v>54.05</v>
      </c>
      <c r="I45" s="15">
        <v>164</v>
      </c>
      <c r="J45" s="15"/>
      <c r="K45" s="15">
        <v>30</v>
      </c>
      <c r="L45" s="15">
        <f>ROUNDDOWN(((I45/2.54)/12), 0)</f>
        <v>5</v>
      </c>
      <c r="M45" s="17">
        <f>((((I45/2.54)/12)-L45)*12)</f>
        <v>4.5669291338582632</v>
      </c>
      <c r="N45" s="17">
        <f>H45*2.2</f>
        <v>118.91</v>
      </c>
      <c r="O45" s="18">
        <f>H45/((I45/100)^2)</f>
        <v>20.095925044616301</v>
      </c>
      <c r="P45" s="15" t="str">
        <f>IF(O45&lt;18.5,"UNDERWEIGHT",IF(O45&lt;=24.99,"NORMAL",IF(O45&lt;=29.99,"OVERWEIGHT","OBESE")))</f>
        <v>NORMAL</v>
      </c>
      <c r="Q45" s="17">
        <f>((I45-100)-((I45-100)*0.1))</f>
        <v>57.6</v>
      </c>
      <c r="R45" s="17">
        <f>(H45)-(0.1*H45)</f>
        <v>48.644999999999996</v>
      </c>
      <c r="S45" s="17">
        <f>(H45)+(0.1*H45)</f>
        <v>59.454999999999998</v>
      </c>
      <c r="T45" s="17">
        <f>Q45*K45</f>
        <v>1728</v>
      </c>
      <c r="U45" s="24">
        <v>43383</v>
      </c>
    </row>
    <row r="46" spans="1:21">
      <c r="A46" s="11" t="s">
        <v>57</v>
      </c>
      <c r="B46" s="12" t="s">
        <v>58</v>
      </c>
      <c r="C46" s="13"/>
      <c r="D46" s="14" t="s">
        <v>56</v>
      </c>
      <c r="E46" s="15" t="s">
        <v>21</v>
      </c>
      <c r="F46" s="24">
        <v>35789</v>
      </c>
      <c r="G46" s="15" t="s">
        <v>22</v>
      </c>
      <c r="H46" s="16">
        <v>51.2</v>
      </c>
      <c r="I46" s="15">
        <v>142.9</v>
      </c>
      <c r="J46" s="15"/>
      <c r="K46" s="15">
        <v>30</v>
      </c>
      <c r="L46" s="15">
        <f>ROUNDDOWN(((I46/2.54)/12), 0)</f>
        <v>4</v>
      </c>
      <c r="M46" s="17">
        <f>((((I46/2.54)/12)-L46)*12)</f>
        <v>8.2598425196850478</v>
      </c>
      <c r="N46" s="17">
        <f>H46*2.2</f>
        <v>112.64000000000001</v>
      </c>
      <c r="O46" s="18">
        <f>H46/((I46/100)^2)</f>
        <v>25.072953971051511</v>
      </c>
      <c r="P46" s="15" t="str">
        <f>IF(O46&lt;18.5,"UNDERWEIGHT",IF(O46&lt;=24.99,"NORMAL",IF(O46&lt;=29.99,"OVERWEIGHT","OBESE")))</f>
        <v>OVERWEIGHT</v>
      </c>
      <c r="Q46" s="17">
        <f>((I46-100)-((I46-100)*0.1))</f>
        <v>38.610000000000007</v>
      </c>
      <c r="R46" s="17">
        <f>(H46)-(0.1*H46)</f>
        <v>46.08</v>
      </c>
      <c r="S46" s="17">
        <f>(H46)+(0.1*H46)</f>
        <v>56.320000000000007</v>
      </c>
      <c r="T46" s="17">
        <f>Q46*K46</f>
        <v>1158.3000000000002</v>
      </c>
      <c r="U46" s="24">
        <v>43383</v>
      </c>
    </row>
    <row r="47" spans="1:21">
      <c r="A47" s="11" t="s">
        <v>60</v>
      </c>
      <c r="B47" s="12" t="s">
        <v>61</v>
      </c>
      <c r="C47" s="13"/>
      <c r="D47" s="14" t="s">
        <v>59</v>
      </c>
      <c r="E47" s="15" t="s">
        <v>21</v>
      </c>
      <c r="F47" s="15"/>
      <c r="G47" s="15" t="s">
        <v>22</v>
      </c>
      <c r="H47" s="16">
        <v>49.65</v>
      </c>
      <c r="I47" s="15">
        <v>149</v>
      </c>
      <c r="J47" s="15"/>
      <c r="K47" s="15">
        <v>30</v>
      </c>
      <c r="L47" s="15">
        <f>ROUNDDOWN(((I47/2.54)/12), 0)</f>
        <v>4</v>
      </c>
      <c r="M47" s="17">
        <f>((((I47/2.54)/12)-L47)*12)</f>
        <v>10.661417322834641</v>
      </c>
      <c r="N47" s="17">
        <f>H47*2.2</f>
        <v>109.23</v>
      </c>
      <c r="O47" s="18">
        <f>H47/((I47/100)^2)</f>
        <v>22.363857483897121</v>
      </c>
      <c r="P47" s="15" t="str">
        <f>IF(O47&lt;18.5,"UNDERWEIGHT",IF(O47&lt;=24.99,"NORMAL",IF(O47&lt;=29.99,"OVERWEIGHT","OBESE")))</f>
        <v>NORMAL</v>
      </c>
      <c r="Q47" s="17">
        <f>((I47-100)-((I47-100)*0.1))</f>
        <v>44.1</v>
      </c>
      <c r="R47" s="17">
        <f>(H47)-(0.1*H47)</f>
        <v>44.685000000000002</v>
      </c>
      <c r="S47" s="17">
        <f>(H47)+(0.1*H47)</f>
        <v>54.614999999999995</v>
      </c>
      <c r="T47" s="17">
        <f>Q47*K47</f>
        <v>1323</v>
      </c>
      <c r="U47" s="24">
        <v>43383</v>
      </c>
    </row>
    <row r="48" spans="1:21">
      <c r="A48" s="11" t="s">
        <v>63</v>
      </c>
      <c r="B48" s="12" t="s">
        <v>64</v>
      </c>
      <c r="C48" s="13"/>
      <c r="D48" s="14" t="s">
        <v>62</v>
      </c>
      <c r="E48" s="15" t="s">
        <v>21</v>
      </c>
      <c r="F48" s="24">
        <v>33989</v>
      </c>
      <c r="G48" s="15" t="s">
        <v>22</v>
      </c>
      <c r="H48" s="16">
        <v>75.099999999999994</v>
      </c>
      <c r="I48" s="15">
        <v>160</v>
      </c>
      <c r="J48" s="15"/>
      <c r="K48" s="15">
        <v>30</v>
      </c>
      <c r="L48" s="15">
        <f>ROUNDDOWN(((I48/2.54)/12), 0)</f>
        <v>5</v>
      </c>
      <c r="M48" s="17">
        <f>((((I48/2.54)/12)-L48)*12)</f>
        <v>2.9921259842519703</v>
      </c>
      <c r="N48" s="17">
        <f>H48*2.2</f>
        <v>165.22</v>
      </c>
      <c r="O48" s="18">
        <f>H48/((I48/100)^2)</f>
        <v>29.335937499999993</v>
      </c>
      <c r="P48" s="15" t="str">
        <f>IF(O48&lt;18.5,"UNDERWEIGHT",IF(O48&lt;=24.99,"NORMAL",IF(O48&lt;=29.99,"OVERWEIGHT","OBESE")))</f>
        <v>OVERWEIGHT</v>
      </c>
      <c r="Q48" s="17">
        <f>((I48-100)-((I48-100)*0.1))</f>
        <v>54</v>
      </c>
      <c r="R48" s="17">
        <f>(H48)-(0.1*H48)</f>
        <v>67.589999999999989</v>
      </c>
      <c r="S48" s="17">
        <f>(H48)+(0.1*H48)</f>
        <v>82.61</v>
      </c>
      <c r="T48" s="17">
        <f>Q48*K48</f>
        <v>1620</v>
      </c>
      <c r="U48" s="24">
        <v>43383</v>
      </c>
    </row>
    <row r="49" spans="1:21">
      <c r="A49" s="11" t="s">
        <v>69</v>
      </c>
      <c r="B49" s="12" t="s">
        <v>70</v>
      </c>
      <c r="C49" s="13"/>
      <c r="D49" s="14" t="s">
        <v>68</v>
      </c>
      <c r="E49" s="15" t="s">
        <v>135</v>
      </c>
      <c r="F49" s="24">
        <v>32548</v>
      </c>
      <c r="G49" s="15" t="s">
        <v>22</v>
      </c>
      <c r="H49" s="16">
        <v>86.6</v>
      </c>
      <c r="I49" s="15">
        <v>170.6</v>
      </c>
      <c r="J49" s="15"/>
      <c r="K49" s="15">
        <v>30</v>
      </c>
      <c r="L49" s="15">
        <f>ROUNDDOWN(((I49/2.54)/12), 0)</f>
        <v>5</v>
      </c>
      <c r="M49" s="17">
        <f>((((I49/2.54)/12)-L49)*12)</f>
        <v>7.1653543307086522</v>
      </c>
      <c r="N49" s="17">
        <f>H49*2.2</f>
        <v>190.52</v>
      </c>
      <c r="O49" s="18">
        <f>H49/((I49/100)^2)</f>
        <v>29.75499203555756</v>
      </c>
      <c r="P49" s="15" t="str">
        <f>IF(O49&lt;18.5,"UNDERWEIGHT",IF(O49&lt;=24.99,"NORMAL",IF(O49&lt;=29.99,"OVERWEIGHT","OBESE")))</f>
        <v>OVERWEIGHT</v>
      </c>
      <c r="Q49" s="17">
        <f>((I49-100)-((I49-100)*0.1))</f>
        <v>63.539999999999992</v>
      </c>
      <c r="R49" s="17">
        <f>(H49)-(0.1*H49)</f>
        <v>77.94</v>
      </c>
      <c r="S49" s="17">
        <f>(H49)+(0.1*H49)</f>
        <v>95.259999999999991</v>
      </c>
      <c r="T49" s="17">
        <f>Q49*K49</f>
        <v>1906.1999999999998</v>
      </c>
      <c r="U49" s="24">
        <v>43383</v>
      </c>
    </row>
    <row r="50" spans="1:21">
      <c r="A50" s="11" t="s">
        <v>74</v>
      </c>
      <c r="B50" s="12" t="s">
        <v>75</v>
      </c>
      <c r="C50" s="13"/>
      <c r="D50" s="14" t="s">
        <v>73</v>
      </c>
      <c r="E50" s="15" t="s">
        <v>135</v>
      </c>
      <c r="F50" s="24">
        <v>34695</v>
      </c>
      <c r="G50" s="15" t="s">
        <v>22</v>
      </c>
      <c r="H50" s="16">
        <v>59.7</v>
      </c>
      <c r="I50" s="15">
        <v>154.1</v>
      </c>
      <c r="J50" s="15"/>
      <c r="K50" s="15">
        <v>30</v>
      </c>
      <c r="L50" s="15">
        <f>ROUNDDOWN(((I50/2.54)/12), 0)</f>
        <v>5</v>
      </c>
      <c r="M50" s="17">
        <f>((((I50/2.54)/12)-L50)*12)</f>
        <v>0.6692913385826742</v>
      </c>
      <c r="N50" s="17">
        <f>H50*2.2</f>
        <v>131.34</v>
      </c>
      <c r="O50" s="18">
        <f>H50/((I50/100)^2)</f>
        <v>25.140218833603338</v>
      </c>
      <c r="P50" s="15" t="str">
        <f>IF(O50&lt;18.5,"UNDERWEIGHT",IF(O50&lt;=24.99,"NORMAL",IF(O50&lt;=29.99,"OVERWEIGHT","OBESE")))</f>
        <v>OVERWEIGHT</v>
      </c>
      <c r="Q50" s="17">
        <f>((I50-100)-((I50-100)*0.1))</f>
        <v>48.69</v>
      </c>
      <c r="R50" s="17">
        <f>(H50)-(0.1*H50)</f>
        <v>53.730000000000004</v>
      </c>
      <c r="S50" s="17">
        <f>(H50)+(0.1*H50)</f>
        <v>65.67</v>
      </c>
      <c r="T50" s="17">
        <f>Q50*K50</f>
        <v>1460.6999999999998</v>
      </c>
      <c r="U50" s="24">
        <v>43383</v>
      </c>
    </row>
    <row r="51" spans="1:21">
      <c r="A51" s="11" t="s">
        <v>144</v>
      </c>
      <c r="B51" s="11" t="s">
        <v>145</v>
      </c>
      <c r="C51" s="13"/>
      <c r="D51" s="19" t="s">
        <v>159</v>
      </c>
      <c r="E51" s="15" t="s">
        <v>21</v>
      </c>
      <c r="F51" s="15"/>
      <c r="G51" s="15" t="s">
        <v>22</v>
      </c>
      <c r="H51" s="20">
        <v>57.6</v>
      </c>
      <c r="I51" s="20">
        <v>144.6</v>
      </c>
      <c r="J51" s="15"/>
      <c r="K51" s="15">
        <v>30</v>
      </c>
      <c r="L51" s="15">
        <f>ROUNDDOWN(((I51/2.54)/12), 0)</f>
        <v>4</v>
      </c>
      <c r="M51" s="17">
        <f>((((I51/2.54)/12)-L51)*12)</f>
        <v>8.9291338582677113</v>
      </c>
      <c r="N51" s="17">
        <f>H51*2.2</f>
        <v>126.72000000000001</v>
      </c>
      <c r="O51" s="18">
        <f>H51/((I51/100)^2)</f>
        <v>27.547735059658063</v>
      </c>
      <c r="P51" s="15" t="str">
        <f>IF(O51&lt;18.5,"UNDERWEIGHT",IF(O51&lt;=24.99,"NORMAL",IF(O51&lt;=29.99,"OVERWEIGHT","OBESE")))</f>
        <v>OVERWEIGHT</v>
      </c>
      <c r="Q51" s="17">
        <f>((I51-100)-((I51-100)*0.1))</f>
        <v>40.139999999999993</v>
      </c>
      <c r="R51" s="17">
        <f>(H51)-(0.1*H51)</f>
        <v>51.84</v>
      </c>
      <c r="S51" s="17">
        <f>(H51)+(0.1*H51)</f>
        <v>63.36</v>
      </c>
      <c r="T51" s="17">
        <f>Q51*K51</f>
        <v>1204.1999999999998</v>
      </c>
      <c r="U51" s="24">
        <v>43383</v>
      </c>
    </row>
    <row r="52" spans="1:21">
      <c r="A52" s="11" t="s">
        <v>89</v>
      </c>
      <c r="B52" s="12" t="s">
        <v>90</v>
      </c>
      <c r="C52" s="13"/>
      <c r="D52" s="14" t="s">
        <v>88</v>
      </c>
      <c r="E52" s="15" t="s">
        <v>135</v>
      </c>
      <c r="F52" s="24">
        <v>34989</v>
      </c>
      <c r="G52" s="15" t="s">
        <v>22</v>
      </c>
      <c r="H52" s="16">
        <v>69.349999999999994</v>
      </c>
      <c r="I52" s="15">
        <v>171.5</v>
      </c>
      <c r="J52" s="15"/>
      <c r="K52" s="15">
        <v>30</v>
      </c>
      <c r="L52" s="15">
        <f>ROUNDDOWN(((I52/2.54)/12), 0)</f>
        <v>5</v>
      </c>
      <c r="M52" s="17">
        <f>((((I52/2.54)/12)-L52)*12)</f>
        <v>7.5196850393700743</v>
      </c>
      <c r="N52" s="17">
        <f>H52*2.2</f>
        <v>152.57</v>
      </c>
      <c r="O52" s="18">
        <f>H52/((I52/100)^2)</f>
        <v>23.578610952919274</v>
      </c>
      <c r="P52" s="15" t="str">
        <f>IF(O52&lt;18.5,"UNDERWEIGHT",IF(O52&lt;=24.99,"NORMAL",IF(O52&lt;=29.99,"OVERWEIGHT","OBESE")))</f>
        <v>NORMAL</v>
      </c>
      <c r="Q52" s="17">
        <f>((I52-100)-((I52-100)*0.1))</f>
        <v>64.349999999999994</v>
      </c>
      <c r="R52" s="17">
        <f>(H52)-(0.1*H52)</f>
        <v>62.414999999999992</v>
      </c>
      <c r="S52" s="17">
        <f>(H52)+(0.1*H52)</f>
        <v>76.284999999999997</v>
      </c>
      <c r="T52" s="17">
        <f>Q52*K52</f>
        <v>1930.4999999999998</v>
      </c>
      <c r="U52" s="24">
        <v>43383</v>
      </c>
    </row>
    <row r="53" spans="1:21">
      <c r="A53" s="11" t="s">
        <v>92</v>
      </c>
      <c r="B53" s="12" t="s">
        <v>93</v>
      </c>
      <c r="C53" s="13"/>
      <c r="D53" s="14" t="s">
        <v>91</v>
      </c>
      <c r="E53" s="15" t="s">
        <v>21</v>
      </c>
      <c r="F53" s="24">
        <v>33330</v>
      </c>
      <c r="G53" s="15" t="s">
        <v>22</v>
      </c>
      <c r="H53" s="16">
        <v>58.05</v>
      </c>
      <c r="I53" s="15">
        <v>158.69999999999999</v>
      </c>
      <c r="J53" s="15"/>
      <c r="K53" s="15">
        <v>30</v>
      </c>
      <c r="L53" s="15">
        <f>ROUNDDOWN(((I53/2.54)/12), 0)</f>
        <v>5</v>
      </c>
      <c r="M53" s="17">
        <f>((((I53/2.54)/12)-L53)*12)</f>
        <v>2.4803149606299222</v>
      </c>
      <c r="N53" s="17">
        <f>H53*2.2</f>
        <v>127.71000000000001</v>
      </c>
      <c r="O53" s="18">
        <f>H53/((I53/100)^2)</f>
        <v>23.048802712969152</v>
      </c>
      <c r="P53" s="15" t="str">
        <f>IF(O53&lt;18.5,"UNDERWEIGHT",IF(O53&lt;=24.99,"NORMAL",IF(O53&lt;=29.99,"OVERWEIGHT","OBESE")))</f>
        <v>NORMAL</v>
      </c>
      <c r="Q53" s="17">
        <f>((I53-100)-((I53-100)*0.1))</f>
        <v>52.829999999999991</v>
      </c>
      <c r="R53" s="17">
        <f>(H53)-(0.1*H53)</f>
        <v>52.244999999999997</v>
      </c>
      <c r="S53" s="17">
        <f>(H53)+(0.1*H53)</f>
        <v>63.854999999999997</v>
      </c>
      <c r="T53" s="17">
        <f>Q53*K53</f>
        <v>1584.8999999999996</v>
      </c>
      <c r="U53" s="24">
        <v>43383</v>
      </c>
    </row>
    <row r="54" spans="1:21">
      <c r="A54" s="11" t="s">
        <v>101</v>
      </c>
      <c r="B54" s="12" t="s">
        <v>102</v>
      </c>
      <c r="C54" s="13"/>
      <c r="D54" s="14" t="s">
        <v>100</v>
      </c>
      <c r="E54" s="15" t="s">
        <v>21</v>
      </c>
      <c r="F54" s="24">
        <v>34059</v>
      </c>
      <c r="G54" s="15" t="s">
        <v>22</v>
      </c>
      <c r="H54" s="16">
        <v>43.05</v>
      </c>
      <c r="I54" s="15">
        <v>158.80000000000001</v>
      </c>
      <c r="J54" s="15"/>
      <c r="K54" s="15">
        <v>30</v>
      </c>
      <c r="L54" s="15">
        <f>ROUNDDOWN(((I54/2.54)/12), 0)</f>
        <v>5</v>
      </c>
      <c r="M54" s="17">
        <f>((((I54/2.54)/12)-L54)*12)</f>
        <v>2.5196850393700814</v>
      </c>
      <c r="N54" s="17">
        <f>H54*2.2</f>
        <v>94.710000000000008</v>
      </c>
      <c r="O54" s="18">
        <f>H54/((I54/100)^2)</f>
        <v>17.07151875844653</v>
      </c>
      <c r="P54" s="15" t="str">
        <f>IF(O54&lt;18.5,"UNDERWEIGHT",IF(O54&lt;=24.99,"NORMAL",IF(O54&lt;=29.99,"OVERWEIGHT","OBESE")))</f>
        <v>UNDERWEIGHT</v>
      </c>
      <c r="Q54" s="17">
        <f>((I54-100)-((I54-100)*0.1))</f>
        <v>52.920000000000009</v>
      </c>
      <c r="R54" s="17">
        <f>(H54)-(0.1*H54)</f>
        <v>38.744999999999997</v>
      </c>
      <c r="S54" s="17">
        <f>(H54)+(0.1*H54)</f>
        <v>47.354999999999997</v>
      </c>
      <c r="T54" s="17">
        <f>Q54*K54</f>
        <v>1587.6000000000004</v>
      </c>
      <c r="U54" s="24">
        <v>43383</v>
      </c>
    </row>
    <row r="55" spans="1:21">
      <c r="A55" s="11" t="s">
        <v>107</v>
      </c>
      <c r="B55" s="12" t="s">
        <v>108</v>
      </c>
      <c r="C55" s="13"/>
      <c r="D55" s="14" t="s">
        <v>106</v>
      </c>
      <c r="E55" s="15" t="s">
        <v>21</v>
      </c>
      <c r="F55" s="24">
        <v>34116</v>
      </c>
      <c r="G55" s="15" t="s">
        <v>22</v>
      </c>
      <c r="H55" s="16">
        <v>55</v>
      </c>
      <c r="I55" s="15">
        <v>156.80000000000001</v>
      </c>
      <c r="J55" s="15"/>
      <c r="K55" s="15">
        <v>30</v>
      </c>
      <c r="L55" s="15">
        <f>ROUNDDOWN(((I55/2.54)/12), 0)</f>
        <v>5</v>
      </c>
      <c r="M55" s="17">
        <f>((((I55/2.54)/12)-L55)*12)</f>
        <v>1.7322834645669296</v>
      </c>
      <c r="N55" s="17">
        <f>H55*2.2</f>
        <v>121.00000000000001</v>
      </c>
      <c r="O55" s="18">
        <f>H55/((I55/100)^2)</f>
        <v>22.370236359850058</v>
      </c>
      <c r="P55" s="15" t="str">
        <f>IF(O55&lt;18.5,"UNDERWEIGHT",IF(O55&lt;=24.99,"NORMAL",IF(O55&lt;=29.99,"OVERWEIGHT","OBESE")))</f>
        <v>NORMAL</v>
      </c>
      <c r="Q55" s="17">
        <f>((I55-100)-((I55-100)*0.1))</f>
        <v>51.120000000000012</v>
      </c>
      <c r="R55" s="17">
        <f>(H55)-(0.1*H55)</f>
        <v>49.5</v>
      </c>
      <c r="S55" s="17">
        <f>(H55)+(0.1*H55)</f>
        <v>60.5</v>
      </c>
      <c r="T55" s="17">
        <f>Q55*K55</f>
        <v>1533.6000000000004</v>
      </c>
      <c r="U55" s="24">
        <v>43383</v>
      </c>
    </row>
    <row r="56" spans="1:21">
      <c r="A56" s="11" t="s">
        <v>140</v>
      </c>
      <c r="B56" s="11" t="s">
        <v>141</v>
      </c>
      <c r="C56" s="13"/>
      <c r="D56" s="19" t="s">
        <v>157</v>
      </c>
      <c r="E56" s="15" t="s">
        <v>21</v>
      </c>
      <c r="F56" s="15"/>
      <c r="G56" s="15" t="s">
        <v>22</v>
      </c>
      <c r="H56" s="20">
        <v>46.65</v>
      </c>
      <c r="I56" s="20">
        <v>155.6</v>
      </c>
      <c r="J56" s="15"/>
      <c r="K56" s="15">
        <v>30</v>
      </c>
      <c r="L56" s="15">
        <f>ROUNDDOWN(((I56/2.54)/12), 0)</f>
        <v>5</v>
      </c>
      <c r="M56" s="17">
        <f>((((I56/2.54)/12)-L56)*12)</f>
        <v>1.2598425196850407</v>
      </c>
      <c r="N56" s="17">
        <f>H56*2.2</f>
        <v>102.63000000000001</v>
      </c>
      <c r="O56" s="18">
        <f>H56/((I56/100)^2)</f>
        <v>19.267814777856344</v>
      </c>
      <c r="P56" s="15" t="str">
        <f>IF(O56&lt;18.5,"UNDERWEIGHT",IF(O56&lt;=24.99,"NORMAL",IF(O56&lt;=29.99,"OVERWEIGHT","OBESE")))</f>
        <v>NORMAL</v>
      </c>
      <c r="Q56" s="17">
        <f>((I56-100)-((I56-100)*0.1))</f>
        <v>50.039999999999992</v>
      </c>
      <c r="R56" s="17">
        <f>(H56)-(0.1*H56)</f>
        <v>41.984999999999999</v>
      </c>
      <c r="S56" s="17">
        <f>(H56)+(0.1*H56)</f>
        <v>51.314999999999998</v>
      </c>
      <c r="T56" s="17">
        <f>Q56*K56</f>
        <v>1501.1999999999998</v>
      </c>
      <c r="U56" s="24">
        <v>43383</v>
      </c>
    </row>
    <row r="57" spans="1:21">
      <c r="A57" s="11" t="s">
        <v>110</v>
      </c>
      <c r="B57" s="12" t="s">
        <v>111</v>
      </c>
      <c r="C57" s="13"/>
      <c r="D57" s="14" t="s">
        <v>109</v>
      </c>
      <c r="E57" s="15" t="s">
        <v>21</v>
      </c>
      <c r="F57" s="24">
        <v>30068</v>
      </c>
      <c r="G57" s="15" t="s">
        <v>22</v>
      </c>
      <c r="H57" s="16">
        <v>72.05</v>
      </c>
      <c r="I57" s="15">
        <v>147</v>
      </c>
      <c r="J57" s="15"/>
      <c r="K57" s="15">
        <v>30</v>
      </c>
      <c r="L57" s="15">
        <f>ROUNDDOWN(((I57/2.54)/12), 0)</f>
        <v>4</v>
      </c>
      <c r="M57" s="17">
        <f>((((I57/2.54)/12)-L57)*12)</f>
        <v>9.8740157480314998</v>
      </c>
      <c r="N57" s="17">
        <f>H57*2.2</f>
        <v>158.51000000000002</v>
      </c>
      <c r="O57" s="18">
        <f>H57/((I57/100)^2)</f>
        <v>33.34258873617474</v>
      </c>
      <c r="P57" s="15" t="str">
        <f>IF(O57&lt;18.5,"UNDERWEIGHT",IF(O57&lt;=24.99,"NORMAL",IF(O57&lt;=29.99,"OVERWEIGHT","OBESE")))</f>
        <v>OBESE</v>
      </c>
      <c r="Q57" s="17">
        <f>((I57-100)-((I57-100)*0.1))</f>
        <v>42.3</v>
      </c>
      <c r="R57" s="17">
        <f>(H57)-(0.1*H57)</f>
        <v>64.844999999999999</v>
      </c>
      <c r="S57" s="17">
        <f>(H57)+(0.1*H57)</f>
        <v>79.254999999999995</v>
      </c>
      <c r="T57" s="17">
        <f>Q57*K57</f>
        <v>1269</v>
      </c>
      <c r="U57" s="24">
        <v>43383</v>
      </c>
    </row>
    <row r="58" spans="1:21">
      <c r="A58" s="11" t="s">
        <v>136</v>
      </c>
      <c r="B58" s="11" t="s">
        <v>137</v>
      </c>
      <c r="C58" s="13"/>
      <c r="D58" s="19" t="s">
        <v>155</v>
      </c>
      <c r="E58" s="15" t="s">
        <v>21</v>
      </c>
      <c r="F58" s="15"/>
      <c r="G58" s="15" t="s">
        <v>22</v>
      </c>
      <c r="H58" s="20">
        <v>48.2</v>
      </c>
      <c r="I58" s="20">
        <v>157.4</v>
      </c>
      <c r="J58" s="15"/>
      <c r="K58" s="15">
        <v>30</v>
      </c>
      <c r="L58" s="15">
        <f>ROUNDDOWN(((I58/2.54)/12), 0)</f>
        <v>5</v>
      </c>
      <c r="M58" s="17">
        <f>((((I58/2.54)/12)-L58)*12)</f>
        <v>1.9685039370078741</v>
      </c>
      <c r="N58" s="17">
        <f>H58*2.2</f>
        <v>106.04000000000002</v>
      </c>
      <c r="O58" s="18">
        <f>H58/((I58/100)^2)</f>
        <v>19.455284329696838</v>
      </c>
      <c r="P58" s="15" t="str">
        <f>IF(O58&lt;18.5,"UNDERWEIGHT",IF(O58&lt;=24.99,"NORMAL",IF(O58&lt;=29.99,"OVERWEIGHT","OBESE")))</f>
        <v>NORMAL</v>
      </c>
      <c r="Q58" s="17">
        <f>((I58-100)-((I58-100)*0.1))</f>
        <v>51.660000000000004</v>
      </c>
      <c r="R58" s="17">
        <f>(H58)-(0.1*H58)</f>
        <v>43.38</v>
      </c>
      <c r="S58" s="17">
        <f>(H58)+(0.1*H58)</f>
        <v>53.02</v>
      </c>
      <c r="T58" s="17">
        <f>Q58*K58</f>
        <v>1549.8000000000002</v>
      </c>
      <c r="U58" s="24">
        <v>43383</v>
      </c>
    </row>
    <row r="59" spans="1:21">
      <c r="A59" s="11" t="s">
        <v>116</v>
      </c>
      <c r="B59" s="12" t="s">
        <v>117</v>
      </c>
      <c r="C59" s="13"/>
      <c r="D59" s="14" t="s">
        <v>115</v>
      </c>
      <c r="E59" s="15" t="s">
        <v>21</v>
      </c>
      <c r="F59" s="24">
        <v>35266</v>
      </c>
      <c r="G59" s="15" t="s">
        <v>22</v>
      </c>
      <c r="H59" s="16">
        <v>65.8</v>
      </c>
      <c r="I59" s="15">
        <v>158.80000000000001</v>
      </c>
      <c r="J59" s="15"/>
      <c r="K59" s="15">
        <v>30</v>
      </c>
      <c r="L59" s="15">
        <f>ROUNDDOWN(((I59/2.54)/12), 0)</f>
        <v>5</v>
      </c>
      <c r="M59" s="17">
        <f>((((I59/2.54)/12)-L59)*12)</f>
        <v>2.5196850393700814</v>
      </c>
      <c r="N59" s="17">
        <f>H59*2.2</f>
        <v>144.76000000000002</v>
      </c>
      <c r="O59" s="18">
        <f>H59/((I59/100)^2)</f>
        <v>26.093053061690632</v>
      </c>
      <c r="P59" s="15" t="str">
        <f>IF(O59&lt;18.5,"UNDERWEIGHT",IF(O59&lt;=24.99,"NORMAL",IF(O59&lt;=29.99,"OVERWEIGHT","OBESE")))</f>
        <v>OVERWEIGHT</v>
      </c>
      <c r="Q59" s="17">
        <f>((I59-100)-((I59-100)*0.1))</f>
        <v>52.920000000000009</v>
      </c>
      <c r="R59" s="17">
        <f>(H59)-(0.1*H59)</f>
        <v>59.22</v>
      </c>
      <c r="S59" s="17">
        <f>(H59)+(0.1*H59)</f>
        <v>72.38</v>
      </c>
      <c r="T59" s="17">
        <f>Q59*K59</f>
        <v>1587.6000000000004</v>
      </c>
      <c r="U59" s="24">
        <v>43383</v>
      </c>
    </row>
    <row r="60" spans="1:21">
      <c r="A60" s="11" t="s">
        <v>146</v>
      </c>
      <c r="B60" s="11" t="s">
        <v>147</v>
      </c>
      <c r="C60" s="13"/>
      <c r="D60" s="19" t="s">
        <v>160</v>
      </c>
      <c r="E60" s="15" t="s">
        <v>21</v>
      </c>
      <c r="F60" s="15"/>
      <c r="G60" s="15" t="s">
        <v>22</v>
      </c>
      <c r="H60" s="20">
        <v>46.6</v>
      </c>
      <c r="I60" s="20">
        <v>160.9</v>
      </c>
      <c r="J60" s="15"/>
      <c r="K60" s="15">
        <v>30</v>
      </c>
      <c r="L60" s="15">
        <f>ROUNDDOWN(((I60/2.54)/12), 0)</f>
        <v>5</v>
      </c>
      <c r="M60" s="17">
        <f>((((I60/2.54)/12)-L60)*12)</f>
        <v>3.3464566929133817</v>
      </c>
      <c r="N60" s="17">
        <f>H60*2.2</f>
        <v>102.52000000000001</v>
      </c>
      <c r="O60" s="18">
        <f>H60/((I60/100)^2)</f>
        <v>18.000054849952548</v>
      </c>
      <c r="P60" s="15" t="str">
        <f>IF(O60&lt;18.5,"UNDERWEIGHT",IF(O60&lt;=24.99,"NORMAL",IF(O60&lt;=29.99,"OVERWEIGHT","OBESE")))</f>
        <v>UNDERWEIGHT</v>
      </c>
      <c r="Q60" s="17">
        <f>((I60-100)-((I60-100)*0.1))</f>
        <v>54.81</v>
      </c>
      <c r="R60" s="17">
        <f>(H60)-(0.1*H60)</f>
        <v>41.94</v>
      </c>
      <c r="S60" s="17">
        <f>(H60)+(0.1*H60)</f>
        <v>51.260000000000005</v>
      </c>
      <c r="T60" s="17">
        <f>Q60*K60</f>
        <v>1644.3000000000002</v>
      </c>
      <c r="U60" s="24">
        <v>43383</v>
      </c>
    </row>
    <row r="61" spans="1:21">
      <c r="A61" s="11" t="s">
        <v>125</v>
      </c>
      <c r="B61" s="12" t="s">
        <v>126</v>
      </c>
      <c r="C61" s="13"/>
      <c r="D61" s="14" t="s">
        <v>124</v>
      </c>
      <c r="E61" s="15" t="s">
        <v>21</v>
      </c>
      <c r="F61" s="24">
        <v>34042</v>
      </c>
      <c r="G61" s="15" t="s">
        <v>22</v>
      </c>
      <c r="H61" s="16">
        <v>51.3</v>
      </c>
      <c r="I61" s="15">
        <v>156.19999999999999</v>
      </c>
      <c r="J61" s="15"/>
      <c r="K61" s="15">
        <v>30</v>
      </c>
      <c r="L61" s="15">
        <f>ROUNDDOWN(((I61/2.54)/12), 0)</f>
        <v>5</v>
      </c>
      <c r="M61" s="17">
        <f>((((I61/2.54)/12)-L61)*12)</f>
        <v>1.4960629921259745</v>
      </c>
      <c r="N61" s="17">
        <f>H61*2.2</f>
        <v>112.86</v>
      </c>
      <c r="O61" s="18">
        <f>H61/((I61/100)^2)</f>
        <v>21.025934444989108</v>
      </c>
      <c r="P61" s="15" t="str">
        <f>IF(O61&lt;18.5,"UNDERWEIGHT",IF(O61&lt;=24.99,"NORMAL",IF(O61&lt;=29.99,"OVERWEIGHT","OBESE")))</f>
        <v>NORMAL</v>
      </c>
      <c r="Q61" s="17">
        <f>((I61-100)-((I61-100)*0.1))</f>
        <v>50.579999999999991</v>
      </c>
      <c r="R61" s="17">
        <f>(H61)-(0.1*H61)</f>
        <v>46.169999999999995</v>
      </c>
      <c r="S61" s="17">
        <f>(H61)+(0.1*H61)</f>
        <v>56.43</v>
      </c>
      <c r="T61" s="17">
        <f>Q61*K61</f>
        <v>1517.3999999999996</v>
      </c>
      <c r="U61" s="24">
        <v>43383</v>
      </c>
    </row>
    <row r="62" spans="1:21">
      <c r="A62" s="11" t="s">
        <v>142</v>
      </c>
      <c r="B62" s="11" t="s">
        <v>143</v>
      </c>
      <c r="C62" s="13"/>
      <c r="D62" s="19" t="s">
        <v>158</v>
      </c>
      <c r="E62" s="15" t="s">
        <v>135</v>
      </c>
      <c r="F62" s="15"/>
      <c r="G62" s="15" t="s">
        <v>22</v>
      </c>
      <c r="H62" s="20">
        <v>68.2</v>
      </c>
      <c r="I62" s="20">
        <v>165.8</v>
      </c>
      <c r="J62" s="15"/>
      <c r="K62" s="15">
        <v>30</v>
      </c>
      <c r="L62" s="15">
        <f>ROUNDDOWN(((I62/2.54)/12), 0)</f>
        <v>5</v>
      </c>
      <c r="M62" s="17">
        <f>((((I62/2.54)/12)-L62)*12)</f>
        <v>5.2755905511811072</v>
      </c>
      <c r="N62" s="17">
        <f>H62*2.2</f>
        <v>150.04000000000002</v>
      </c>
      <c r="O62" s="18">
        <f>H62/((I62/100)^2)</f>
        <v>24.809346357391362</v>
      </c>
      <c r="P62" s="15" t="str">
        <f>IF(O62&lt;18.5,"UNDERWEIGHT",IF(O62&lt;=24.99,"NORMAL",IF(O62&lt;=29.99,"OVERWEIGHT","OBESE")))</f>
        <v>NORMAL</v>
      </c>
      <c r="Q62" s="17">
        <f>((I62-100)-((I62-100)*0.1))</f>
        <v>59.220000000000013</v>
      </c>
      <c r="R62" s="17">
        <f>(H62)-(0.1*H62)</f>
        <v>61.38</v>
      </c>
      <c r="S62" s="17">
        <f>(H62)+(0.1*H62)</f>
        <v>75.02000000000001</v>
      </c>
      <c r="T62" s="17">
        <f>Q62*K62</f>
        <v>1776.6000000000004</v>
      </c>
      <c r="U62" s="24">
        <v>43383</v>
      </c>
    </row>
    <row r="63" spans="1:21">
      <c r="A63" s="21" t="s">
        <v>152</v>
      </c>
      <c r="B63" s="21" t="s">
        <v>153</v>
      </c>
      <c r="C63" s="13"/>
      <c r="D63" s="22" t="s">
        <v>163</v>
      </c>
      <c r="E63" s="15" t="s">
        <v>21</v>
      </c>
      <c r="F63" s="15"/>
      <c r="G63" s="15" t="s">
        <v>22</v>
      </c>
      <c r="H63" s="23">
        <v>40.6</v>
      </c>
      <c r="I63" s="23">
        <v>151.6</v>
      </c>
      <c r="J63" s="15"/>
      <c r="K63" s="15">
        <v>30</v>
      </c>
      <c r="L63" s="15">
        <f>ROUNDDOWN(((I63/2.54)/12), 0)</f>
        <v>4</v>
      </c>
      <c r="M63" s="17">
        <f>((((I63/2.54)/12)-L63)*12)</f>
        <v>11.685039370078737</v>
      </c>
      <c r="N63" s="17">
        <f>H63*2.2</f>
        <v>89.320000000000007</v>
      </c>
      <c r="O63" s="18">
        <f>H63/((I63/100)^2)</f>
        <v>17.665569022772051</v>
      </c>
      <c r="P63" s="15" t="str">
        <f>IF(O63&lt;18.5,"UNDERWEIGHT",IF(O63&lt;=24.99,"NORMAL",IF(O63&lt;=29.99,"OVERWEIGHT","OBESE")))</f>
        <v>UNDERWEIGHT</v>
      </c>
      <c r="Q63" s="17">
        <f>((I63-100)-((I63-100)*0.1))</f>
        <v>46.44</v>
      </c>
      <c r="R63" s="17">
        <f>(H63)-(0.1*H63)</f>
        <v>36.54</v>
      </c>
      <c r="S63" s="17">
        <f>(H63)+(0.1*H63)</f>
        <v>44.660000000000004</v>
      </c>
      <c r="T63" s="17">
        <f>Q63*K63</f>
        <v>1393.1999999999998</v>
      </c>
      <c r="U63" s="24">
        <v>43383</v>
      </c>
    </row>
    <row r="64" spans="1:21">
      <c r="A64" s="11" t="s">
        <v>150</v>
      </c>
      <c r="B64" s="11" t="s">
        <v>151</v>
      </c>
      <c r="C64" s="13"/>
      <c r="D64" s="19" t="s">
        <v>162</v>
      </c>
      <c r="E64" s="15" t="s">
        <v>21</v>
      </c>
      <c r="F64" s="15"/>
      <c r="G64" s="15" t="s">
        <v>22</v>
      </c>
      <c r="H64" s="20">
        <v>65.75</v>
      </c>
      <c r="I64" s="20">
        <v>154.6</v>
      </c>
      <c r="J64" s="15"/>
      <c r="K64" s="15">
        <v>30</v>
      </c>
      <c r="L64" s="15">
        <f>ROUNDDOWN(((I64/2.54)/12), 0)</f>
        <v>5</v>
      </c>
      <c r="M64" s="17">
        <f>((((I64/2.54)/12)-L64)*12)</f>
        <v>0.86614173228345948</v>
      </c>
      <c r="N64" s="17">
        <f>H64*2.2</f>
        <v>144.65</v>
      </c>
      <c r="O64" s="18">
        <f>H64/((I64/100)^2)</f>
        <v>27.509125080121635</v>
      </c>
      <c r="P64" s="15" t="str">
        <f>IF(O64&lt;18.5,"UNDERWEIGHT",IF(O64&lt;=24.99,"NORMAL",IF(O64&lt;=29.99,"OVERWEIGHT","OBESE")))</f>
        <v>OVERWEIGHT</v>
      </c>
      <c r="Q64" s="17">
        <f>((I64-100)-((I64-100)*0.1))</f>
        <v>49.139999999999993</v>
      </c>
      <c r="R64" s="17">
        <f>(H64)-(0.1*H64)</f>
        <v>59.174999999999997</v>
      </c>
      <c r="S64" s="17">
        <f>(H64)+(0.1*H64)</f>
        <v>72.325000000000003</v>
      </c>
      <c r="T64" s="17">
        <f>Q64*K64</f>
        <v>1474.1999999999998</v>
      </c>
      <c r="U64" s="24">
        <v>43383</v>
      </c>
    </row>
  </sheetData>
  <sortState ref="A40:U64">
    <sortCondition ref="A40"/>
  </sortState>
  <hyperlinks>
    <hyperlink ref="D58" r:id="rId1"/>
    <hyperlink ref="D40" r:id="rId2"/>
    <hyperlink ref="D56" r:id="rId3"/>
    <hyperlink ref="D62" r:id="rId4"/>
    <hyperlink ref="D51" r:id="rId5"/>
    <hyperlink ref="D60" r:id="rId6"/>
    <hyperlink ref="D44" r:id="rId7"/>
    <hyperlink ref="D64" r:id="rId8"/>
    <hyperlink ref="D63" r:id="rId9"/>
    <hyperlink ref="D43" r:id="rId10"/>
  </hyperlinks>
  <pageMargins left="0.7" right="0.7" top="0.75" bottom="0.75" header="0.3" footer="0.3"/>
  <pageSetup orientation="portrait" horizontalDpi="300" verticalDpi="300" r:id="rId1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LNS</dc:creator>
  <cp:lastModifiedBy>LNS</cp:lastModifiedBy>
  <dcterms:created xsi:type="dcterms:W3CDTF">2018-11-05T03:13:43Z</dcterms:created>
  <dcterms:modified xsi:type="dcterms:W3CDTF">2018-11-05T03:56:06Z</dcterms:modified>
</cp:coreProperties>
</file>