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OD AND NUTRITION\Downloads\"/>
    </mc:Choice>
  </mc:AlternateContent>
  <bookViews>
    <workbookView xWindow="0" yWindow="45" windowWidth="19155" windowHeight="11835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L2" i="1" l="1"/>
  <c r="M2" i="1" s="1"/>
  <c r="N2" i="1"/>
  <c r="O2" i="1"/>
  <c r="P2" i="1" s="1"/>
  <c r="Q2" i="1"/>
  <c r="T2" i="1" s="1"/>
  <c r="R2" i="1"/>
  <c r="S2" i="1"/>
  <c r="L3" i="1"/>
  <c r="M3" i="1" s="1"/>
  <c r="N3" i="1"/>
  <c r="O3" i="1"/>
  <c r="P3" i="1" s="1"/>
  <c r="Q3" i="1"/>
  <c r="T3" i="1" s="1"/>
  <c r="R3" i="1"/>
  <c r="S3" i="1"/>
  <c r="L4" i="1"/>
  <c r="M4" i="1" s="1"/>
  <c r="N4" i="1"/>
  <c r="O4" i="1"/>
  <c r="P4" i="1" s="1"/>
  <c r="Q4" i="1"/>
  <c r="T4" i="1" s="1"/>
  <c r="R4" i="1"/>
  <c r="S4" i="1"/>
  <c r="L5" i="1"/>
  <c r="M5" i="1" s="1"/>
  <c r="N5" i="1"/>
  <c r="O5" i="1"/>
  <c r="P5" i="1" s="1"/>
  <c r="Q5" i="1"/>
  <c r="T5" i="1" s="1"/>
  <c r="R5" i="1"/>
  <c r="S5" i="1"/>
  <c r="L6" i="1"/>
  <c r="M6" i="1" s="1"/>
  <c r="N6" i="1"/>
  <c r="O6" i="1"/>
  <c r="P6" i="1" s="1"/>
  <c r="Q6" i="1"/>
  <c r="T6" i="1" s="1"/>
  <c r="R6" i="1"/>
  <c r="S6" i="1"/>
  <c r="L7" i="1"/>
  <c r="M7" i="1" s="1"/>
  <c r="N7" i="1"/>
  <c r="O7" i="1"/>
  <c r="P7" i="1" s="1"/>
  <c r="Q7" i="1"/>
  <c r="T7" i="1" s="1"/>
  <c r="R7" i="1"/>
  <c r="S7" i="1"/>
  <c r="L8" i="1"/>
  <c r="M8" i="1" s="1"/>
  <c r="N8" i="1"/>
  <c r="O8" i="1"/>
  <c r="P8" i="1" s="1"/>
  <c r="Q8" i="1"/>
  <c r="T8" i="1" s="1"/>
  <c r="R8" i="1"/>
  <c r="S8" i="1"/>
  <c r="L9" i="1"/>
  <c r="M9" i="1" s="1"/>
  <c r="N9" i="1"/>
  <c r="O9" i="1"/>
  <c r="P9" i="1" s="1"/>
  <c r="Q9" i="1"/>
  <c r="T9" i="1" s="1"/>
  <c r="R9" i="1"/>
  <c r="S9" i="1"/>
  <c r="L10" i="1"/>
  <c r="M10" i="1" s="1"/>
  <c r="N10" i="1"/>
  <c r="O10" i="1"/>
  <c r="P10" i="1" s="1"/>
  <c r="Q10" i="1"/>
  <c r="T10" i="1" s="1"/>
  <c r="R10" i="1"/>
  <c r="S10" i="1"/>
  <c r="L11" i="1"/>
  <c r="M11" i="1" s="1"/>
  <c r="N11" i="1"/>
  <c r="O11" i="1"/>
  <c r="P11" i="1" s="1"/>
  <c r="Q11" i="1"/>
  <c r="T11" i="1" s="1"/>
  <c r="R11" i="1"/>
  <c r="S11" i="1"/>
  <c r="L12" i="1"/>
  <c r="M12" i="1" s="1"/>
  <c r="N12" i="1"/>
  <c r="O12" i="1"/>
  <c r="P12" i="1"/>
  <c r="Q12" i="1"/>
  <c r="T12" i="1" s="1"/>
  <c r="R12" i="1"/>
  <c r="S12" i="1"/>
</calcChain>
</file>

<file path=xl/sharedStrings.xml><?xml version="1.0" encoding="utf-8"?>
<sst xmlns="http://schemas.openxmlformats.org/spreadsheetml/2006/main" count="80" uniqueCount="49">
  <si>
    <t>M</t>
  </si>
  <si>
    <t>F</t>
  </si>
  <si>
    <t>lastname</t>
  </si>
  <si>
    <t>firstname</t>
  </si>
  <si>
    <t>middlename</t>
  </si>
  <si>
    <t>email</t>
  </si>
  <si>
    <t>gender</t>
  </si>
  <si>
    <t>birthdate</t>
  </si>
  <si>
    <t>institution</t>
  </si>
  <si>
    <t>weight</t>
  </si>
  <si>
    <t>height</t>
  </si>
  <si>
    <t>body_fat</t>
  </si>
  <si>
    <t>pa</t>
  </si>
  <si>
    <t>feet</t>
  </si>
  <si>
    <t>inches</t>
  </si>
  <si>
    <t>pounds</t>
  </si>
  <si>
    <t>bmi</t>
  </si>
  <si>
    <t>classification</t>
  </si>
  <si>
    <t>dbw</t>
  </si>
  <si>
    <t>ll_dbw</t>
  </si>
  <si>
    <t>ul_dbw</t>
  </si>
  <si>
    <t>energy</t>
  </si>
  <si>
    <t>date</t>
  </si>
  <si>
    <t>armeeamoda20811@gmail.com</t>
  </si>
  <si>
    <t>e_manongsong@yahoo.com</t>
  </si>
  <si>
    <t>heyimhorhe@gmail.com</t>
  </si>
  <si>
    <t>abegail.arca2004@yahoo.com</t>
  </si>
  <si>
    <t>00/00/0000</t>
  </si>
  <si>
    <t>ONREJAS</t>
  </si>
  <si>
    <t>DEBUQUE</t>
  </si>
  <si>
    <t>TIOTANGCO</t>
  </si>
  <si>
    <t>MONTALVO</t>
  </si>
  <si>
    <t>ALLAIGUE</t>
  </si>
  <si>
    <t>BELAMIDE</t>
  </si>
  <si>
    <t>INGUITO</t>
  </si>
  <si>
    <t>SILOS</t>
  </si>
  <si>
    <t>FABIAN</t>
  </si>
  <si>
    <t>LEVI</t>
  </si>
  <si>
    <t>LUKAS MANUEL</t>
  </si>
  <si>
    <t>VERONICA</t>
  </si>
  <si>
    <t>RAYMOND</t>
  </si>
  <si>
    <t>HEDELIZA</t>
  </si>
  <si>
    <t>ADELA</t>
  </si>
  <si>
    <t>ERIC JOHN</t>
  </si>
  <si>
    <t>GIAN</t>
  </si>
  <si>
    <t>JACOB</t>
  </si>
  <si>
    <t>ALYAN</t>
  </si>
  <si>
    <t>MAVIS</t>
  </si>
  <si>
    <t>7/17/2019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</si>
</sst>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-3409]dd\-mmm\-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Border="1" applyAlignment="1">
      <alignment horizontal="left"/>
    </xf>
    <xf numFmtId="164" fontId="0" fillId="0" borderId="0" xfId="0" applyNumberFormat="1" applyBorder="1" applyAlignment="1" applyProtection="1">
      <alignment horizontal="left"/>
      <protection locked="0"/>
    </xf>
    <xf numFmtId="165" fontId="0" fillId="0" borderId="0" xfId="0" applyNumberFormat="1" applyBorder="1" applyAlignment="1">
      <alignment horizontal="left"/>
    </xf>
    <xf numFmtId="0" fontId="0" fillId="0" borderId="0" xfId="0" applyBorder="1" applyAlignment="1" applyProtection="1">
      <alignment horizontal="left"/>
      <protection locked="0"/>
    </xf>
    <xf numFmtId="2" fontId="0" fillId="0" borderId="0" xfId="0" applyNumberFormat="1" applyFont="1" applyBorder="1" applyAlignment="1" applyProtection="1">
      <alignment horizontal="left"/>
      <protection locked="0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>
      <alignment horizontal="left"/>
    </xf>
    <xf numFmtId="14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 applyProtection="1">
      <alignment horizontal="left"/>
      <protection locked="0"/>
    </xf>
    <xf numFmtId="0" fontId="0" fillId="0" borderId="0" xfId="0" applyFill="1" applyBorder="1" applyAlignment="1" applyProtection="1">
      <alignment horizontal="left" wrapText="1"/>
      <protection locked="0"/>
    </xf>
    <xf numFmtId="164" fontId="2" fillId="0" borderId="0" xfId="0" applyNumberFormat="1" applyFont="1" applyFill="1" applyBorder="1" applyAlignment="1" applyProtection="1">
      <alignment horizontal="left"/>
      <protection locked="0"/>
    </xf>
    <xf numFmtId="0" fontId="3" fillId="0" borderId="0" xfId="1" applyFont="1" applyBorder="1" applyAlignment="1">
      <alignment horizontal="left"/>
    </xf>
    <xf numFmtId="0" fontId="0" fillId="0" borderId="0" xfId="0" applyBorder="1" applyAlignment="1" applyProtection="1">
      <alignment horizontal="left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_manongsong@yahoo.com" TargetMode="External"/><Relationship Id="rId2" Type="http://schemas.openxmlformats.org/officeDocument/2006/relationships/hyperlink" Target="mailto:heyimhorhe@gmail.com" TargetMode="External"/><Relationship Id="rId1" Type="http://schemas.openxmlformats.org/officeDocument/2006/relationships/hyperlink" Target="mailto:abegail.arca2004@yaho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rmeeamoda208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zoomScale="96" zoomScaleNormal="96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27" sqref="G27"/>
    </sheetView>
  </sheetViews>
  <sheetFormatPr defaultRowHeight="15" x14ac:dyDescent="0.25"/>
  <cols>
    <col min="1" max="1" width="19" customWidth="1"/>
    <col min="2" max="2" width="24.140625" customWidth="1"/>
    <col min="3" max="3" width="14" customWidth="1"/>
    <col min="4" max="4" width="41.42578125" customWidth="1"/>
    <col min="6" max="6" width="13.5703125" customWidth="1"/>
    <col min="7" max="7" width="14.85546875" customWidth="1"/>
    <col min="10" max="10" width="11" customWidth="1"/>
    <col min="16" max="16" width="17.85546875" customWidth="1"/>
    <col min="21" max="21" width="11.5703125" customWidth="1"/>
  </cols>
  <sheetData>
    <row r="1" spans="1:22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</row>
    <row r="2" spans="1:22" x14ac:dyDescent="0.25">
      <c r="A2" s="1" t="s">
        <v>28</v>
      </c>
      <c r="B2" s="11" t="s">
        <v>37</v>
      </c>
      <c r="C2" s="12"/>
      <c r="D2" s="6"/>
      <c r="E2" s="11" t="s">
        <v>0</v>
      </c>
      <c r="F2" s="10" t="s">
        <v>27</v>
      </c>
      <c r="G2" s="1"/>
      <c r="H2" s="13">
        <v>18.399999999999999</v>
      </c>
      <c r="I2" s="13">
        <v>114</v>
      </c>
      <c r="J2" s="2">
        <v>31</v>
      </c>
      <c r="K2" s="5">
        <v>35</v>
      </c>
      <c r="L2" s="7">
        <f>ROUNDDOWN(((I2/2.54)/12), 0)</f>
        <v>3</v>
      </c>
      <c r="M2" s="8">
        <f>((((I2/2.54)/12)-L2)*12)</f>
        <v>8.8818897637795278</v>
      </c>
      <c r="N2" s="8">
        <f>H2*2.2</f>
        <v>40.479999999999997</v>
      </c>
      <c r="O2" s="9">
        <f>H2/((I2/100)^2)</f>
        <v>14.158202523853493</v>
      </c>
      <c r="P2" s="7" t="str">
        <f>IF(O2&lt;18.5,"UNDERWEIGHT",IF(O2&lt;=24.99,"NORMAL",IF(O2&lt;=29.99,"OVERWEIGHT","OBESE")))</f>
        <v>UNDERWEIGHT</v>
      </c>
      <c r="Q2" s="7">
        <f>((I2-100)-((I2-100)*0.1))</f>
        <v>12.6</v>
      </c>
      <c r="R2" s="1">
        <f>(H2)-(0.1*H2)</f>
        <v>16.559999999999999</v>
      </c>
      <c r="S2" s="1">
        <f>(H2)+(0.1*H2)</f>
        <v>20.239999999999998</v>
      </c>
      <c r="T2" s="1">
        <f>Q2*K2</f>
        <v>441</v>
      </c>
      <c r="U2" s="3" t="s">
        <v>48</v>
      </c>
      <c r="V2" s="1"/>
    </row>
    <row r="3" spans="1:22" x14ac:dyDescent="0.25">
      <c r="A3" s="1" t="s">
        <v>28</v>
      </c>
      <c r="B3" s="4" t="s">
        <v>38</v>
      </c>
      <c r="C3" s="12"/>
      <c r="D3" s="6"/>
      <c r="E3" s="4" t="s">
        <v>0</v>
      </c>
      <c r="F3" s="10" t="s">
        <v>27</v>
      </c>
      <c r="G3" s="1"/>
      <c r="H3" s="2">
        <v>34.200000000000003</v>
      </c>
      <c r="I3" s="2">
        <v>138.6</v>
      </c>
      <c r="J3" s="2">
        <v>31</v>
      </c>
      <c r="K3" s="5">
        <v>35</v>
      </c>
      <c r="L3" s="7">
        <f t="shared" ref="L3:L12" si="0">ROUNDDOWN(((I3/2.54)/12), 0)</f>
        <v>4</v>
      </c>
      <c r="M3" s="8">
        <f t="shared" ref="M3:M12" si="1">((((I3/2.54)/12)-L3)*12)</f>
        <v>6.5669291338582667</v>
      </c>
      <c r="N3" s="8">
        <f t="shared" ref="N3:N12" si="2">H3*2.2</f>
        <v>75.240000000000009</v>
      </c>
      <c r="O3" s="9">
        <f t="shared" ref="O3:O12" si="3">H3/((I3/100)^2)</f>
        <v>17.803264556511316</v>
      </c>
      <c r="P3" s="7" t="str">
        <f t="shared" ref="P3:P12" si="4">IF(O3&lt;18.5,"UNDERWEIGHT",IF(O3&lt;=24.99,"NORMAL",IF(O3&lt;=29.99,"OVERWEIGHT","OBESE")))</f>
        <v>UNDERWEIGHT</v>
      </c>
      <c r="Q3" s="7">
        <f t="shared" ref="Q3:Q12" si="5">((I3-100)-((I3-100)*0.1))</f>
        <v>34.739999999999995</v>
      </c>
      <c r="R3" s="1">
        <f t="shared" ref="R3:R12" si="6">(H3)-(0.1*H3)</f>
        <v>30.78</v>
      </c>
      <c r="S3" s="1">
        <f t="shared" ref="S3:S12" si="7">(H3)+(0.1*H3)</f>
        <v>37.620000000000005</v>
      </c>
      <c r="T3" s="1">
        <f t="shared" ref="T3:T12" si="8">Q3*K3</f>
        <v>1215.8999999999999</v>
      </c>
      <c r="U3" s="3" t="s">
        <v>48</v>
      </c>
      <c r="V3" s="1"/>
    </row>
    <row r="4" spans="1:22" x14ac:dyDescent="0.25">
      <c r="A4" s="1" t="s">
        <v>28</v>
      </c>
      <c r="B4" s="4" t="s">
        <v>39</v>
      </c>
      <c r="C4" s="12"/>
      <c r="D4" s="14" t="s">
        <v>23</v>
      </c>
      <c r="E4" s="4" t="s">
        <v>1</v>
      </c>
      <c r="F4" s="10" t="s">
        <v>27</v>
      </c>
      <c r="G4" s="1"/>
      <c r="H4" s="2">
        <v>51</v>
      </c>
      <c r="I4" s="2">
        <v>154.80000000000001</v>
      </c>
      <c r="J4" s="2">
        <v>31</v>
      </c>
      <c r="K4" s="5">
        <v>35</v>
      </c>
      <c r="L4" s="7">
        <f t="shared" si="0"/>
        <v>5</v>
      </c>
      <c r="M4" s="8">
        <f t="shared" si="1"/>
        <v>0.94488188976378851</v>
      </c>
      <c r="N4" s="8">
        <f t="shared" si="2"/>
        <v>112.2</v>
      </c>
      <c r="O4" s="9">
        <f t="shared" si="3"/>
        <v>21.282775474230313</v>
      </c>
      <c r="P4" s="7" t="str">
        <f t="shared" si="4"/>
        <v>NORMAL</v>
      </c>
      <c r="Q4" s="7">
        <f t="shared" si="5"/>
        <v>49.320000000000007</v>
      </c>
      <c r="R4" s="1">
        <f t="shared" si="6"/>
        <v>45.9</v>
      </c>
      <c r="S4" s="1">
        <f t="shared" si="7"/>
        <v>56.1</v>
      </c>
      <c r="T4" s="1">
        <f t="shared" si="8"/>
        <v>1726.2000000000003</v>
      </c>
      <c r="U4" s="3" t="s">
        <v>48</v>
      </c>
      <c r="V4" s="1"/>
    </row>
    <row r="5" spans="1:22" x14ac:dyDescent="0.25">
      <c r="A5" s="1" t="s">
        <v>29</v>
      </c>
      <c r="B5" s="4" t="s">
        <v>40</v>
      </c>
      <c r="C5" s="4"/>
      <c r="D5" s="6"/>
      <c r="E5" s="4" t="s">
        <v>0</v>
      </c>
      <c r="F5" s="10" t="s">
        <v>27</v>
      </c>
      <c r="G5" s="1"/>
      <c r="H5" s="2">
        <v>120.1</v>
      </c>
      <c r="I5" s="2">
        <v>183</v>
      </c>
      <c r="J5" s="2">
        <v>26.2</v>
      </c>
      <c r="K5" s="5">
        <v>40</v>
      </c>
      <c r="L5" s="7">
        <f t="shared" si="0"/>
        <v>6</v>
      </c>
      <c r="M5" s="8">
        <f t="shared" si="1"/>
        <v>4.7244094488188892E-2</v>
      </c>
      <c r="N5" s="8">
        <f t="shared" si="2"/>
        <v>264.22000000000003</v>
      </c>
      <c r="O5" s="9">
        <f t="shared" si="3"/>
        <v>35.862522022156526</v>
      </c>
      <c r="P5" s="7" t="str">
        <f t="shared" si="4"/>
        <v>OBESE</v>
      </c>
      <c r="Q5" s="7">
        <f t="shared" si="5"/>
        <v>74.7</v>
      </c>
      <c r="R5" s="1">
        <f t="shared" si="6"/>
        <v>108.08999999999999</v>
      </c>
      <c r="S5" s="1">
        <f t="shared" si="7"/>
        <v>132.10999999999999</v>
      </c>
      <c r="T5" s="1">
        <f t="shared" si="8"/>
        <v>2988</v>
      </c>
      <c r="U5" s="3" t="s">
        <v>48</v>
      </c>
      <c r="V5" s="1"/>
    </row>
    <row r="6" spans="1:22" x14ac:dyDescent="0.25">
      <c r="A6" s="1" t="s">
        <v>30</v>
      </c>
      <c r="B6" s="4" t="s">
        <v>41</v>
      </c>
      <c r="C6" s="12"/>
      <c r="D6" s="6"/>
      <c r="E6" s="4" t="s">
        <v>1</v>
      </c>
      <c r="F6" s="10" t="s">
        <v>27</v>
      </c>
      <c r="G6" s="1"/>
      <c r="H6" s="2">
        <v>58.3</v>
      </c>
      <c r="I6" s="2">
        <v>154.69999999999999</v>
      </c>
      <c r="J6" s="2">
        <v>34.700000000000003</v>
      </c>
      <c r="K6" s="5">
        <v>30</v>
      </c>
      <c r="L6" s="7">
        <f t="shared" si="0"/>
        <v>5</v>
      </c>
      <c r="M6" s="8">
        <f t="shared" si="1"/>
        <v>0.90551181102361866</v>
      </c>
      <c r="N6" s="8">
        <f t="shared" si="2"/>
        <v>128.26</v>
      </c>
      <c r="O6" s="9">
        <f t="shared" si="3"/>
        <v>24.36059700594474</v>
      </c>
      <c r="P6" s="7" t="str">
        <f t="shared" si="4"/>
        <v>NORMAL</v>
      </c>
      <c r="Q6" s="7">
        <f t="shared" si="5"/>
        <v>49.22999999999999</v>
      </c>
      <c r="R6" s="1">
        <f t="shared" si="6"/>
        <v>52.47</v>
      </c>
      <c r="S6" s="1">
        <f t="shared" si="7"/>
        <v>64.13</v>
      </c>
      <c r="T6" s="1">
        <f t="shared" si="8"/>
        <v>1476.8999999999996</v>
      </c>
      <c r="U6" s="3" t="s">
        <v>48</v>
      </c>
      <c r="V6" s="1"/>
    </row>
    <row r="7" spans="1:22" x14ac:dyDescent="0.25">
      <c r="A7" s="1" t="s">
        <v>31</v>
      </c>
      <c r="B7" s="4" t="s">
        <v>42</v>
      </c>
      <c r="C7" s="12"/>
      <c r="D7" s="6"/>
      <c r="E7" s="4" t="s">
        <v>1</v>
      </c>
      <c r="F7" s="10" t="s">
        <v>27</v>
      </c>
      <c r="G7" s="1"/>
      <c r="H7" s="2">
        <v>57.4</v>
      </c>
      <c r="I7" s="2">
        <v>147</v>
      </c>
      <c r="J7" s="2">
        <v>40.5</v>
      </c>
      <c r="K7" s="5">
        <v>30</v>
      </c>
      <c r="L7" s="7">
        <f t="shared" si="0"/>
        <v>4</v>
      </c>
      <c r="M7" s="8">
        <f t="shared" si="1"/>
        <v>9.8740157480314998</v>
      </c>
      <c r="N7" s="8">
        <f t="shared" si="2"/>
        <v>126.28</v>
      </c>
      <c r="O7" s="9">
        <f t="shared" si="3"/>
        <v>26.563006154842892</v>
      </c>
      <c r="P7" s="7" t="str">
        <f t="shared" si="4"/>
        <v>OVERWEIGHT</v>
      </c>
      <c r="Q7" s="7">
        <f t="shared" si="5"/>
        <v>42.3</v>
      </c>
      <c r="R7" s="1">
        <f t="shared" si="6"/>
        <v>51.66</v>
      </c>
      <c r="S7" s="1">
        <f t="shared" si="7"/>
        <v>63.14</v>
      </c>
      <c r="T7" s="1">
        <f t="shared" si="8"/>
        <v>1269</v>
      </c>
      <c r="U7" s="3" t="s">
        <v>48</v>
      </c>
      <c r="V7" s="1"/>
    </row>
    <row r="8" spans="1:22" x14ac:dyDescent="0.25">
      <c r="A8" s="1" t="s">
        <v>32</v>
      </c>
      <c r="B8" s="4" t="s">
        <v>43</v>
      </c>
      <c r="C8" s="12"/>
      <c r="D8" s="6"/>
      <c r="E8" s="4" t="s">
        <v>0</v>
      </c>
      <c r="F8" s="10" t="s">
        <v>27</v>
      </c>
      <c r="G8" s="1"/>
      <c r="H8" s="2">
        <v>79.5</v>
      </c>
      <c r="I8" s="2">
        <v>170</v>
      </c>
      <c r="J8" s="2">
        <v>19.100000000000001</v>
      </c>
      <c r="K8" s="5">
        <v>30</v>
      </c>
      <c r="L8" s="7">
        <f t="shared" si="0"/>
        <v>5</v>
      </c>
      <c r="M8" s="8">
        <f t="shared" si="1"/>
        <v>6.9291338582677184</v>
      </c>
      <c r="N8" s="8">
        <f t="shared" si="2"/>
        <v>174.9</v>
      </c>
      <c r="O8" s="9">
        <f t="shared" si="3"/>
        <v>27.508650519031146</v>
      </c>
      <c r="P8" s="7" t="str">
        <f t="shared" si="4"/>
        <v>OVERWEIGHT</v>
      </c>
      <c r="Q8" s="7">
        <f t="shared" si="5"/>
        <v>63</v>
      </c>
      <c r="R8" s="1">
        <f t="shared" si="6"/>
        <v>71.55</v>
      </c>
      <c r="S8" s="1">
        <f t="shared" si="7"/>
        <v>87.45</v>
      </c>
      <c r="T8" s="1">
        <f t="shared" si="8"/>
        <v>1890</v>
      </c>
      <c r="U8" s="3" t="s">
        <v>48</v>
      </c>
      <c r="V8" s="1"/>
    </row>
    <row r="9" spans="1:22" x14ac:dyDescent="0.25">
      <c r="A9" s="1" t="s">
        <v>33</v>
      </c>
      <c r="B9" s="4" t="s">
        <v>44</v>
      </c>
      <c r="C9" s="12"/>
      <c r="D9" s="14" t="s">
        <v>24</v>
      </c>
      <c r="E9" s="4" t="s">
        <v>0</v>
      </c>
      <c r="F9" s="10" t="s">
        <v>27</v>
      </c>
      <c r="G9" s="1"/>
      <c r="H9" s="2">
        <v>44.4</v>
      </c>
      <c r="I9" s="2">
        <v>160</v>
      </c>
      <c r="J9" s="2">
        <v>13.2</v>
      </c>
      <c r="K9" s="5">
        <v>30</v>
      </c>
      <c r="L9" s="7">
        <f t="shared" si="0"/>
        <v>5</v>
      </c>
      <c r="M9" s="8">
        <f t="shared" si="1"/>
        <v>2.9921259842519703</v>
      </c>
      <c r="N9" s="8">
        <f t="shared" si="2"/>
        <v>97.68</v>
      </c>
      <c r="O9" s="9">
        <f t="shared" si="3"/>
        <v>17.343749999999996</v>
      </c>
      <c r="P9" s="7" t="str">
        <f t="shared" si="4"/>
        <v>UNDERWEIGHT</v>
      </c>
      <c r="Q9" s="7">
        <f t="shared" si="5"/>
        <v>54</v>
      </c>
      <c r="R9" s="1">
        <f t="shared" si="6"/>
        <v>39.96</v>
      </c>
      <c r="S9" s="1">
        <f t="shared" si="7"/>
        <v>48.839999999999996</v>
      </c>
      <c r="T9" s="1">
        <f t="shared" si="8"/>
        <v>1620</v>
      </c>
      <c r="U9" s="3" t="s">
        <v>48</v>
      </c>
      <c r="V9" s="1"/>
    </row>
    <row r="10" spans="1:22" x14ac:dyDescent="0.25">
      <c r="A10" s="1" t="s">
        <v>34</v>
      </c>
      <c r="B10" s="4" t="s">
        <v>45</v>
      </c>
      <c r="C10" s="15"/>
      <c r="D10" s="6"/>
      <c r="E10" s="4" t="s">
        <v>0</v>
      </c>
      <c r="F10" s="10" t="s">
        <v>27</v>
      </c>
      <c r="G10" s="1"/>
      <c r="H10" s="2">
        <v>77.8</v>
      </c>
      <c r="I10" s="2">
        <v>169</v>
      </c>
      <c r="J10" s="2">
        <v>26.8</v>
      </c>
      <c r="K10" s="5">
        <v>30</v>
      </c>
      <c r="L10" s="7">
        <f t="shared" si="0"/>
        <v>5</v>
      </c>
      <c r="M10" s="8">
        <f t="shared" si="1"/>
        <v>6.5354330708661479</v>
      </c>
      <c r="N10" s="8">
        <f t="shared" si="2"/>
        <v>171.16</v>
      </c>
      <c r="O10" s="9">
        <f t="shared" si="3"/>
        <v>27.239942579041351</v>
      </c>
      <c r="P10" s="7" t="str">
        <f t="shared" si="4"/>
        <v>OVERWEIGHT</v>
      </c>
      <c r="Q10" s="7">
        <f t="shared" si="5"/>
        <v>62.1</v>
      </c>
      <c r="R10" s="1">
        <f t="shared" si="6"/>
        <v>70.02</v>
      </c>
      <c r="S10" s="1">
        <f t="shared" si="7"/>
        <v>85.58</v>
      </c>
      <c r="T10" s="1">
        <f t="shared" si="8"/>
        <v>1863</v>
      </c>
      <c r="U10" s="3" t="s">
        <v>48</v>
      </c>
      <c r="V10" s="1"/>
    </row>
    <row r="11" spans="1:22" x14ac:dyDescent="0.25">
      <c r="A11" s="1" t="s">
        <v>35</v>
      </c>
      <c r="B11" s="4" t="s">
        <v>46</v>
      </c>
      <c r="C11" s="12"/>
      <c r="D11" s="14" t="s">
        <v>25</v>
      </c>
      <c r="E11" s="4" t="s">
        <v>1</v>
      </c>
      <c r="F11" s="10" t="s">
        <v>27</v>
      </c>
      <c r="G11" s="1"/>
      <c r="H11" s="2">
        <v>51.5</v>
      </c>
      <c r="I11" s="2">
        <v>166</v>
      </c>
      <c r="J11" s="2">
        <v>26.1</v>
      </c>
      <c r="K11" s="5">
        <v>30</v>
      </c>
      <c r="L11" s="7">
        <f t="shared" si="0"/>
        <v>5</v>
      </c>
      <c r="M11" s="8">
        <f t="shared" si="1"/>
        <v>5.3543307086614256</v>
      </c>
      <c r="N11" s="8">
        <f t="shared" si="2"/>
        <v>113.30000000000001</v>
      </c>
      <c r="O11" s="9">
        <f t="shared" si="3"/>
        <v>18.689214690085645</v>
      </c>
      <c r="P11" s="7" t="str">
        <f t="shared" si="4"/>
        <v>NORMAL</v>
      </c>
      <c r="Q11" s="7">
        <f t="shared" si="5"/>
        <v>59.4</v>
      </c>
      <c r="R11" s="1">
        <f t="shared" si="6"/>
        <v>46.35</v>
      </c>
      <c r="S11" s="1">
        <f t="shared" si="7"/>
        <v>56.65</v>
      </c>
      <c r="T11" s="1">
        <f t="shared" si="8"/>
        <v>1782</v>
      </c>
      <c r="U11" s="3" t="s">
        <v>48</v>
      </c>
      <c r="V11" s="1"/>
    </row>
    <row r="12" spans="1:22" x14ac:dyDescent="0.25">
      <c r="A12" s="1" t="s">
        <v>36</v>
      </c>
      <c r="B12" s="4" t="s">
        <v>47</v>
      </c>
      <c r="C12" s="12"/>
      <c r="D12" s="14" t="s">
        <v>26</v>
      </c>
      <c r="E12" s="4" t="s">
        <v>1</v>
      </c>
      <c r="F12" s="10" t="s">
        <v>27</v>
      </c>
      <c r="G12" s="1"/>
      <c r="H12" s="2">
        <v>57.3</v>
      </c>
      <c r="I12" s="2">
        <v>145</v>
      </c>
      <c r="J12" s="2">
        <v>39</v>
      </c>
      <c r="K12" s="5">
        <v>30</v>
      </c>
      <c r="L12" s="7">
        <f t="shared" si="0"/>
        <v>4</v>
      </c>
      <c r="M12" s="8">
        <f t="shared" si="1"/>
        <v>9.0866141732283481</v>
      </c>
      <c r="N12" s="8">
        <f t="shared" si="2"/>
        <v>126.06</v>
      </c>
      <c r="O12" s="9">
        <f t="shared" si="3"/>
        <v>27.253269916765753</v>
      </c>
      <c r="P12" s="7" t="str">
        <f t="shared" si="4"/>
        <v>OVERWEIGHT</v>
      </c>
      <c r="Q12" s="7">
        <f t="shared" si="5"/>
        <v>40.5</v>
      </c>
      <c r="R12" s="1">
        <f t="shared" si="6"/>
        <v>51.569999999999993</v>
      </c>
      <c r="S12" s="1">
        <f t="shared" si="7"/>
        <v>63.03</v>
      </c>
      <c r="T12" s="1">
        <f t="shared" si="8"/>
        <v>1215</v>
      </c>
      <c r="U12" s="3" t="s">
        <v>48</v>
      </c>
      <c r="V12" s="1"/>
    </row>
    <row r="13" spans="1:2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</sheetData>
  <sortState ref="A65:U108">
    <sortCondition ref="A65"/>
  </sortState>
  <hyperlinks>
    <hyperlink ref="D12" r:id="rId1"/>
    <hyperlink ref="D11" r:id="rId2"/>
    <hyperlink ref="D9" r:id="rId3"/>
    <hyperlink ref="D4" r:id="rId4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LNS</dc:creator>
  <cp:lastModifiedBy>FOODANDNUTRITION</cp:lastModifiedBy>
  <dcterms:created xsi:type="dcterms:W3CDTF">2018-11-05T05:32:34Z</dcterms:created>
  <dcterms:modified xsi:type="dcterms:W3CDTF">2019-08-09T06:09:41Z</dcterms:modified>
</cp:coreProperties>
</file>