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9"/>
  <workbookPr defaultThemeVersion="166925"/>
  <mc:AlternateContent xmlns:mc="http://schemas.openxmlformats.org/markup-compatibility/2006">
    <mc:Choice Requires="x15">
      <x15ac:absPath xmlns:x15ac="http://schemas.microsoft.com/office/spreadsheetml/2010/11/ac" url="https://hubbardresearch0.sharepoint.com/sites/Book/Shared Documents/General/"/>
    </mc:Choice>
  </mc:AlternateContent>
  <xr:revisionPtr revIDLastSave="0" documentId="8_{4CA05A3A-8BF9-4110-A292-0D0D5ABB7A8C}" xr6:coauthVersionLast="47" xr6:coauthVersionMax="47" xr10:uidLastSave="{00000000-0000-0000-0000-000000000000}"/>
  <bookViews>
    <workbookView xWindow="-110" yWindow="-110" windowWidth="19420" windowHeight="10420" xr2:uid="{0752F5B3-DAA5-4F30-A87B-6CBC076004E0}"/>
  </bookViews>
  <sheets>
    <sheet name="QLOR" sheetId="3" r:id="rId1"/>
    <sheet name="CombineEstima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2" l="1"/>
  <c r="B9" i="3" a="1"/>
  <c r="B9" i="3" s="1"/>
  <c r="F18" i="3" l="1"/>
  <c r="L26" i="3" s="1"/>
  <c r="B16" i="3"/>
  <c r="B12" i="2"/>
  <c r="H26" i="3"/>
  <c r="I26" i="3"/>
  <c r="J26" i="3"/>
  <c r="K26" i="3"/>
  <c r="H27" i="3"/>
  <c r="I27" i="3"/>
  <c r="J27" i="3"/>
  <c r="K27" i="3"/>
  <c r="L27" i="3"/>
  <c r="H28" i="3"/>
  <c r="I28" i="3"/>
  <c r="J28" i="3"/>
  <c r="K28" i="3"/>
  <c r="L28" i="3"/>
  <c r="H29" i="3"/>
  <c r="I29" i="3"/>
  <c r="J29" i="3"/>
  <c r="K29" i="3"/>
  <c r="L29" i="3"/>
  <c r="J25" i="3"/>
  <c r="I25" i="3"/>
  <c r="H25" i="3"/>
  <c r="K25" i="3"/>
  <c r="L25" i="3"/>
  <c r="E16" i="3"/>
  <c r="C16" i="3"/>
  <c r="B7" i="3"/>
  <c r="C7" i="2"/>
  <c r="C6" i="2"/>
  <c r="C11" i="2" s="1"/>
  <c r="B8" i="3" l="1"/>
  <c r="B9" i="2"/>
  <c r="E20" i="3" l="1"/>
  <c r="B20" i="3"/>
  <c r="B13" i="2"/>
  <c r="B19" i="3"/>
  <c r="B21" i="3" s="1"/>
  <c r="G27" i="3"/>
  <c r="E19" i="3"/>
  <c r="E21" i="3" s="1"/>
  <c r="F20" i="3"/>
  <c r="C20" i="3"/>
  <c r="G25" i="3"/>
  <c r="G29" i="3"/>
  <c r="G28" i="3"/>
  <c r="G26" i="3"/>
  <c r="D20" i="3"/>
  <c r="F19" i="3"/>
  <c r="C19" i="3"/>
  <c r="F21" i="3" l="1"/>
  <c r="C21" i="3"/>
  <c r="D19" i="3"/>
  <c r="D21" i="3" s="1"/>
  <c r="D1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<sst xmlns="http://schemas.openxmlformats.org/spreadsheetml/2006/main" count="98" uniqueCount="66">
  <si>
    <t>Quick Log Odds Ratio Assessment of Subsystem Risk From Past Lens Estimates</t>
  </si>
  <si>
    <r>
      <rPr>
        <b/>
        <sz val="11"/>
        <color theme="1"/>
        <rFont val="Calibri"/>
        <family val="2"/>
        <scheme val="minor"/>
      </rPr>
      <t xml:space="preserve">Contact HDR to develop custom quantitative methods for your firm.	</t>
    </r>
    <r>
      <rPr>
        <sz val="11"/>
        <color theme="1"/>
        <rFont val="Calibri"/>
        <family val="2"/>
        <scheme val="minor"/>
      </rPr>
      <t xml:space="preserve">	
</t>
    </r>
    <r>
      <rPr>
        <b/>
        <u/>
        <sz val="11"/>
        <color rgb="FF0070C0"/>
        <rFont val="Calibri"/>
        <family val="2"/>
        <scheme val="minor"/>
      </rPr>
      <t>www.hubbardresearch.com</t>
    </r>
    <r>
      <rPr>
        <b/>
        <sz val="11"/>
        <color theme="1"/>
        <rFont val="Calibri"/>
        <family val="2"/>
        <scheme val="minor"/>
      </rPr>
      <t xml:space="preserve">
</t>
    </r>
    <r>
      <rPr>
        <b/>
        <u/>
        <sz val="11"/>
        <color rgb="FF0070C0"/>
        <rFont val="Calibri"/>
        <family val="2"/>
        <scheme val="minor"/>
      </rPr>
      <t xml:space="preserve">info@hubbardresearch.com
</t>
    </r>
  </si>
  <si>
    <t>This is the Chapter 9 example of the aggregation of Lens Models from several organizations.  Organizations identified some method of separating their system into subsystems.  Subsystems could just be, for example, a set of a hundred Business Critical Applications or it could be just a handful of departments.  Each subsystem would be characterized by a set of conditions that the SMEs believed had bearing on the chance of a successful cyberattack.  These conditions varied among the organizations but there were a few that were relatively common: MFA, Encryption, number of users, location, and whether it was accessible through the Internet.  HDR's analysis also found that, conveniently, the difference between best case and worst case LOR in these conditions was fairly consistant.  As usual, the yellow shaded fields are for your inputs and blue-shaded fields are fixed.  NOTE: THESE PROBABILITIES ARE SUBJECT TO CHANGE AND THIS IS NOT A SUBSTITUTE FOR A FULL ANALYSIS. This data is based on Lens model estimates from several organizations of various industries from 2019 to 2022.  This is meant to illustrate how such methods can be used when given current data.  Contact HDR for further information.</t>
  </si>
  <si>
    <t>Number of Subsystems</t>
  </si>
  <si>
    <t>Count the number of subsystems you wish to evaluate (business critical applications, vendors, departments, etc.)</t>
  </si>
  <si>
    <t>Overall chance of event for the enterprise</t>
  </si>
  <si>
    <t>This is the base rate chance that organization will experience a successful data breach.  At least one subsystem in the entire organization will experience a data breach or other specific type of attack you want to evaluate.  Sources for this could be the DBIR or IRIS reports.  This probability is shown only as a place holder.  It should be updated for your industry and for recent breach rate data.</t>
  </si>
  <si>
    <t>Naïve chance per subsystem</t>
  </si>
  <si>
    <t>This is the chance of the event per subsystem per year.  This "naïve" estimate assumes, for now, that all subsystems are equally likely to experience this event.  Adjustments are made for each subsystem in this spreadsheet.</t>
  </si>
  <si>
    <t>Naïve subsystem logodds ratio</t>
  </si>
  <si>
    <t>This is the Log Odds Ratio for that naïve subsystem event probability.</t>
  </si>
  <si>
    <t>Updated overall chance of event for the enterprise</t>
  </si>
  <si>
    <t>This updated overall chance of the event reflects the subsystem attributes below.  The industry base rate reflects the proportion of various conditions among subsystems in HDRs data, as shown in row 22 below.  If your organization has, for example, a lower proportion of subsystems with MFA and a higher proportion of subsystems with more than 10k users, then this probability will be higher than the industry average.</t>
  </si>
  <si>
    <t>Multifactor Authentication</t>
  </si>
  <si>
    <t>Encryption</t>
  </si>
  <si>
    <t>Number of Users</t>
  </si>
  <si>
    <t>Location</t>
  </si>
  <si>
    <t>Internet</t>
  </si>
  <si>
    <t>Attribute Values</t>
  </si>
  <si>
    <t>&lt;100</t>
  </si>
  <si>
    <t>These are the conditions you can choose for each of the five subysystem attributes.   For example, some subsystems may have multifactor authentication, some may not.  These conditions are in pull-down menus in the yellow-shaded columns below.</t>
  </si>
  <si>
    <t>MFA</t>
  </si>
  <si>
    <t>Encrypted Data</t>
  </si>
  <si>
    <t>100 to 10k</t>
  </si>
  <si>
    <t>Secure internal</t>
  </si>
  <si>
    <t>Internet facing</t>
  </si>
  <si>
    <t>No MFA</t>
  </si>
  <si>
    <t>Unencryped Data</t>
  </si>
  <si>
    <t>&gt;10k</t>
  </si>
  <si>
    <t>external vendor</t>
  </si>
  <si>
    <t>Internal only</t>
  </si>
  <si>
    <t>Delta LogOdds Ratios</t>
  </si>
  <si>
    <t>The values in yellow are set to satisfy two conditions: 1) the difference between best and worst case equals the values in the Delta LogOdds Ratio row 2) the law of total probabilities and population proportion of the values are consistent.  If you change the base rate given in the yellow shaded cell above, you need to change "LOR change w/condition" in row 16 so that "Base Rate Probability" in row 20 matches the base rate in cell B6.  You may do this manually or with Excel's Solver.</t>
  </si>
  <si>
    <t>LOR change w/condition</t>
  </si>
  <si>
    <t>LOR change w/o condition</t>
  </si>
  <si>
    <t>Conditional Probability w/condition</t>
  </si>
  <si>
    <t>Conditional Probability w/o condition</t>
  </si>
  <si>
    <t>Base Rate Probability</t>
  </si>
  <si>
    <t>Population Proportion</t>
  </si>
  <si>
    <t>Subsystems</t>
  </si>
  <si>
    <t>Conditional Prob.</t>
  </si>
  <si>
    <t>A</t>
  </si>
  <si>
    <t>B</t>
  </si>
  <si>
    <t>C</t>
  </si>
  <si>
    <t>D</t>
  </si>
  <si>
    <t>E</t>
  </si>
  <si>
    <t>Individual Event Judgement</t>
  </si>
  <si>
    <r>
      <t xml:space="preserve">Contact HDR to develop custom quantitative methods for your firm.		
</t>
    </r>
    <r>
      <rPr>
        <b/>
        <u/>
        <sz val="11"/>
        <color rgb="FF0070C0"/>
        <rFont val="Calibri"/>
        <family val="2"/>
        <scheme val="minor"/>
      </rPr>
      <t>www.hubbardresearch.com</t>
    </r>
    <r>
      <rPr>
        <b/>
        <sz val="11"/>
        <color rgb="FF0070C0"/>
        <rFont val="Calibri"/>
        <family val="2"/>
        <scheme val="minor"/>
      </rPr>
      <t xml:space="preserve">
</t>
    </r>
    <r>
      <rPr>
        <b/>
        <u/>
        <sz val="11"/>
        <color rgb="FF0070C0"/>
        <rFont val="Calibri"/>
        <family val="2"/>
        <scheme val="minor"/>
      </rPr>
      <t>info@hubbardresearch.com</t>
    </r>
  </si>
  <si>
    <t>This is the highly simplified method for aggregating just two subject matter experts (SME) explained in Chapter 9.  It doesn't explicitly address whether two individuals are highly correlated or not.  Instead this sheet provides a range of options depending on whether you believe the SMEs are highly correlated or not.  Note that correlated does not mean that they always give the same answer.  If SME A always gives twice the estimate of SME B, then they are perfectly correlated because knowing one SME's answer gives you the second SME's answer.  Ideally, they should be at least somewhat uncorrelated.  In these cases, when SMEs directionally agree, they appear to do so for somewhat different and complimentary reasons.   NOTE that this method assumes that the SMEs have been calibrated and that the probabilities have already been adjusted against their historical track records.  Also note that for solutions related to combining larger numbers of SMEs including past performance and correlations among SMEs, you may want to contact HDR.</t>
  </si>
  <si>
    <t>Probabilities</t>
  </si>
  <si>
    <t>LOR</t>
  </si>
  <si>
    <t>Notes</t>
  </si>
  <si>
    <t>SME Inputs</t>
  </si>
  <si>
    <t>SME A probability Estimate for this case</t>
  </si>
  <si>
    <t>These are the calibrated probability estimates from two SMEs for the same event.</t>
  </si>
  <si>
    <t>SME B probability Estimate for this case</t>
  </si>
  <si>
    <t>Average Judgement for SME A</t>
  </si>
  <si>
    <t>This this is the average SME estimate for all judgements they make.  We show this as the average of LOR converted to a percentage, but that could be done differently.</t>
  </si>
  <si>
    <t>Average Judgement for SME B</t>
  </si>
  <si>
    <t>Global average LOR (Gavg)</t>
  </si>
  <si>
    <t>This is the average LOR for all calibrated estimates from all SME's.  Ideally, calibrations would reflect how actual track records compare to individual estimates.</t>
  </si>
  <si>
    <t>Extreme Combined LOR (ECLOR)</t>
  </si>
  <si>
    <t>This assumes that the SMEs are uncorrelated in their responses.  It produces an extreme for how much their estimates can be cumulative.</t>
  </si>
  <si>
    <t>Simple average</t>
  </si>
  <si>
    <t>This shows a range for what a combined calibrated probability estimate from two SMEs might look like.  Choose only one value for a discrete probability somewhere in this range.  If the SMEs are highly correlated, then choose a value near the simple average of their estimates.  If they are uncorrelated (i.e., knowing the estimate of one SME does not say much about the estimate of the other SME), then their combined knowledge would be closer to the "extremized" value.</t>
  </si>
  <si>
    <t>Extremizd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</si>
</sst>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0">
    <font>
      <sz val="11"/>
      <color theme="1"/>
      <name val="Calibri"/>
      <family val="2"/>
      <scheme val="minor"/>
    </font>
    <font>
      <sz val="11"/>
      <color theme="0"/>
      <name val="Calibri"/>
      <family val="2"/>
      <scheme val="minor"/>
    </font>
    <font>
      <sz val="11"/>
      <name val="Calibri"/>
      <family val="2"/>
      <scheme val="minor"/>
    </font>
    <font>
      <sz val="14"/>
      <color theme="0"/>
      <name val="Calibri"/>
      <family val="2"/>
      <scheme val="minor"/>
    </font>
    <font>
      <b/>
      <sz val="16"/>
      <color theme="0"/>
      <name val="Calibri"/>
      <family val="2"/>
      <scheme val="minor"/>
    </font>
    <font>
      <b/>
      <sz val="12"/>
      <color theme="0"/>
      <name val="Calibri"/>
      <family val="2"/>
      <scheme val="minor"/>
    </font>
    <font>
      <sz val="8"/>
      <name val="Calibri"/>
      <family val="2"/>
      <scheme val="minor"/>
    </font>
    <font>
      <b/>
      <sz val="11"/>
      <color theme="1"/>
      <name val="Calibri"/>
      <family val="2"/>
      <scheme val="minor"/>
    </font>
    <font>
      <b/>
      <u/>
      <sz val="11"/>
      <color rgb="FF0070C0"/>
      <name val="Calibri"/>
      <family val="2"/>
      <scheme val="minor"/>
    </font>
    <font>
      <b/>
      <sz val="11"/>
      <color rgb="FF0070C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1" fillId="2" borderId="0" xfId="0" applyFont="1" applyFill="1" applyAlignment="1">
      <alignment horizontal="center"/>
    </xf>
    <xf numFmtId="0" fontId="0" fillId="3" borderId="0" xfId="0" applyFill="1"/>
    <xf numFmtId="0" fontId="0" fillId="4" borderId="0" xfId="0" applyFill="1"/>
    <xf numFmtId="0" fontId="1" fillId="2" borderId="0" xfId="0" applyFont="1" applyFill="1" applyAlignment="1">
      <alignment horizontal="center" wrapText="1"/>
    </xf>
    <xf numFmtId="0" fontId="1" fillId="2" borderId="0" xfId="0" applyFont="1" applyFill="1" applyAlignment="1">
      <alignment horizontal="right"/>
    </xf>
    <xf numFmtId="0" fontId="0" fillId="2" borderId="0" xfId="0" applyFill="1"/>
    <xf numFmtId="0" fontId="1" fillId="2" borderId="0" xfId="0" applyFont="1" applyFill="1"/>
    <xf numFmtId="0" fontId="1" fillId="2" borderId="0" xfId="0" applyFont="1" applyFill="1" applyAlignment="1">
      <alignment wrapText="1"/>
    </xf>
    <xf numFmtId="0" fontId="2" fillId="3" borderId="0" xfId="0" applyFont="1" applyFill="1" applyAlignment="1">
      <alignment wrapText="1"/>
    </xf>
    <xf numFmtId="0" fontId="1" fillId="2" borderId="0" xfId="0" applyFont="1" applyFill="1" applyAlignment="1">
      <alignment horizontal="right" wrapText="1"/>
    </xf>
    <xf numFmtId="0" fontId="3" fillId="2" borderId="0" xfId="0" applyFont="1" applyFill="1" applyAlignment="1">
      <alignment horizontal="center"/>
    </xf>
    <xf numFmtId="0" fontId="0" fillId="4" borderId="3" xfId="0" applyFill="1" applyBorder="1" applyAlignment="1">
      <alignment horizontal="right" wrapText="1"/>
    </xf>
    <xf numFmtId="0" fontId="0" fillId="5" borderId="3" xfId="0" applyFill="1" applyBorder="1" applyAlignment="1">
      <alignment wrapText="1"/>
    </xf>
    <xf numFmtId="0" fontId="0" fillId="6" borderId="1" xfId="0" applyFill="1" applyBorder="1"/>
    <xf numFmtId="0" fontId="0" fillId="6" borderId="2" xfId="0" applyFill="1" applyBorder="1"/>
    <xf numFmtId="0" fontId="0" fillId="6" borderId="0" xfId="0" applyFill="1"/>
    <xf numFmtId="0" fontId="0" fillId="6" borderId="4" xfId="0" applyFill="1" applyBorder="1"/>
    <xf numFmtId="0" fontId="0" fillId="6" borderId="5" xfId="0" applyFill="1" applyBorder="1"/>
    <xf numFmtId="0" fontId="0" fillId="6" borderId="7" xfId="0" applyFill="1" applyBorder="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0" fillId="4" borderId="3" xfId="0" applyFill="1" applyBorder="1"/>
    <xf numFmtId="0" fontId="0" fillId="3" borderId="3" xfId="0" applyFill="1" applyBorder="1"/>
    <xf numFmtId="0" fontId="5" fillId="2" borderId="0" xfId="0" applyFont="1" applyFill="1"/>
    <xf numFmtId="0" fontId="0" fillId="0" borderId="3" xfId="0" applyBorder="1" applyAlignment="1">
      <alignment wrapText="1"/>
    </xf>
    <xf numFmtId="0" fontId="0" fillId="0" borderId="12" xfId="0" applyBorder="1" applyAlignment="1">
      <alignment horizontal="center" wrapText="1"/>
    </xf>
    <xf numFmtId="0" fontId="1" fillId="2" borderId="0" xfId="0" applyFont="1" applyFill="1" applyAlignment="1">
      <alignment horizontal="right" indent="1"/>
    </xf>
    <xf numFmtId="0" fontId="0" fillId="4" borderId="7" xfId="0" applyFill="1" applyBorder="1"/>
    <xf numFmtId="0" fontId="0" fillId="3" borderId="8" xfId="0" applyFill="1" applyBorder="1"/>
    <xf numFmtId="0" fontId="0" fillId="4" borderId="10" xfId="0" applyFill="1" applyBorder="1"/>
    <xf numFmtId="0" fontId="0" fillId="3" borderId="11" xfId="0" applyFill="1" applyBorder="1"/>
    <xf numFmtId="0" fontId="0" fillId="4" borderId="12" xfId="0" applyFill="1" applyBorder="1"/>
    <xf numFmtId="0" fontId="0" fillId="3" borderId="7" xfId="0" applyFill="1" applyBorder="1"/>
    <xf numFmtId="0" fontId="0" fillId="4" borderId="8" xfId="0" applyFill="1" applyBorder="1"/>
    <xf numFmtId="0" fontId="0" fillId="3" borderId="10" xfId="0" applyFill="1" applyBorder="1"/>
    <xf numFmtId="164" fontId="0" fillId="4" borderId="11" xfId="0" applyNumberFormat="1" applyFill="1" applyBorder="1"/>
    <xf numFmtId="0" fontId="5" fillId="2" borderId="0" xfId="0" applyFont="1" applyFill="1" applyAlignment="1">
      <alignment horizontal="left" vertical="top" wrapText="1"/>
    </xf>
    <xf numFmtId="0" fontId="3" fillId="2" borderId="0" xfId="0" applyFont="1" applyFill="1" applyAlignment="1">
      <alignment horizontal="center"/>
    </xf>
    <xf numFmtId="0" fontId="4" fillId="2" borderId="0" xfId="0" applyFont="1" applyFill="1" applyAlignment="1">
      <alignment horizontal="center"/>
    </xf>
    <xf numFmtId="0" fontId="0" fillId="0" borderId="3"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1" fillId="2" borderId="0" xfId="0" applyFont="1" applyFill="1" applyAlignment="1">
      <alignment horizontal="center"/>
    </xf>
    <xf numFmtId="0" fontId="7" fillId="0" borderId="3" xfId="0" applyFont="1" applyBorder="1" applyAlignment="1">
      <alignment horizontal="center" vertical="center" wrapText="1"/>
    </xf>
  </cellXfs>
  <cellStyles count="1">
    <cellStyle name="Normal" xfId="0" builtinId="0"/>
  </cellStyles>
  <dxfs count="11">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5C93C7CE-AFC4-4D40-A253-67FC84AA51A3}">
      <tableStyleElement type="headerRow" dxfId="10"/>
      <tableStyleElement type="firstRowStripe" dxfId="9"/>
      <tableStyleElement type="secondRowStripe" dxfId="8"/>
    </tableStyle>
    <tableStyle name="RiskTable" pivot="0" count="3" xr9:uid="{52736F6A-8846-4160-8220-71C88E1ECB43}">
      <tableStyleElement type="wholeTable" dxfId="7"/>
      <tableStyleElement type="headerRow" dxfId="6"/>
      <tableStyleElement type="firstRowStripe" dxfId="5"/>
    </tableStyle>
    <tableStyle name="Table Style 1" pivot="0" count="3" xr9:uid="{1DF7C496-BCDB-4971-AFD7-93F2DA3F4A7F}">
      <tableStyleElement type="headerRow" dxfId="4"/>
      <tableStyleElement type="firstRowStripe" dxfId="3"/>
      <tableStyleElement type="secondRowStripe" dxfId="2"/>
    </tableStyle>
    <tableStyle name="Table Style 2" pivot="0" count="2" xr9:uid="{95689E97-8F4D-44D4-B0EC-6CF3DABCEA47}">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hubbardresearch.com/"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hubbardresearch.com/" TargetMode="External"/></Relationships>
</file>

<file path=xl/drawings/drawing1.xml><?xml version="1.0" encoding="utf-8"?>
<xdr:wsDr xmlns:xdr="http://schemas.openxmlformats.org/drawingml/2006/spreadsheetDrawing" xmlns:a="http://schemas.openxmlformats.org/drawingml/2006/main">
  <xdr:twoCellAnchor>
    <xdr:from>
      <xdr:col>0</xdr:col>
      <xdr:colOff>57150</xdr:colOff>
      <xdr:row>3</xdr:row>
      <xdr:rowOff>466725</xdr:rowOff>
    </xdr:from>
    <xdr:to>
      <xdr:col>0</xdr:col>
      <xdr:colOff>2496360</xdr:colOff>
      <xdr:row>3</xdr:row>
      <xdr:rowOff>1019614</xdr:rowOff>
    </xdr:to>
    <xdr:pic>
      <xdr:nvPicPr>
        <xdr:cNvPr id="6" name="Picture 5">
          <a:hlinkClick xmlns:r="http://schemas.openxmlformats.org/officeDocument/2006/relationships" r:id="rId1"/>
          <a:extLst>
            <a:ext uri="{FF2B5EF4-FFF2-40B4-BE49-F238E27FC236}">
              <a16:creationId xmlns:a16="http://schemas.microsoft.com/office/drawing/2014/main" id="{46BC5D67-C74C-4D32-8FD8-0F5E7045D2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57150" y="1104900"/>
          <a:ext cx="2439210" cy="5528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104774</xdr:colOff>
      <xdr:row>2</xdr:row>
      <xdr:rowOff>62534</xdr:rowOff>
    </xdr:from>
    <xdr:to>
      <xdr:col>0</xdr:col>
      <xdr:colOff>2420159</xdr:colOff>
      <xdr:row>2</xdr:row>
      <xdr:rowOff>552889</xdr:rowOff>
    </xdr:to>
    <xdr:pic>
      <xdr:nvPicPr>
        <xdr:cNvPr id="3" name="Picture 2">
          <a:hlinkClick xmlns:r="http://schemas.openxmlformats.org/officeDocument/2006/relationships" r:id="rId1"/>
          <a:extLst>
            <a:ext uri="{FF2B5EF4-FFF2-40B4-BE49-F238E27FC236}">
              <a16:creationId xmlns:a16="http://schemas.microsoft.com/office/drawing/2014/main" id="{433453CE-57D7-4C4D-832F-A55A5CA4C9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104774" y="862634"/>
          <a:ext cx="2315385" cy="490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310FE-A0AD-49AB-9643-A4F85F1B25E1}">
  <dimension ref="A1:L57"/>
  <sheetViews>
    <sheetView showGridLines="0" tabSelected="1" workbookViewId="0">
      <selection activeCell="D2" sqref="D2:G4"/>
    </sheetView>
  </sheetViews>
  <sheetFormatPr defaultRowHeight="14.45"/>
  <cols>
    <col min="1" max="1" width="38.85546875" customWidth="1"/>
    <col min="2" max="2" width="16.42578125" customWidth="1"/>
    <col min="3" max="3" width="13.28515625" customWidth="1"/>
    <col min="4" max="4" width="16.42578125" customWidth="1"/>
    <col min="5" max="5" width="18.42578125" customWidth="1"/>
    <col min="6" max="6" width="20.28515625" customWidth="1"/>
    <col min="7" max="7" width="32.28515625" customWidth="1"/>
    <col min="8" max="8" width="13.42578125" customWidth="1"/>
    <col min="9" max="9" width="21.85546875" customWidth="1"/>
    <col min="10" max="10" width="13.42578125" customWidth="1"/>
  </cols>
  <sheetData>
    <row r="1" spans="1:9" ht="21">
      <c r="A1" s="42" t="s">
        <v>0</v>
      </c>
      <c r="B1" s="42"/>
      <c r="C1" s="42"/>
      <c r="D1" s="42"/>
      <c r="E1" s="42"/>
      <c r="F1" s="42"/>
      <c r="G1" s="42"/>
    </row>
    <row r="2" spans="1:9" ht="14.45" customHeight="1">
      <c r="A2" s="43"/>
      <c r="B2" s="44" t="s">
        <v>1</v>
      </c>
      <c r="C2" s="44"/>
      <c r="D2" s="43" t="s">
        <v>2</v>
      </c>
      <c r="E2" s="43"/>
      <c r="F2" s="43"/>
      <c r="G2" s="43"/>
    </row>
    <row r="3" spans="1:9">
      <c r="A3" s="43"/>
      <c r="B3" s="44"/>
      <c r="C3" s="44"/>
      <c r="D3" s="43"/>
      <c r="E3" s="43"/>
      <c r="F3" s="43"/>
      <c r="G3" s="43"/>
    </row>
    <row r="4" spans="1:9" ht="153" customHeight="1">
      <c r="A4" s="43"/>
      <c r="B4" s="44"/>
      <c r="C4" s="44"/>
      <c r="D4" s="43"/>
      <c r="E4" s="43"/>
      <c r="F4" s="43"/>
      <c r="G4" s="43"/>
    </row>
    <row r="5" spans="1:9" ht="29.45" customHeight="1">
      <c r="A5" s="8" t="s">
        <v>3</v>
      </c>
      <c r="B5" s="25">
        <v>5</v>
      </c>
      <c r="C5" s="45" t="s">
        <v>4</v>
      </c>
      <c r="D5" s="46"/>
      <c r="E5" s="46"/>
      <c r="F5" s="46"/>
      <c r="G5" s="47"/>
    </row>
    <row r="6" spans="1:9" ht="75" customHeight="1">
      <c r="A6" s="9" t="s">
        <v>5</v>
      </c>
      <c r="B6" s="25">
        <v>0.05</v>
      </c>
      <c r="C6" s="45" t="s">
        <v>6</v>
      </c>
      <c r="D6" s="46"/>
      <c r="E6" s="46"/>
      <c r="F6" s="46"/>
      <c r="G6" s="47"/>
    </row>
    <row r="7" spans="1:9" ht="42.95" customHeight="1">
      <c r="A7" s="9" t="s">
        <v>7</v>
      </c>
      <c r="B7" s="26">
        <f>1-(1-B6)^(1/B5)</f>
        <v>1.0206218313011495E-2</v>
      </c>
      <c r="C7" s="45" t="s">
        <v>8</v>
      </c>
      <c r="D7" s="46"/>
      <c r="E7" s="46"/>
      <c r="F7" s="46"/>
      <c r="G7" s="47"/>
    </row>
    <row r="8" spans="1:9" ht="23.45" customHeight="1">
      <c r="A8" s="9" t="s">
        <v>9</v>
      </c>
      <c r="B8" s="26">
        <f>LN(B7/(1-B7))</f>
        <v>-4.5744994470379403</v>
      </c>
      <c r="C8" s="45" t="s">
        <v>10</v>
      </c>
      <c r="D8" s="46"/>
      <c r="E8" s="46"/>
      <c r="F8" s="46"/>
      <c r="G8" s="47"/>
    </row>
    <row r="9" spans="1:9" ht="79.5" customHeight="1">
      <c r="A9" s="9" t="s">
        <v>11</v>
      </c>
      <c r="B9" s="3" cm="1">
        <f t="array" ref="B9">1-PRODUCT(1-G25:G57)</f>
        <v>6.5139792224185755E-2</v>
      </c>
      <c r="C9" s="45" t="s">
        <v>12</v>
      </c>
      <c r="D9" s="46"/>
      <c r="E9" s="46"/>
      <c r="F9" s="46"/>
      <c r="G9" s="47"/>
    </row>
    <row r="11" spans="1:9" s="1" customFormat="1" ht="29.1">
      <c r="A11" s="11"/>
      <c r="B11" s="9" t="s">
        <v>13</v>
      </c>
      <c r="C11" s="9" t="s">
        <v>14</v>
      </c>
      <c r="D11" s="9" t="s">
        <v>15</v>
      </c>
      <c r="E11" s="9" t="s">
        <v>16</v>
      </c>
      <c r="F11" s="9" t="s">
        <v>17</v>
      </c>
    </row>
    <row r="12" spans="1:9" s="1" customFormat="1" ht="14.45" customHeight="1">
      <c r="A12" s="40" t="s">
        <v>18</v>
      </c>
      <c r="B12" s="10"/>
      <c r="C12" s="10"/>
      <c r="D12" s="10" t="s">
        <v>19</v>
      </c>
      <c r="E12" s="10"/>
      <c r="F12" s="10"/>
      <c r="G12" s="43" t="s">
        <v>20</v>
      </c>
      <c r="H12" s="43"/>
      <c r="I12" s="43"/>
    </row>
    <row r="13" spans="1:9" s="1" customFormat="1" ht="29.1">
      <c r="A13" s="40"/>
      <c r="B13" s="10" t="s">
        <v>21</v>
      </c>
      <c r="C13" s="10" t="s">
        <v>22</v>
      </c>
      <c r="D13" s="10" t="s">
        <v>23</v>
      </c>
      <c r="E13" s="10" t="s">
        <v>24</v>
      </c>
      <c r="F13" s="10" t="s">
        <v>25</v>
      </c>
      <c r="G13" s="43"/>
      <c r="H13" s="43"/>
      <c r="I13" s="43"/>
    </row>
    <row r="14" spans="1:9" s="1" customFormat="1" ht="29.1">
      <c r="A14" s="40"/>
      <c r="B14" s="10" t="s">
        <v>26</v>
      </c>
      <c r="C14" s="10" t="s">
        <v>27</v>
      </c>
      <c r="D14" s="10" t="s">
        <v>28</v>
      </c>
      <c r="E14" s="10" t="s">
        <v>29</v>
      </c>
      <c r="F14" s="10" t="s">
        <v>30</v>
      </c>
      <c r="G14" s="43"/>
      <c r="H14" s="43"/>
      <c r="I14" s="43"/>
    </row>
    <row r="15" spans="1:9" s="1" customFormat="1" ht="15" thickBot="1">
      <c r="A15" s="5"/>
      <c r="B15" s="10"/>
      <c r="C15" s="10"/>
      <c r="D15" s="10"/>
      <c r="E15" s="10"/>
      <c r="F15" s="10"/>
      <c r="G15" s="43"/>
      <c r="H15" s="43"/>
      <c r="I15" s="43"/>
    </row>
    <row r="16" spans="1:9" ht="15.95" customHeight="1" thickBot="1">
      <c r="A16" s="27" t="s">
        <v>31</v>
      </c>
      <c r="B16" s="15">
        <f>B17-B18</f>
        <v>-2.2000000000000002</v>
      </c>
      <c r="C16" s="16">
        <f>C17-C18</f>
        <v>-2.2000000000000002</v>
      </c>
      <c r="D16" s="16">
        <f>D17-D18</f>
        <v>1.5</v>
      </c>
      <c r="E16" s="16">
        <f>E17-E18</f>
        <v>-1.7</v>
      </c>
      <c r="F16" s="16">
        <v>2.8</v>
      </c>
      <c r="G16" s="44" t="s">
        <v>32</v>
      </c>
      <c r="H16" s="44"/>
      <c r="I16" s="44"/>
    </row>
    <row r="17" spans="1:12" ht="18.95" customHeight="1">
      <c r="A17" s="6" t="s">
        <v>33</v>
      </c>
      <c r="B17" s="4">
        <v>-1.6</v>
      </c>
      <c r="C17" s="4">
        <v>-1.6</v>
      </c>
      <c r="D17" s="4">
        <v>0.35</v>
      </c>
      <c r="E17" s="4">
        <v>-0.85</v>
      </c>
      <c r="F17" s="4">
        <v>0.75</v>
      </c>
      <c r="G17" s="44"/>
      <c r="H17" s="44"/>
      <c r="I17" s="44"/>
    </row>
    <row r="18" spans="1:12" ht="21.95" customHeight="1">
      <c r="A18" s="6" t="s">
        <v>34</v>
      </c>
      <c r="B18" s="17">
        <v>0.6</v>
      </c>
      <c r="C18" s="17">
        <v>0.6</v>
      </c>
      <c r="D18" s="17">
        <v>-1.1499999999999999</v>
      </c>
      <c r="E18" s="17">
        <v>0.85</v>
      </c>
      <c r="F18" s="17">
        <f>F17-F16</f>
        <v>-2.0499999999999998</v>
      </c>
      <c r="G18" s="44"/>
      <c r="H18" s="44"/>
      <c r="I18" s="44"/>
    </row>
    <row r="19" spans="1:12">
      <c r="A19" s="6" t="s">
        <v>35</v>
      </c>
      <c r="B19" s="20">
        <f t="shared" ref="B19:F20" si="0">1/(1+1/EXP(B17+$B$8))</f>
        <v>2.0775226459267913E-3</v>
      </c>
      <c r="C19" s="21">
        <f t="shared" si="0"/>
        <v>2.0775226459267913E-3</v>
      </c>
      <c r="D19" s="21">
        <f t="shared" si="0"/>
        <v>1.4421630519668395E-2</v>
      </c>
      <c r="E19" s="21">
        <f t="shared" si="0"/>
        <v>4.3879328703826338E-3</v>
      </c>
      <c r="F19" s="21">
        <f t="shared" si="0"/>
        <v>2.1363018534759196E-2</v>
      </c>
      <c r="G19" s="44"/>
      <c r="H19" s="44"/>
      <c r="I19" s="44"/>
    </row>
    <row r="20" spans="1:12">
      <c r="A20" s="6" t="s">
        <v>36</v>
      </c>
      <c r="B20" s="22">
        <f>1/(1+1/EXP(B18+$B$8))</f>
        <v>1.8442198869174944E-2</v>
      </c>
      <c r="C20" s="17">
        <f t="shared" si="0"/>
        <v>1.8442198869174944E-2</v>
      </c>
      <c r="D20" s="17">
        <f t="shared" si="0"/>
        <v>3.254361716775974E-3</v>
      </c>
      <c r="E20" s="17">
        <f t="shared" si="0"/>
        <v>2.3556860001284114E-2</v>
      </c>
      <c r="F20" s="17">
        <f t="shared" si="0"/>
        <v>1.3256849476583987E-3</v>
      </c>
      <c r="G20" s="44"/>
      <c r="H20" s="44"/>
      <c r="I20" s="44"/>
    </row>
    <row r="21" spans="1:12">
      <c r="A21" s="6" t="s">
        <v>37</v>
      </c>
      <c r="B21" s="23">
        <f>B19*B22+B20*(1-B22)</f>
        <v>1.0096213995318386E-2</v>
      </c>
      <c r="C21" s="24">
        <f>C19*C22+C20*(1-C22)</f>
        <v>1.058715428201583E-2</v>
      </c>
      <c r="D21" s="24">
        <f>D19*D22+D20*(1-D22)</f>
        <v>1.0178068374569275E-2</v>
      </c>
      <c r="E21" s="24">
        <f>E19*E22+E20*(1-E22)</f>
        <v>1.0138611009653079E-2</v>
      </c>
      <c r="F21" s="24">
        <f>F19*F22+F20*(1-F22)</f>
        <v>1.0743231733595773E-2</v>
      </c>
      <c r="G21" s="44"/>
      <c r="H21" s="44"/>
      <c r="I21" s="44"/>
    </row>
    <row r="22" spans="1:12">
      <c r="A22" s="6" t="s">
        <v>38</v>
      </c>
      <c r="B22" s="18">
        <v>0.51</v>
      </c>
      <c r="C22" s="19">
        <v>0.48</v>
      </c>
      <c r="D22" s="19">
        <v>0.62</v>
      </c>
      <c r="E22" s="19">
        <v>0.7</v>
      </c>
      <c r="F22" s="19">
        <v>0.47</v>
      </c>
      <c r="G22" s="44"/>
      <c r="H22" s="44"/>
      <c r="I22" s="44"/>
    </row>
    <row r="23" spans="1:12" ht="35.450000000000003" customHeight="1">
      <c r="A23" s="41" t="s">
        <v>39</v>
      </c>
      <c r="B23" s="41"/>
      <c r="C23" s="41"/>
      <c r="D23" s="41"/>
      <c r="E23" s="41"/>
      <c r="F23" s="41"/>
    </row>
    <row r="24" spans="1:12" ht="35.450000000000003" customHeight="1">
      <c r="A24" s="12"/>
      <c r="B24" s="11" t="s">
        <v>13</v>
      </c>
      <c r="C24" s="11" t="s">
        <v>14</v>
      </c>
      <c r="D24" s="11" t="s">
        <v>15</v>
      </c>
      <c r="E24" s="11" t="s">
        <v>16</v>
      </c>
      <c r="F24" s="11" t="s">
        <v>17</v>
      </c>
      <c r="G24" s="11" t="s">
        <v>40</v>
      </c>
      <c r="H24" s="11" t="s">
        <v>13</v>
      </c>
      <c r="I24" s="11" t="s">
        <v>14</v>
      </c>
      <c r="J24" s="11" t="s">
        <v>15</v>
      </c>
      <c r="K24" s="11" t="s">
        <v>16</v>
      </c>
      <c r="L24" s="11" t="s">
        <v>17</v>
      </c>
    </row>
    <row r="25" spans="1:12" s="1" customFormat="1" ht="30.95" customHeight="1">
      <c r="A25" s="13" t="s">
        <v>41</v>
      </c>
      <c r="B25" s="13" t="s">
        <v>21</v>
      </c>
      <c r="C25" s="13"/>
      <c r="D25" s="13" t="s">
        <v>23</v>
      </c>
      <c r="E25" s="13"/>
      <c r="F25" s="13" t="s">
        <v>25</v>
      </c>
      <c r="G25" s="14">
        <f>1/(1+1/EXP(SUM(H25:L25)+B$8))</f>
        <v>4.3879328703826338E-3</v>
      </c>
      <c r="H25" s="14">
        <f t="shared" ref="H25:I29" si="1">IF(B25="",0,IF(B25=B$13,B$17,B$18))</f>
        <v>-1.6</v>
      </c>
      <c r="I25" s="14">
        <f t="shared" si="1"/>
        <v>0</v>
      </c>
      <c r="J25" s="14">
        <f>IF(OR(D25="",D25=D$13),0,IF(D25=D$12,D$18,D$17))</f>
        <v>0</v>
      </c>
      <c r="K25" s="14">
        <f t="shared" ref="K25:L29" si="2">IF(E25="",0,IF(E25=E$13,E$17,E$18))</f>
        <v>0</v>
      </c>
      <c r="L25" s="14">
        <f t="shared" si="2"/>
        <v>0.75</v>
      </c>
    </row>
    <row r="26" spans="1:12" s="1" customFormat="1" ht="30.95" customHeight="1">
      <c r="A26" s="13" t="s">
        <v>42</v>
      </c>
      <c r="B26" s="13" t="s">
        <v>21</v>
      </c>
      <c r="C26" s="13" t="s">
        <v>27</v>
      </c>
      <c r="D26" s="13" t="s">
        <v>23</v>
      </c>
      <c r="E26" s="13" t="s">
        <v>24</v>
      </c>
      <c r="F26" s="13" t="s">
        <v>30</v>
      </c>
      <c r="G26" s="14">
        <f>1/(1+1/EXP(SUM(H26:L26)+B$8))</f>
        <v>2.086800899213792E-4</v>
      </c>
      <c r="H26" s="14">
        <f t="shared" si="1"/>
        <v>-1.6</v>
      </c>
      <c r="I26" s="14">
        <f t="shared" si="1"/>
        <v>0.6</v>
      </c>
      <c r="J26" s="14">
        <f>IF(OR(D26="",D26=D$13),0,IF(D26=D$12,D$18,D$17))</f>
        <v>0</v>
      </c>
      <c r="K26" s="14">
        <f t="shared" si="2"/>
        <v>-0.85</v>
      </c>
      <c r="L26" s="14">
        <f t="shared" si="2"/>
        <v>-2.0499999999999998</v>
      </c>
    </row>
    <row r="27" spans="1:12" s="1" customFormat="1" ht="30.95" customHeight="1">
      <c r="A27" s="13" t="s">
        <v>43</v>
      </c>
      <c r="B27" s="13" t="s">
        <v>26</v>
      </c>
      <c r="C27" s="13" t="s">
        <v>27</v>
      </c>
      <c r="D27" s="13"/>
      <c r="E27" s="13" t="s">
        <v>24</v>
      </c>
      <c r="F27" s="13" t="s">
        <v>25</v>
      </c>
      <c r="G27" s="14">
        <f>1/(1+1/EXP(SUM(H27:L27)+B$8))</f>
        <v>3.0046572961768842E-2</v>
      </c>
      <c r="H27" s="14">
        <f t="shared" si="1"/>
        <v>0.6</v>
      </c>
      <c r="I27" s="14">
        <f t="shared" si="1"/>
        <v>0.6</v>
      </c>
      <c r="J27" s="14">
        <f>IF(OR(D27="",D27=D$13),0,IF(D27=D$12,D$18,D$17))</f>
        <v>0</v>
      </c>
      <c r="K27" s="14">
        <f t="shared" si="2"/>
        <v>-0.85</v>
      </c>
      <c r="L27" s="14">
        <f t="shared" si="2"/>
        <v>0.75</v>
      </c>
    </row>
    <row r="28" spans="1:12" s="1" customFormat="1" ht="30.95" customHeight="1">
      <c r="A28" s="13" t="s">
        <v>44</v>
      </c>
      <c r="B28" s="13" t="s">
        <v>21</v>
      </c>
      <c r="C28" s="13" t="s">
        <v>27</v>
      </c>
      <c r="D28" s="13" t="s">
        <v>28</v>
      </c>
      <c r="E28" s="13" t="s">
        <v>29</v>
      </c>
      <c r="F28" s="13" t="s">
        <v>25</v>
      </c>
      <c r="G28" s="14">
        <f>1/(1+1/EXP(SUM(H28:L28)+B$8))</f>
        <v>2.5970015968508366E-2</v>
      </c>
      <c r="H28" s="14">
        <f t="shared" si="1"/>
        <v>-1.6</v>
      </c>
      <c r="I28" s="14">
        <f t="shared" si="1"/>
        <v>0.6</v>
      </c>
      <c r="J28" s="14">
        <f>IF(OR(D28="",D28=D$13),0,IF(D28=D$12,D$18,D$17))</f>
        <v>0.35</v>
      </c>
      <c r="K28" s="14">
        <f t="shared" si="2"/>
        <v>0.85</v>
      </c>
      <c r="L28" s="14">
        <f t="shared" si="2"/>
        <v>0.75</v>
      </c>
    </row>
    <row r="29" spans="1:12" s="1" customFormat="1" ht="30.95" customHeight="1">
      <c r="A29" s="13" t="s">
        <v>45</v>
      </c>
      <c r="B29" s="13" t="s">
        <v>21</v>
      </c>
      <c r="C29" s="13" t="s">
        <v>27</v>
      </c>
      <c r="D29" s="13" t="s">
        <v>19</v>
      </c>
      <c r="E29" s="13" t="s">
        <v>29</v>
      </c>
      <c r="F29" s="13" t="s">
        <v>25</v>
      </c>
      <c r="G29" s="14">
        <f>1/(1+1/EXP(SUM(H29:L29)+B$8))</f>
        <v>5.9140108971376107E-3</v>
      </c>
      <c r="H29" s="14">
        <f t="shared" si="1"/>
        <v>-1.6</v>
      </c>
      <c r="I29" s="14">
        <f t="shared" si="1"/>
        <v>0.6</v>
      </c>
      <c r="J29" s="14">
        <f>IF(OR(D29="",D29=D$13),0,IF(D29=D$12,D$18,D$17))</f>
        <v>-1.1499999999999999</v>
      </c>
      <c r="K29" s="14">
        <f t="shared" si="2"/>
        <v>0.85</v>
      </c>
      <c r="L29" s="14">
        <f t="shared" si="2"/>
        <v>0.75</v>
      </c>
    </row>
    <row r="30" spans="1:12" s="1" customFormat="1" ht="30.95" customHeight="1">
      <c r="A30" s="13"/>
      <c r="B30" s="13"/>
      <c r="C30" s="13"/>
      <c r="D30" s="13"/>
      <c r="E30" s="13"/>
      <c r="F30" s="13"/>
      <c r="G30" s="14"/>
      <c r="H30" s="14"/>
      <c r="I30" s="14"/>
      <c r="J30" s="14"/>
      <c r="K30" s="14"/>
      <c r="L30" s="14"/>
    </row>
    <row r="31" spans="1:12" s="1" customFormat="1" ht="30.95" customHeight="1">
      <c r="A31" s="13"/>
      <c r="B31" s="13"/>
      <c r="C31" s="13"/>
      <c r="D31" s="13"/>
      <c r="E31" s="13"/>
      <c r="F31" s="13"/>
      <c r="G31" s="14"/>
      <c r="H31" s="14"/>
      <c r="I31" s="14"/>
      <c r="J31" s="14"/>
      <c r="K31" s="14"/>
      <c r="L31" s="14"/>
    </row>
    <row r="32" spans="1:12" s="1" customFormat="1" ht="30.95" customHeight="1">
      <c r="A32" s="13"/>
      <c r="B32" s="13"/>
      <c r="C32" s="13"/>
      <c r="D32" s="13"/>
      <c r="E32" s="13"/>
      <c r="F32" s="13"/>
      <c r="G32" s="14"/>
      <c r="H32" s="14"/>
      <c r="I32" s="14"/>
      <c r="J32" s="14"/>
      <c r="K32" s="14"/>
      <c r="L32" s="14"/>
    </row>
    <row r="33" spans="1:12" s="1" customFormat="1" ht="30.95" customHeight="1">
      <c r="A33" s="13"/>
      <c r="B33" s="13"/>
      <c r="C33" s="13"/>
      <c r="D33" s="13"/>
      <c r="E33" s="13"/>
      <c r="F33" s="13"/>
      <c r="G33" s="14"/>
      <c r="H33" s="14"/>
      <c r="I33" s="14"/>
      <c r="J33" s="14"/>
      <c r="K33" s="14"/>
      <c r="L33" s="14"/>
    </row>
    <row r="34" spans="1:12" s="1" customFormat="1" ht="30.95" customHeight="1">
      <c r="A34" s="13"/>
      <c r="B34" s="13"/>
      <c r="C34" s="13"/>
      <c r="D34" s="13"/>
      <c r="E34" s="13"/>
      <c r="F34" s="13"/>
      <c r="G34" s="14"/>
      <c r="H34" s="14"/>
      <c r="I34" s="14"/>
      <c r="J34" s="14"/>
      <c r="K34" s="14"/>
      <c r="L34" s="14"/>
    </row>
    <row r="35" spans="1:12" s="1" customFormat="1" ht="30.95" customHeight="1">
      <c r="A35" s="13"/>
      <c r="B35" s="13"/>
      <c r="C35" s="13"/>
      <c r="D35" s="13"/>
      <c r="E35" s="13"/>
      <c r="F35" s="13"/>
      <c r="G35" s="14"/>
      <c r="H35" s="14"/>
      <c r="I35" s="14"/>
      <c r="J35" s="14"/>
      <c r="K35" s="14"/>
      <c r="L35" s="14"/>
    </row>
    <row r="36" spans="1:12" s="1" customFormat="1" ht="30.95" customHeight="1">
      <c r="A36" s="13"/>
      <c r="B36" s="13"/>
      <c r="C36" s="13"/>
      <c r="D36" s="13"/>
      <c r="E36" s="13"/>
      <c r="F36" s="13"/>
      <c r="G36" s="14"/>
      <c r="H36" s="14"/>
      <c r="I36" s="14"/>
      <c r="J36" s="14"/>
      <c r="K36" s="14"/>
      <c r="L36" s="14"/>
    </row>
    <row r="37" spans="1:12" s="1" customFormat="1" ht="30.95" customHeight="1">
      <c r="A37" s="13"/>
      <c r="B37" s="13"/>
      <c r="C37" s="13"/>
      <c r="D37" s="13"/>
      <c r="E37" s="13"/>
      <c r="F37" s="13"/>
      <c r="G37" s="14"/>
      <c r="H37" s="14"/>
      <c r="I37" s="14"/>
      <c r="J37" s="14"/>
      <c r="K37" s="14"/>
      <c r="L37" s="14"/>
    </row>
    <row r="38" spans="1:12" s="1" customFormat="1" ht="30.95" customHeight="1">
      <c r="A38" s="13"/>
      <c r="B38" s="13"/>
      <c r="C38" s="13"/>
      <c r="D38" s="13"/>
      <c r="E38" s="13"/>
      <c r="F38" s="13"/>
      <c r="G38" s="14"/>
      <c r="H38" s="14"/>
      <c r="I38" s="14"/>
      <c r="J38" s="14"/>
      <c r="K38" s="14"/>
      <c r="L38" s="14"/>
    </row>
    <row r="39" spans="1:12" s="1" customFormat="1" ht="30.95" customHeight="1">
      <c r="A39" s="13"/>
      <c r="B39" s="13"/>
      <c r="C39" s="13"/>
      <c r="D39" s="13"/>
      <c r="E39" s="13"/>
      <c r="F39" s="13"/>
      <c r="G39" s="14"/>
      <c r="H39" s="14"/>
      <c r="I39" s="14"/>
      <c r="J39" s="14"/>
      <c r="K39" s="14"/>
      <c r="L39" s="14"/>
    </row>
    <row r="40" spans="1:12" s="1" customFormat="1" ht="30.95" customHeight="1">
      <c r="A40" s="13"/>
      <c r="B40" s="13"/>
      <c r="C40" s="13"/>
      <c r="D40" s="13"/>
      <c r="E40" s="13"/>
      <c r="F40" s="13"/>
      <c r="G40" s="14"/>
      <c r="H40" s="14"/>
      <c r="I40" s="14"/>
      <c r="J40" s="14"/>
      <c r="K40" s="14"/>
      <c r="L40" s="14"/>
    </row>
    <row r="41" spans="1:12" s="1" customFormat="1" ht="30.95" customHeight="1">
      <c r="A41" s="13"/>
      <c r="B41" s="13"/>
      <c r="C41" s="13"/>
      <c r="D41" s="13"/>
      <c r="E41" s="13"/>
      <c r="F41" s="13"/>
      <c r="G41" s="14"/>
      <c r="H41" s="14"/>
      <c r="I41" s="14"/>
      <c r="J41" s="14"/>
      <c r="K41" s="14"/>
      <c r="L41" s="14"/>
    </row>
    <row r="42" spans="1:12" s="1" customFormat="1" ht="30.95" customHeight="1">
      <c r="A42" s="13"/>
      <c r="B42" s="13"/>
      <c r="C42" s="13"/>
      <c r="D42" s="13"/>
      <c r="E42" s="13"/>
      <c r="F42" s="13"/>
      <c r="G42" s="14"/>
      <c r="H42" s="14"/>
      <c r="I42" s="14"/>
      <c r="J42" s="14"/>
      <c r="K42" s="14"/>
      <c r="L42" s="14"/>
    </row>
    <row r="43" spans="1:12" s="1" customFormat="1" ht="30.95" customHeight="1">
      <c r="A43" s="13"/>
      <c r="B43" s="13"/>
      <c r="C43" s="13"/>
      <c r="D43" s="13"/>
      <c r="E43" s="13"/>
      <c r="F43" s="13"/>
      <c r="G43" s="14"/>
      <c r="H43" s="14"/>
      <c r="I43" s="14"/>
      <c r="J43" s="14"/>
      <c r="K43" s="14"/>
      <c r="L43" s="14"/>
    </row>
    <row r="44" spans="1:12" s="1" customFormat="1" ht="30.95" customHeight="1">
      <c r="A44" s="13"/>
      <c r="B44" s="13"/>
      <c r="C44" s="13"/>
      <c r="D44" s="13"/>
      <c r="E44" s="13"/>
      <c r="F44" s="13"/>
      <c r="G44" s="14"/>
      <c r="H44" s="14"/>
      <c r="I44" s="14"/>
      <c r="J44" s="14"/>
      <c r="K44" s="14"/>
      <c r="L44" s="14"/>
    </row>
    <row r="45" spans="1:12" s="1" customFormat="1" ht="30.95" customHeight="1">
      <c r="A45" s="13"/>
      <c r="B45" s="13"/>
      <c r="C45" s="13"/>
      <c r="D45" s="13"/>
      <c r="E45" s="13"/>
      <c r="F45" s="13"/>
      <c r="G45" s="14"/>
      <c r="H45" s="14"/>
      <c r="I45" s="14"/>
      <c r="J45" s="14"/>
      <c r="K45" s="14"/>
      <c r="L45" s="14"/>
    </row>
    <row r="46" spans="1:12" s="1" customFormat="1" ht="30.95" customHeight="1">
      <c r="A46" s="13"/>
      <c r="B46" s="13"/>
      <c r="C46" s="13"/>
      <c r="D46" s="13"/>
      <c r="E46" s="13"/>
      <c r="F46" s="13"/>
      <c r="G46" s="14"/>
      <c r="H46" s="14"/>
      <c r="I46" s="14"/>
      <c r="J46" s="14"/>
      <c r="K46" s="14"/>
      <c r="L46" s="14"/>
    </row>
    <row r="47" spans="1:12" s="1" customFormat="1" ht="30.95" customHeight="1">
      <c r="A47" s="13"/>
      <c r="B47" s="13"/>
      <c r="C47" s="13"/>
      <c r="D47" s="13"/>
      <c r="E47" s="13"/>
      <c r="F47" s="13"/>
      <c r="G47" s="14"/>
      <c r="H47" s="14"/>
      <c r="I47" s="14"/>
      <c r="J47" s="14"/>
      <c r="K47" s="14"/>
      <c r="L47" s="14"/>
    </row>
    <row r="48" spans="1:12" s="1" customFormat="1" ht="30.95" customHeight="1">
      <c r="A48" s="13"/>
      <c r="B48" s="13"/>
      <c r="C48" s="13"/>
      <c r="D48" s="13"/>
      <c r="E48" s="13"/>
      <c r="F48" s="13"/>
      <c r="G48" s="14"/>
      <c r="H48" s="14"/>
      <c r="I48" s="14"/>
      <c r="J48" s="14"/>
      <c r="K48" s="14"/>
      <c r="L48" s="14"/>
    </row>
    <row r="49" spans="1:12" s="1" customFormat="1" ht="30.95" customHeight="1">
      <c r="A49" s="13"/>
      <c r="B49" s="13"/>
      <c r="C49" s="13"/>
      <c r="D49" s="13"/>
      <c r="E49" s="13"/>
      <c r="F49" s="13"/>
      <c r="G49" s="14"/>
      <c r="H49" s="14"/>
      <c r="I49" s="14"/>
      <c r="J49" s="14"/>
      <c r="K49" s="14"/>
      <c r="L49" s="14"/>
    </row>
    <row r="50" spans="1:12" s="1" customFormat="1" ht="30.95" customHeight="1">
      <c r="A50" s="13"/>
      <c r="B50" s="13"/>
      <c r="C50" s="13"/>
      <c r="D50" s="13"/>
      <c r="E50" s="13"/>
      <c r="F50" s="13"/>
      <c r="G50" s="14"/>
      <c r="H50" s="14"/>
      <c r="I50" s="14"/>
      <c r="J50" s="14"/>
      <c r="K50" s="14"/>
      <c r="L50" s="14"/>
    </row>
    <row r="51" spans="1:12" s="1" customFormat="1" ht="30.95" customHeight="1">
      <c r="A51" s="13"/>
      <c r="B51" s="13"/>
      <c r="C51" s="13"/>
      <c r="D51" s="13"/>
      <c r="E51" s="13"/>
      <c r="F51" s="13"/>
      <c r="G51" s="14"/>
      <c r="H51" s="14"/>
      <c r="I51" s="14"/>
      <c r="J51" s="14"/>
      <c r="K51" s="14"/>
      <c r="L51" s="14"/>
    </row>
    <row r="52" spans="1:12" s="1" customFormat="1" ht="30.95" customHeight="1">
      <c r="A52" s="13"/>
      <c r="B52" s="13"/>
      <c r="C52" s="13"/>
      <c r="D52" s="13"/>
      <c r="E52" s="13"/>
      <c r="F52" s="13"/>
      <c r="G52" s="14"/>
      <c r="H52" s="14"/>
      <c r="I52" s="14"/>
      <c r="J52" s="14"/>
      <c r="K52" s="14"/>
      <c r="L52" s="14"/>
    </row>
    <row r="53" spans="1:12" s="1" customFormat="1" ht="30.95" customHeight="1">
      <c r="A53" s="13"/>
      <c r="B53" s="13"/>
      <c r="C53" s="13"/>
      <c r="D53" s="13"/>
      <c r="E53" s="13"/>
      <c r="F53" s="13"/>
      <c r="G53" s="14"/>
      <c r="H53" s="14"/>
      <c r="I53" s="14"/>
      <c r="J53" s="14"/>
      <c r="K53" s="14"/>
      <c r="L53" s="14"/>
    </row>
    <row r="54" spans="1:12" s="1" customFormat="1" ht="30.95" customHeight="1">
      <c r="A54" s="13"/>
      <c r="B54" s="13"/>
      <c r="C54" s="13"/>
      <c r="D54" s="13"/>
      <c r="E54" s="13"/>
      <c r="F54" s="13"/>
      <c r="G54" s="14"/>
      <c r="H54" s="14"/>
      <c r="I54" s="14"/>
      <c r="J54" s="14"/>
      <c r="K54" s="14"/>
      <c r="L54" s="14"/>
    </row>
    <row r="55" spans="1:12" s="1" customFormat="1" ht="30.95" customHeight="1">
      <c r="A55" s="13"/>
      <c r="B55" s="13"/>
      <c r="C55" s="13"/>
      <c r="D55" s="13"/>
      <c r="E55" s="13"/>
      <c r="F55" s="13"/>
      <c r="G55" s="14"/>
      <c r="H55" s="14"/>
      <c r="I55" s="14"/>
      <c r="J55" s="14"/>
      <c r="K55" s="14"/>
      <c r="L55" s="14"/>
    </row>
    <row r="56" spans="1:12" s="1" customFormat="1" ht="30.95" customHeight="1">
      <c r="A56" s="13"/>
      <c r="B56" s="13"/>
      <c r="C56" s="13"/>
      <c r="D56" s="13"/>
      <c r="E56" s="13"/>
      <c r="F56" s="13"/>
      <c r="G56" s="14"/>
      <c r="H56" s="14"/>
      <c r="I56" s="14"/>
      <c r="J56" s="14"/>
      <c r="K56" s="14"/>
      <c r="L56" s="14"/>
    </row>
    <row r="57" spans="1:12" s="1" customFormat="1" ht="30.95" customHeight="1">
      <c r="A57" s="13"/>
      <c r="B57" s="13"/>
      <c r="C57" s="13"/>
      <c r="D57" s="13"/>
      <c r="E57" s="13"/>
      <c r="F57" s="13"/>
      <c r="G57" s="14"/>
      <c r="H57" s="14"/>
      <c r="I57" s="14"/>
      <c r="J57" s="14"/>
      <c r="K57" s="14"/>
      <c r="L57" s="14"/>
    </row>
  </sheetData>
  <mergeCells count="13">
    <mergeCell ref="A12:A14"/>
    <mergeCell ref="A23:F23"/>
    <mergeCell ref="A1:G1"/>
    <mergeCell ref="D2:G4"/>
    <mergeCell ref="A2:A4"/>
    <mergeCell ref="B2:C4"/>
    <mergeCell ref="G12:I15"/>
    <mergeCell ref="G16:I22"/>
    <mergeCell ref="C9:G9"/>
    <mergeCell ref="C5:G5"/>
    <mergeCell ref="C6:G6"/>
    <mergeCell ref="C7:G7"/>
    <mergeCell ref="C8:G8"/>
  </mergeCells>
  <phoneticPr fontId="6" type="noConversion"/>
  <dataValidations count="2">
    <dataValidation type="list" allowBlank="1" showInputMessage="1" showErrorMessage="1" sqref="E25:F57 B25:C57" xr:uid="{591B9E69-ED5C-4B9F-A502-9F7477B24103}">
      <formula1>B$13:B$14</formula1>
    </dataValidation>
    <dataValidation type="list" allowBlank="1" showInputMessage="1" showErrorMessage="1" sqref="D25:D57" xr:uid="{3405A88C-BA55-49D6-8567-73529517C063}">
      <formula1>D$12:D$14</formula1>
    </dataValidation>
  </dataValidations>
  <hyperlinks>
    <hyperlink ref="L5" r:id="rId1" display="www.hubbardresearch.com" xr:uid="{8012EC76-943E-4EA0-BB6D-AFD0778B5B92}"/>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5451-626B-4DBE-8499-D27DF37BB2AB}">
  <dimension ref="A1:D13"/>
  <sheetViews>
    <sheetView showGridLines="0" workbookViewId="0">
      <selection activeCell="D2" sqref="D2:D3"/>
    </sheetView>
  </sheetViews>
  <sheetFormatPr defaultRowHeight="14.45"/>
  <cols>
    <col min="1" max="1" width="38.7109375" customWidth="1"/>
    <col min="2" max="2" width="14.7109375" customWidth="1"/>
    <col min="3" max="3" width="12.28515625" customWidth="1"/>
    <col min="4" max="4" width="91.5703125" customWidth="1"/>
  </cols>
  <sheetData>
    <row r="1" spans="1:4">
      <c r="A1" s="48" t="s">
        <v>46</v>
      </c>
      <c r="B1" s="48"/>
      <c r="C1" s="48"/>
      <c r="D1" s="48"/>
    </row>
    <row r="2" spans="1:4" ht="48" customHeight="1">
      <c r="A2" s="43"/>
      <c r="B2" s="49" t="s">
        <v>47</v>
      </c>
      <c r="C2" s="49"/>
      <c r="D2" s="43" t="s">
        <v>48</v>
      </c>
    </row>
    <row r="3" spans="1:4" ht="92.25" customHeight="1">
      <c r="A3" s="43"/>
      <c r="B3" s="49"/>
      <c r="C3" s="49"/>
      <c r="D3" s="43"/>
    </row>
    <row r="4" spans="1:4" ht="24" customHeight="1">
      <c r="A4" s="7"/>
      <c r="B4" s="6" t="s">
        <v>49</v>
      </c>
      <c r="C4" s="6" t="s">
        <v>50</v>
      </c>
      <c r="D4" s="2" t="s">
        <v>51</v>
      </c>
    </row>
    <row r="5" spans="1:4" ht="15.6">
      <c r="A5" s="27" t="s">
        <v>52</v>
      </c>
      <c r="B5" s="7"/>
      <c r="C5" s="7"/>
      <c r="D5" s="6"/>
    </row>
    <row r="6" spans="1:4" ht="20.45" customHeight="1">
      <c r="A6" s="30" t="s">
        <v>53</v>
      </c>
      <c r="B6" s="31">
        <v>0.2</v>
      </c>
      <c r="C6" s="32">
        <f>LN(B6/(1-B6))</f>
        <v>-1.3862943611198906</v>
      </c>
      <c r="D6" s="43" t="s">
        <v>54</v>
      </c>
    </row>
    <row r="7" spans="1:4" ht="20.45" customHeight="1">
      <c r="A7" s="30" t="s">
        <v>55</v>
      </c>
      <c r="B7" s="33">
        <v>0.15</v>
      </c>
      <c r="C7" s="34">
        <f>LN(B7/(1-B7))</f>
        <v>-1.7346010553881064</v>
      </c>
      <c r="D7" s="43"/>
    </row>
    <row r="8" spans="1:4" ht="37.5" customHeight="1">
      <c r="A8" s="6" t="s">
        <v>56</v>
      </c>
      <c r="B8" s="36">
        <f>1/(1+1/EXP(C8))</f>
        <v>0.14185106490048777</v>
      </c>
      <c r="C8" s="37">
        <v>-1.8</v>
      </c>
      <c r="D8" s="43" t="s">
        <v>57</v>
      </c>
    </row>
    <row r="9" spans="1:4" ht="24.6" customHeight="1">
      <c r="A9" s="6" t="s">
        <v>58</v>
      </c>
      <c r="B9" s="38">
        <f>1/(1+1/EXP(C9))</f>
        <v>0.11920292202211757</v>
      </c>
      <c r="C9" s="39">
        <v>-2</v>
      </c>
      <c r="D9" s="43"/>
    </row>
    <row r="10" spans="1:4" ht="29.1">
      <c r="A10" s="27" t="s">
        <v>59</v>
      </c>
      <c r="B10" s="7"/>
      <c r="C10" s="35">
        <v>-1.9</v>
      </c>
      <c r="D10" s="29" t="s">
        <v>60</v>
      </c>
    </row>
    <row r="11" spans="1:4" ht="40.5" customHeight="1">
      <c r="A11" s="27" t="s">
        <v>61</v>
      </c>
      <c r="B11" s="7"/>
      <c r="C11" s="3">
        <f>C10+SUM(C6:C7)-SUM(C8:C9)</f>
        <v>-1.2208954165079975</v>
      </c>
      <c r="D11" s="28" t="s">
        <v>62</v>
      </c>
    </row>
    <row r="12" spans="1:4" ht="42.95" customHeight="1">
      <c r="A12" s="27" t="s">
        <v>63</v>
      </c>
      <c r="B12" s="3">
        <f>AVERAGE(B6:B7)</f>
        <v>0.17499999999999999</v>
      </c>
      <c r="C12" s="7"/>
      <c r="D12" s="43" t="s">
        <v>64</v>
      </c>
    </row>
    <row r="13" spans="1:4" ht="48" customHeight="1">
      <c r="A13" s="27" t="s">
        <v>65</v>
      </c>
      <c r="B13" s="3">
        <f>1/(1+1/EXP(C11))</f>
        <v>0.22777891228856251</v>
      </c>
      <c r="C13" s="7"/>
      <c r="D13" s="43"/>
    </row>
  </sheetData>
  <mergeCells count="7">
    <mergeCell ref="D6:D7"/>
    <mergeCell ref="D8:D9"/>
    <mergeCell ref="D12:D13"/>
    <mergeCell ref="A1:D1"/>
    <mergeCell ref="D2:D3"/>
    <mergeCell ref="A2:A3"/>
    <mergeCell ref="B2:C3"/>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6ED31D23AEC54F949A399D304DEF87" ma:contentTypeVersion="8" ma:contentTypeDescription="Create a new document." ma:contentTypeScope="" ma:versionID="917f1253ed920e395d12b9bc2b8d087c">
  <xsd:schema xmlns:xsd="http://www.w3.org/2001/XMLSchema" xmlns:xs="http://www.w3.org/2001/XMLSchema" xmlns:p="http://schemas.microsoft.com/office/2006/metadata/properties" xmlns:ns2="e59a8bb4-8772-4737-a71e-48842f03d33b" xmlns:ns3="06da2ee0-5198-4c54-b5f4-d3094d488ca8" targetNamespace="http://schemas.microsoft.com/office/2006/metadata/properties" ma:root="true" ma:fieldsID="cb86bd14679c75de45ed66951809e370" ns2:_="" ns3:_="">
    <xsd:import namespace="e59a8bb4-8772-4737-a71e-48842f03d33b"/>
    <xsd:import namespace="06da2ee0-5198-4c54-b5f4-d3094d488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a8bb4-8772-4737-a71e-48842f03d3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f54bde2-7ae1-46a6-9cca-9d61fbebac4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da2ee0-5198-4c54-b5f4-d3094d488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dbf48e7-15e4-4a19-83db-0f2ed22e7714}" ma:internalName="TaxCatchAll" ma:showField="CatchAllData" ma:web="06da2ee0-5198-4c54-b5f4-d3094d488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59a8bb4-8772-4737-a71e-48842f03d33b">
      <Terms xmlns="http://schemas.microsoft.com/office/infopath/2007/PartnerControls"/>
    </lcf76f155ced4ddcb4097134ff3c332f>
    <TaxCatchAll xmlns="06da2ee0-5198-4c54-b5f4-d3094d488ca8" xsi:nil="true"/>
  </documentManagement>
</p:properties>
</file>

<file path=customXml/itemProps1.xml><?xml version="1.0" encoding="utf-8"?>
<ds:datastoreItem xmlns:ds="http://schemas.openxmlformats.org/officeDocument/2006/customXml" ds:itemID="{7948F816-F626-40AA-AB41-D83678D07D17}"/>
</file>

<file path=customXml/itemProps2.xml><?xml version="1.0" encoding="utf-8"?>
<ds:datastoreItem xmlns:ds="http://schemas.openxmlformats.org/officeDocument/2006/customXml" ds:itemID="{9F18BC48-C161-4199-AA5A-B0403237823C}"/>
</file>

<file path=customXml/itemProps3.xml><?xml version="1.0" encoding="utf-8"?>
<ds:datastoreItem xmlns:ds="http://schemas.openxmlformats.org/officeDocument/2006/customXml" ds:itemID="{9A496ADE-CB01-4B42-8AE1-7E6B1E9B27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 Hubbard</dc:creator>
  <cp:keywords/>
  <dc:description/>
  <cp:lastModifiedBy/>
  <cp:revision/>
  <dcterms:created xsi:type="dcterms:W3CDTF">2023-04-01T17:50:26Z</dcterms:created>
  <dcterms:modified xsi:type="dcterms:W3CDTF">2023-04-17T20:53:59Z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0x010100E76ED31D23AEC54F949A399D304DEF87</vt:lpwstr>
  </property>
  <property fmtid="{D5CDD505-2E9C-101B-9397-08002B2CF9AE}" pid="3" name="MediaServiceImageTags">
    <vt:lpwstr/>
  </property>
</Properties>
</file>