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9"/>
  <workbookPr/>
  <mc:AlternateContent xmlns:mc="http://schemas.openxmlformats.org/markup-compatibility/2006">
    <mc:Choice Requires="x15">
      <x15ac:absPath xmlns:x15ac="http://schemas.microsoft.com/office/spreadsheetml/2010/11/ac" url="C:\Users\jhmur\Downloads\"/>
    </mc:Choice>
  </mc:AlternateContent>
  <xr:revisionPtr revIDLastSave="0" documentId="8_{BDD6FA1C-6868-437E-BCE5-7677D4DF49AA}" xr6:coauthVersionLast="47" xr6:coauthVersionMax="47" xr10:uidLastSave="{00000000-0000-0000-0000-000000000000}"/>
  <bookViews>
    <workbookView xWindow="-98" yWindow="-98" windowWidth="22695" windowHeight="14595" xr2:uid="{00000000-000D-0000-FFFF-FFFF00000000}"/>
  </bookViews>
  <sheets>
    <sheet name="Sheet1" sheetId="1"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9" i="1" l="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8" i="1"/>
  <c r="K17" i="1"/>
  <c r="K9" i="1"/>
  <c r="K10" i="1"/>
  <c r="K11" i="1"/>
  <c r="K12" i="1"/>
  <c r="K13" i="1"/>
  <c r="K14" i="1"/>
  <c r="K15" i="1"/>
  <c r="K16"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8" i="1"/>
  <c r="G8" i="1"/>
  <c r="N8" i="1" s="1"/>
  <c r="M8" i="1" l="1"/>
  <c r="G9" i="1"/>
  <c r="H9" i="1"/>
  <c r="L9" i="1" s="1"/>
  <c r="I9" i="1"/>
  <c r="J9" i="1"/>
  <c r="G10" i="1"/>
  <c r="H10" i="1"/>
  <c r="L10" i="1" s="1"/>
  <c r="I10" i="1"/>
  <c r="J10" i="1"/>
  <c r="G11" i="1"/>
  <c r="H11" i="1"/>
  <c r="L11" i="1" s="1"/>
  <c r="I11" i="1"/>
  <c r="J11" i="1"/>
  <c r="G12" i="1"/>
  <c r="H12" i="1"/>
  <c r="L12" i="1" s="1"/>
  <c r="I12" i="1"/>
  <c r="J12" i="1"/>
  <c r="G13" i="1"/>
  <c r="H13" i="1"/>
  <c r="L13" i="1" s="1"/>
  <c r="I13" i="1"/>
  <c r="J13" i="1"/>
  <c r="G14" i="1"/>
  <c r="H14" i="1"/>
  <c r="L14" i="1" s="1"/>
  <c r="I14" i="1"/>
  <c r="J14" i="1"/>
  <c r="G15" i="1"/>
  <c r="H15" i="1"/>
  <c r="L15" i="1" s="1"/>
  <c r="I15" i="1"/>
  <c r="J15" i="1"/>
  <c r="G16" i="1"/>
  <c r="H16" i="1"/>
  <c r="L16" i="1" s="1"/>
  <c r="I16" i="1"/>
  <c r="J16" i="1"/>
  <c r="G17" i="1"/>
  <c r="H17" i="1"/>
  <c r="L17" i="1" s="1"/>
  <c r="I17" i="1"/>
  <c r="J17" i="1"/>
  <c r="G18" i="1"/>
  <c r="H18" i="1"/>
  <c r="L18" i="1" s="1"/>
  <c r="I18" i="1"/>
  <c r="J18" i="1"/>
  <c r="G19" i="1"/>
  <c r="H19" i="1"/>
  <c r="L19" i="1" s="1"/>
  <c r="I19" i="1"/>
  <c r="J19" i="1"/>
  <c r="G20" i="1"/>
  <c r="H20" i="1"/>
  <c r="L20" i="1" s="1"/>
  <c r="I20" i="1"/>
  <c r="J20" i="1"/>
  <c r="G21" i="1"/>
  <c r="H21" i="1"/>
  <c r="L21" i="1" s="1"/>
  <c r="I21" i="1"/>
  <c r="J21" i="1"/>
  <c r="G22" i="1"/>
  <c r="H22" i="1"/>
  <c r="L22" i="1" s="1"/>
  <c r="I22" i="1"/>
  <c r="J22" i="1"/>
  <c r="G23" i="1"/>
  <c r="H23" i="1"/>
  <c r="L23" i="1" s="1"/>
  <c r="I23" i="1"/>
  <c r="J23" i="1"/>
  <c r="G24" i="1"/>
  <c r="H24" i="1"/>
  <c r="L24" i="1" s="1"/>
  <c r="I24" i="1"/>
  <c r="J24" i="1"/>
  <c r="G25" i="1"/>
  <c r="H25" i="1"/>
  <c r="L25" i="1" s="1"/>
  <c r="I25" i="1"/>
  <c r="J25" i="1"/>
  <c r="G26" i="1"/>
  <c r="H26" i="1"/>
  <c r="L26" i="1" s="1"/>
  <c r="I26" i="1"/>
  <c r="J26" i="1"/>
  <c r="G27" i="1"/>
  <c r="H27" i="1"/>
  <c r="L27" i="1" s="1"/>
  <c r="I27" i="1"/>
  <c r="J27" i="1"/>
  <c r="G28" i="1"/>
  <c r="H28" i="1"/>
  <c r="L28" i="1" s="1"/>
  <c r="I28" i="1"/>
  <c r="J28" i="1"/>
  <c r="G29" i="1"/>
  <c r="H29" i="1"/>
  <c r="L29" i="1" s="1"/>
  <c r="I29" i="1"/>
  <c r="J29" i="1"/>
  <c r="G30" i="1"/>
  <c r="H30" i="1"/>
  <c r="L30" i="1" s="1"/>
  <c r="I30" i="1"/>
  <c r="J30" i="1"/>
  <c r="G31" i="1"/>
  <c r="H31" i="1"/>
  <c r="L31" i="1" s="1"/>
  <c r="I31" i="1"/>
  <c r="J31" i="1"/>
  <c r="G32" i="1"/>
  <c r="H32" i="1"/>
  <c r="L32" i="1" s="1"/>
  <c r="I32" i="1"/>
  <c r="J32" i="1"/>
  <c r="G33" i="1"/>
  <c r="H33" i="1"/>
  <c r="L33" i="1" s="1"/>
  <c r="I33" i="1"/>
  <c r="J33" i="1"/>
  <c r="G34" i="1"/>
  <c r="H34" i="1"/>
  <c r="L34" i="1" s="1"/>
  <c r="I34" i="1"/>
  <c r="J34" i="1"/>
  <c r="G35" i="1"/>
  <c r="H35" i="1"/>
  <c r="L35" i="1" s="1"/>
  <c r="I35" i="1"/>
  <c r="J35" i="1"/>
  <c r="G36" i="1"/>
  <c r="H36" i="1"/>
  <c r="L36" i="1" s="1"/>
  <c r="I36" i="1"/>
  <c r="J36" i="1"/>
  <c r="G37" i="1"/>
  <c r="H37" i="1"/>
  <c r="L37" i="1" s="1"/>
  <c r="I37" i="1"/>
  <c r="J37" i="1"/>
  <c r="G38" i="1"/>
  <c r="H38" i="1"/>
  <c r="L38" i="1" s="1"/>
  <c r="I38" i="1"/>
  <c r="J38" i="1"/>
  <c r="G39" i="1"/>
  <c r="H39" i="1"/>
  <c r="L39" i="1" s="1"/>
  <c r="I39" i="1"/>
  <c r="J39" i="1"/>
  <c r="G40" i="1"/>
  <c r="H40" i="1"/>
  <c r="L40" i="1" s="1"/>
  <c r="I40" i="1"/>
  <c r="J40" i="1"/>
  <c r="G41" i="1"/>
  <c r="H41" i="1"/>
  <c r="L41" i="1" s="1"/>
  <c r="I41" i="1"/>
  <c r="J41" i="1"/>
  <c r="G42" i="1"/>
  <c r="H42" i="1"/>
  <c r="L42" i="1" s="1"/>
  <c r="I42" i="1"/>
  <c r="J42" i="1"/>
  <c r="G43" i="1"/>
  <c r="H43" i="1"/>
  <c r="L43" i="1" s="1"/>
  <c r="I43" i="1"/>
  <c r="J43" i="1"/>
  <c r="G44" i="1"/>
  <c r="H44" i="1"/>
  <c r="L44" i="1" s="1"/>
  <c r="I44" i="1"/>
  <c r="J44" i="1"/>
  <c r="G45" i="1"/>
  <c r="H45" i="1"/>
  <c r="L45" i="1" s="1"/>
  <c r="I45" i="1"/>
  <c r="J45" i="1"/>
  <c r="G46" i="1"/>
  <c r="H46" i="1"/>
  <c r="L46" i="1" s="1"/>
  <c r="I46" i="1"/>
  <c r="J46" i="1"/>
  <c r="G47" i="1"/>
  <c r="H47" i="1"/>
  <c r="L47" i="1" s="1"/>
  <c r="I47" i="1"/>
  <c r="J47" i="1"/>
  <c r="G48" i="1"/>
  <c r="H48" i="1"/>
  <c r="L48" i="1" s="1"/>
  <c r="I48" i="1"/>
  <c r="J48" i="1"/>
  <c r="G49" i="1"/>
  <c r="H49" i="1"/>
  <c r="L49" i="1" s="1"/>
  <c r="I49" i="1"/>
  <c r="J49" i="1"/>
  <c r="G50" i="1"/>
  <c r="H50" i="1"/>
  <c r="L50" i="1" s="1"/>
  <c r="I50" i="1"/>
  <c r="J50" i="1"/>
  <c r="G51" i="1"/>
  <c r="H51" i="1"/>
  <c r="L51" i="1" s="1"/>
  <c r="I51" i="1"/>
  <c r="J51" i="1"/>
  <c r="G52" i="1"/>
  <c r="H52" i="1"/>
  <c r="L52" i="1" s="1"/>
  <c r="I52" i="1"/>
  <c r="J52" i="1"/>
  <c r="G53" i="1"/>
  <c r="H53" i="1"/>
  <c r="L53" i="1" s="1"/>
  <c r="I53" i="1"/>
  <c r="J53" i="1"/>
  <c r="G54" i="1"/>
  <c r="H54" i="1"/>
  <c r="L54" i="1" s="1"/>
  <c r="I54" i="1"/>
  <c r="J54" i="1"/>
  <c r="G55" i="1"/>
  <c r="H55" i="1"/>
  <c r="L55" i="1" s="1"/>
  <c r="I55" i="1"/>
  <c r="J55" i="1"/>
  <c r="G56" i="1"/>
  <c r="H56" i="1"/>
  <c r="L56" i="1" s="1"/>
  <c r="I56" i="1"/>
  <c r="J56" i="1"/>
  <c r="G57" i="1"/>
  <c r="H57" i="1"/>
  <c r="L57" i="1" s="1"/>
  <c r="I57" i="1"/>
  <c r="J57" i="1"/>
  <c r="J8" i="1"/>
  <c r="H8" i="1"/>
  <c r="L8" i="1" s="1"/>
  <c r="I8" i="1"/>
  <c r="W8" i="1" l="1"/>
  <c r="X8" i="1"/>
  <c r="M56" i="1"/>
  <c r="W56" i="1" s="1"/>
  <c r="N56" i="1"/>
  <c r="X56" i="1" s="1"/>
  <c r="M54" i="1"/>
  <c r="W54" i="1" s="1"/>
  <c r="N54" i="1"/>
  <c r="X54" i="1" s="1"/>
  <c r="N52" i="1"/>
  <c r="X52" i="1" s="1"/>
  <c r="M52" i="1"/>
  <c r="W52" i="1" s="1"/>
  <c r="N50" i="1"/>
  <c r="X50" i="1" s="1"/>
  <c r="M50" i="1"/>
  <c r="W50" i="1" s="1"/>
  <c r="N48" i="1"/>
  <c r="X48" i="1" s="1"/>
  <c r="M48" i="1"/>
  <c r="W48" i="1" s="1"/>
  <c r="M46" i="1"/>
  <c r="W46" i="1" s="1"/>
  <c r="N46" i="1"/>
  <c r="X46" i="1" s="1"/>
  <c r="N44" i="1"/>
  <c r="X44" i="1" s="1"/>
  <c r="M44" i="1"/>
  <c r="W44" i="1" s="1"/>
  <c r="N42" i="1"/>
  <c r="X42" i="1" s="1"/>
  <c r="M42" i="1"/>
  <c r="W42" i="1" s="1"/>
  <c r="N40" i="1"/>
  <c r="X40" i="1" s="1"/>
  <c r="M40" i="1"/>
  <c r="W40" i="1" s="1"/>
  <c r="M38" i="1"/>
  <c r="W38" i="1" s="1"/>
  <c r="N38" i="1"/>
  <c r="X38" i="1" s="1"/>
  <c r="N36" i="1"/>
  <c r="X36" i="1" s="1"/>
  <c r="M36" i="1"/>
  <c r="W36" i="1" s="1"/>
  <c r="N34" i="1"/>
  <c r="X34" i="1" s="1"/>
  <c r="M34" i="1"/>
  <c r="W34" i="1" s="1"/>
  <c r="M32" i="1"/>
  <c r="W32" i="1" s="1"/>
  <c r="N32" i="1"/>
  <c r="X32" i="1" s="1"/>
  <c r="M30" i="1"/>
  <c r="W30" i="1" s="1"/>
  <c r="N30" i="1"/>
  <c r="X30" i="1" s="1"/>
  <c r="N28" i="1"/>
  <c r="X28" i="1" s="1"/>
  <c r="M28" i="1"/>
  <c r="W28" i="1" s="1"/>
  <c r="N26" i="1"/>
  <c r="X26" i="1" s="1"/>
  <c r="M26" i="1"/>
  <c r="W26" i="1" s="1"/>
  <c r="N24" i="1"/>
  <c r="X24" i="1" s="1"/>
  <c r="M24" i="1"/>
  <c r="W24" i="1" s="1"/>
  <c r="M22" i="1"/>
  <c r="W22" i="1" s="1"/>
  <c r="N22" i="1"/>
  <c r="X22" i="1" s="1"/>
  <c r="N20" i="1"/>
  <c r="X20" i="1" s="1"/>
  <c r="M20" i="1"/>
  <c r="W20" i="1" s="1"/>
  <c r="N18" i="1"/>
  <c r="X18" i="1" s="1"/>
  <c r="M18" i="1"/>
  <c r="W18" i="1" s="1"/>
  <c r="N16" i="1"/>
  <c r="X16" i="1" s="1"/>
  <c r="M16" i="1"/>
  <c r="W16" i="1" s="1"/>
  <c r="M14" i="1"/>
  <c r="W14" i="1" s="1"/>
  <c r="N14" i="1"/>
  <c r="X14" i="1" s="1"/>
  <c r="N12" i="1"/>
  <c r="X12" i="1" s="1"/>
  <c r="M12" i="1"/>
  <c r="W12" i="1" s="1"/>
  <c r="N10" i="1"/>
  <c r="X10" i="1" s="1"/>
  <c r="M10" i="1"/>
  <c r="W10" i="1" s="1"/>
  <c r="N57" i="1"/>
  <c r="X57" i="1" s="1"/>
  <c r="M57" i="1"/>
  <c r="W57" i="1" s="1"/>
  <c r="N55" i="1"/>
  <c r="X55" i="1" s="1"/>
  <c r="M55" i="1"/>
  <c r="W55" i="1" s="1"/>
  <c r="M53" i="1"/>
  <c r="W53" i="1" s="1"/>
  <c r="N53" i="1"/>
  <c r="X53" i="1" s="1"/>
  <c r="N51" i="1"/>
  <c r="X51" i="1" s="1"/>
  <c r="M51" i="1"/>
  <c r="W51" i="1" s="1"/>
  <c r="N49" i="1"/>
  <c r="X49" i="1" s="1"/>
  <c r="M49" i="1"/>
  <c r="W49" i="1" s="1"/>
  <c r="N47" i="1"/>
  <c r="X47" i="1" s="1"/>
  <c r="M47" i="1"/>
  <c r="W47" i="1" s="1"/>
  <c r="M45" i="1"/>
  <c r="W45" i="1" s="1"/>
  <c r="N45" i="1"/>
  <c r="X45" i="1" s="1"/>
  <c r="N43" i="1"/>
  <c r="X43" i="1" s="1"/>
  <c r="M43" i="1"/>
  <c r="W43" i="1" s="1"/>
  <c r="N41" i="1"/>
  <c r="X41" i="1" s="1"/>
  <c r="M41" i="1"/>
  <c r="W41" i="1" s="1"/>
  <c r="N39" i="1"/>
  <c r="X39" i="1" s="1"/>
  <c r="M39" i="1"/>
  <c r="W39" i="1" s="1"/>
  <c r="M37" i="1"/>
  <c r="W37" i="1" s="1"/>
  <c r="N37" i="1"/>
  <c r="X37" i="1" s="1"/>
  <c r="N35" i="1"/>
  <c r="X35" i="1" s="1"/>
  <c r="M35" i="1"/>
  <c r="W35" i="1" s="1"/>
  <c r="M33" i="1"/>
  <c r="W33" i="1" s="1"/>
  <c r="N33" i="1"/>
  <c r="X33" i="1" s="1"/>
  <c r="N31" i="1"/>
  <c r="X31" i="1" s="1"/>
  <c r="M31" i="1"/>
  <c r="W31" i="1" s="1"/>
  <c r="M29" i="1"/>
  <c r="W29" i="1" s="1"/>
  <c r="N29" i="1"/>
  <c r="X29" i="1" s="1"/>
  <c r="N27" i="1"/>
  <c r="X27" i="1" s="1"/>
  <c r="M27" i="1"/>
  <c r="W27" i="1" s="1"/>
  <c r="N25" i="1"/>
  <c r="X25" i="1" s="1"/>
  <c r="M25" i="1"/>
  <c r="W25" i="1" s="1"/>
  <c r="N23" i="1"/>
  <c r="X23" i="1" s="1"/>
  <c r="M23" i="1"/>
  <c r="W23" i="1" s="1"/>
  <c r="M21" i="1"/>
  <c r="W21" i="1" s="1"/>
  <c r="N21" i="1"/>
  <c r="X21" i="1" s="1"/>
  <c r="N19" i="1"/>
  <c r="X19" i="1" s="1"/>
  <c r="M19" i="1"/>
  <c r="W19" i="1" s="1"/>
  <c r="M17" i="1"/>
  <c r="W17" i="1" s="1"/>
  <c r="N17" i="1"/>
  <c r="X17" i="1" s="1"/>
  <c r="N15" i="1"/>
  <c r="X15" i="1" s="1"/>
  <c r="M15" i="1"/>
  <c r="W15" i="1" s="1"/>
  <c r="M13" i="1"/>
  <c r="W13" i="1" s="1"/>
  <c r="N13" i="1"/>
  <c r="X13" i="1" s="1"/>
  <c r="N11" i="1"/>
  <c r="X11" i="1" s="1"/>
  <c r="M11" i="1"/>
  <c r="W11" i="1" s="1"/>
  <c r="N9" i="1"/>
  <c r="X9" i="1" s="1"/>
  <c r="M9" i="1"/>
  <c r="W9" i="1" s="1"/>
  <c r="Y8" i="1" l="1"/>
  <c r="Y13" i="1"/>
  <c r="Y29" i="1"/>
  <c r="Y45" i="1"/>
  <c r="Y26" i="1"/>
  <c r="Y42" i="1"/>
  <c r="Y17" i="1"/>
  <c r="Y33" i="1"/>
  <c r="Y14" i="1"/>
  <c r="Y30" i="1"/>
  <c r="Y46" i="1"/>
  <c r="Y22" i="1"/>
  <c r="Y38" i="1"/>
  <c r="Y54" i="1"/>
  <c r="Y10" i="1"/>
  <c r="Y53" i="1"/>
  <c r="Y34" i="1"/>
  <c r="Y50" i="1"/>
  <c r="Y49" i="1"/>
  <c r="Y21" i="1"/>
  <c r="Y37" i="1"/>
  <c r="Y57" i="1"/>
  <c r="Y18" i="1"/>
  <c r="Y9" i="1"/>
  <c r="Y25" i="1"/>
  <c r="Y41" i="1"/>
  <c r="Y16" i="1"/>
  <c r="Y32" i="1"/>
  <c r="Y15" i="1"/>
  <c r="Y31" i="1"/>
  <c r="Y47" i="1"/>
  <c r="Y52" i="1"/>
  <c r="Y19" i="1"/>
  <c r="Y35" i="1"/>
  <c r="Y51" i="1"/>
  <c r="Y20" i="1"/>
  <c r="Y40" i="1"/>
  <c r="Y56" i="1"/>
  <c r="Y23" i="1"/>
  <c r="Y39" i="1"/>
  <c r="Y55" i="1"/>
  <c r="Y24" i="1"/>
  <c r="Y44" i="1"/>
  <c r="Y36" i="1"/>
  <c r="Y11" i="1"/>
  <c r="Y27" i="1"/>
  <c r="Y43" i="1"/>
  <c r="Y12" i="1"/>
  <c r="Y28" i="1"/>
  <c r="Y48" i="1"/>
  <c r="Y58" i="1" l="1"/>
</calcChain>
</file>

<file path=xl/sharedStrings.xml><?xml version="1.0" encoding="utf-8"?>
<sst xmlns="http://schemas.openxmlformats.org/spreadsheetml/2006/main" count="83" uniqueCount="83">
  <si>
    <t>Event Name</t>
  </si>
  <si>
    <t>Prob. Event Will Happen (Annual)</t>
  </si>
  <si>
    <t>Lower Bound</t>
  </si>
  <si>
    <t>Upper Bound</t>
  </si>
  <si>
    <t>Event 1</t>
  </si>
  <si>
    <t>Event 2</t>
  </si>
  <si>
    <t>Event 3</t>
  </si>
  <si>
    <t>Event 4</t>
  </si>
  <si>
    <t>Event 5</t>
  </si>
  <si>
    <t>Event 6</t>
  </si>
  <si>
    <t>Event 7</t>
  </si>
  <si>
    <t>Event 8</t>
  </si>
  <si>
    <t>Event 9</t>
  </si>
  <si>
    <t>Event 10</t>
  </si>
  <si>
    <t>Event 11</t>
  </si>
  <si>
    <t>Event 12</t>
  </si>
  <si>
    <t>Event 13</t>
  </si>
  <si>
    <t>Event 14</t>
  </si>
  <si>
    <t>Event 15</t>
  </si>
  <si>
    <t>Event 16</t>
  </si>
  <si>
    <t>Event 17</t>
  </si>
  <si>
    <t>Event 18</t>
  </si>
  <si>
    <t>Event 19</t>
  </si>
  <si>
    <t>Event 20</t>
  </si>
  <si>
    <t>Event 21</t>
  </si>
  <si>
    <t>Event 22</t>
  </si>
  <si>
    <t>Event 23</t>
  </si>
  <si>
    <t>Event 24</t>
  </si>
  <si>
    <t>Event 25</t>
  </si>
  <si>
    <t>Event 26</t>
  </si>
  <si>
    <t>Event 27</t>
  </si>
  <si>
    <t>Event 28</t>
  </si>
  <si>
    <t>Event 29</t>
  </si>
  <si>
    <t>Event 30</t>
  </si>
  <si>
    <t>Event 31</t>
  </si>
  <si>
    <t>Event 32</t>
  </si>
  <si>
    <t>Event 33</t>
  </si>
  <si>
    <t>Event 34</t>
  </si>
  <si>
    <t>Event 35</t>
  </si>
  <si>
    <t>Event 36</t>
  </si>
  <si>
    <t>Event 37</t>
  </si>
  <si>
    <t>Event 38</t>
  </si>
  <si>
    <t>Event 39</t>
  </si>
  <si>
    <t>Event 40</t>
  </si>
  <si>
    <t>Event 41</t>
  </si>
  <si>
    <t>Event 42</t>
  </si>
  <si>
    <t>Event 43</t>
  </si>
  <si>
    <t>Event 44</t>
  </si>
  <si>
    <t>Event 45</t>
  </si>
  <si>
    <t>Event 46</t>
  </si>
  <si>
    <t>Event 47</t>
  </si>
  <si>
    <t>Event 48</t>
  </si>
  <si>
    <t>Event 49</t>
  </si>
  <si>
    <t>Event 50</t>
  </si>
  <si>
    <t>Table 6.1 "Example of Decomposition"</t>
  </si>
  <si>
    <t>Type of Event if it Occurs</t>
  </si>
  <si>
    <t>Both</t>
  </si>
  <si>
    <t>90% interval for CI
 (Confidentiality/ Integity)</t>
  </si>
  <si>
    <t>Duration of Outage (hours)</t>
  </si>
  <si>
    <t>Cost per hour ($)</t>
  </si>
  <si>
    <t>Expected Loss from Conf/Int</t>
  </si>
  <si>
    <t>Expected Loss from Availability</t>
  </si>
  <si>
    <t>Actual Scenario Outcome, Conf/Int</t>
  </si>
  <si>
    <t>Actual Scenario Outcome, Availability</t>
  </si>
  <si>
    <t>If event occurs, Conf/Int occurs</t>
  </si>
  <si>
    <t>If event occurs, Availability occurs</t>
  </si>
  <si>
    <t>Final Result</t>
  </si>
  <si>
    <t>Chapter 6: Decomposition of One-for-One Substitution Model</t>
  </si>
  <si>
    <t>Only Conf/Int</t>
  </si>
  <si>
    <t>Hubbard Decision Research</t>
  </si>
  <si>
    <t>www.hubbardresearch.com</t>
  </si>
  <si>
    <t>info@hubbardresearch.com</t>
  </si>
  <si>
    <t>This is a table showing the calculations used in Figure 6.1 of Chapter 6.  This is one example of how further decomposition could be applied to the Simple One-For-One Substitution Example in Chapter 3.  As with the chapter 3 example, every time you hit F9 you get one more random example of the entire portfolio of security events.  The reader is encouraged to use this example to develop different and more detailed decompositions of their own.  We left off the data table to generate scenarios, risk mitigations and the histograms needed for Loss Exceedance Curves.  All of this was shown in the Simple One-For-One Substitution Example and the reader is encouraged to try to add those elements to this model.</t>
  </si>
  <si>
    <t>Only Avail</t>
  </si>
  <si>
    <t>90% confidence interval for A (Availability)</t>
  </si>
  <si>
    <t>Prob. Event Will Happen</t>
  </si>
  <si>
    <t>Prob. Of C/I/A Impact</t>
  </si>
  <si>
    <t>Conf/Int Impact</t>
  </si>
  <si>
    <t>No.</t>
  </si>
  <si>
    <t>Trial ID</t>
  </si>
  <si>
    <t>Event occurs</t>
  </si>
  <si>
    <t>Availability Impact, Duration</t>
  </si>
  <si>
    <t>Availability Impact, Cost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</si>
</sst>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quot;$&quot;* #,##0_);_(&quot;$&quot;* \(#,##0\);_(&quot;$&quot;* &quot;-&quot;?_);_(@_)"/>
    <numFmt numFmtId="166" formatCode="0.00000"/>
  </numFmts>
  <fonts count="13" x14ac:knownFonts="1">
    <font>
      <sz val="11"/>
      <color theme="1"/>
      <name val="Calibri"/>
      <family val="2"/>
      <scheme val="minor"/>
    </font>
    <font>
      <sz val="14"/>
      <color theme="1"/>
      <name val="Calibri"/>
      <family val="2"/>
      <scheme val="minor"/>
    </font>
    <font>
      <sz val="11"/>
      <color theme="1"/>
      <name val="Calibri"/>
      <family val="2"/>
      <scheme val="minor"/>
    </font>
    <font>
      <b/>
      <sz val="14"/>
      <color theme="0"/>
      <name val="Calibri"/>
      <family val="2"/>
      <scheme val="minor"/>
    </font>
    <font>
      <sz val="12"/>
      <color theme="0"/>
      <name val="Calibri"/>
      <family val="2"/>
      <scheme val="minor"/>
    </font>
    <font>
      <b/>
      <sz val="18"/>
      <color theme="0"/>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sz val="12"/>
      <name val="Calibri"/>
      <family val="2"/>
      <scheme val="minor"/>
    </font>
    <font>
      <b/>
      <sz val="14"/>
      <color theme="1"/>
      <name val="Calibri"/>
      <family val="2"/>
      <scheme val="minor"/>
    </font>
    <font>
      <sz val="14"/>
      <color theme="0"/>
      <name val="Calibri"/>
      <family val="2"/>
      <scheme val="minor"/>
    </font>
    <font>
      <u/>
      <sz val="14"/>
      <color theme="1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
      <patternFill patternType="solid">
        <fgColor theme="7"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ck">
        <color theme="4" tint="0.79998168889431442"/>
      </right>
      <top/>
      <bottom style="medium">
        <color indexed="64"/>
      </bottom>
      <diagonal/>
    </border>
    <border>
      <left style="thick">
        <color theme="4" tint="0.79998168889431442"/>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ck">
        <color theme="4" tint="0.79998168889431442"/>
      </left>
      <right style="thick">
        <color theme="4" tint="0.79998168889431442"/>
      </right>
      <top style="medium">
        <color indexed="64"/>
      </top>
      <bottom/>
      <diagonal/>
    </border>
    <border>
      <left style="thick">
        <color theme="4" tint="0.79998168889431442"/>
      </left>
      <right/>
      <top style="medium">
        <color indexed="64"/>
      </top>
      <bottom/>
      <diagonal/>
    </border>
    <border>
      <left/>
      <right style="thick">
        <color theme="4" tint="0.79998168889431442"/>
      </right>
      <top style="medium">
        <color indexed="64"/>
      </top>
      <bottom/>
      <diagonal/>
    </border>
    <border>
      <left style="thick">
        <color theme="4" tint="0.79998168889431442"/>
      </left>
      <right style="medium">
        <color indexed="64"/>
      </right>
      <top style="medium">
        <color indexed="64"/>
      </top>
      <bottom/>
      <diagonal/>
    </border>
    <border>
      <left style="thin">
        <color theme="0"/>
      </left>
      <right style="thick">
        <color theme="4" tint="0.79998168889431442"/>
      </right>
      <top style="medium">
        <color indexed="64"/>
      </top>
      <bottom/>
      <diagonal/>
    </border>
    <border>
      <left style="thick">
        <color theme="4" tint="0.79998168889431442"/>
      </left>
      <right style="thick">
        <color theme="0"/>
      </right>
      <top style="medium">
        <color indexed="64"/>
      </top>
      <bottom/>
      <diagonal/>
    </border>
    <border>
      <left style="thick">
        <color theme="0"/>
      </left>
      <right/>
      <top style="medium">
        <color indexed="64"/>
      </top>
      <bottom/>
      <diagonal/>
    </border>
    <border>
      <left/>
      <right style="thick">
        <color theme="0"/>
      </right>
      <top style="medium">
        <color indexed="64"/>
      </top>
      <bottom/>
      <diagonal/>
    </border>
    <border>
      <left/>
      <right style="medium">
        <color indexed="64"/>
      </right>
      <top style="medium">
        <color indexed="64"/>
      </top>
      <bottom style="medium">
        <color indexed="64"/>
      </bottom>
      <diagonal/>
    </border>
    <border>
      <left style="thick">
        <color theme="4" tint="0.79998168889431442"/>
      </left>
      <right/>
      <top/>
      <bottom/>
      <diagonal/>
    </border>
    <border>
      <left style="thick">
        <color theme="4" tint="0.79998168889431442"/>
      </left>
      <right style="medium">
        <color indexed="64"/>
      </right>
      <top/>
      <bottom/>
      <diagonal/>
    </border>
    <border>
      <left/>
      <right style="thick">
        <color theme="4" tint="0.79998168889431442"/>
      </right>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ck">
        <color theme="4" tint="0.79998168889431442"/>
      </right>
      <top/>
      <bottom/>
      <diagonal/>
    </border>
    <border>
      <left style="medium">
        <color indexed="64"/>
      </left>
      <right style="medium">
        <color indexed="64"/>
      </right>
      <top style="medium">
        <color indexed="64"/>
      </top>
      <bottom style="thin">
        <color indexed="64"/>
      </bottom>
      <diagonal/>
    </border>
    <border>
      <left style="thick">
        <color theme="4" tint="0.79998168889431442"/>
      </left>
      <right style="thick">
        <color theme="0"/>
      </right>
      <top/>
      <bottom/>
      <diagonal/>
    </border>
    <border>
      <left style="thick">
        <color theme="0"/>
      </left>
      <right style="thick">
        <color theme="4" tint="0.79998168889431442"/>
      </right>
      <top/>
      <bottom/>
      <diagonal/>
    </border>
    <border>
      <left style="thick">
        <color theme="4" tint="0.79998168889431442"/>
      </left>
      <right style="thick">
        <color theme="4" tint="0.79998168889431442"/>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theme="4" tint="0.79998168889431442"/>
      </left>
      <right style="thick">
        <color theme="4" tint="0.79998168889431442"/>
      </right>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cellStyleXfs>
  <cellXfs count="85">
    <xf numFmtId="0" fontId="0" fillId="0" borderId="0" xfId="0"/>
    <xf numFmtId="166" fontId="0" fillId="0" borderId="0" xfId="0" applyNumberFormat="1"/>
    <xf numFmtId="9" fontId="0" fillId="0" borderId="0" xfId="0" applyNumberFormat="1"/>
    <xf numFmtId="0" fontId="0" fillId="0" borderId="0" xfId="0" applyNumberFormat="1"/>
    <xf numFmtId="0" fontId="7" fillId="0" borderId="0" xfId="0" applyFont="1"/>
    <xf numFmtId="164" fontId="7" fillId="0" borderId="23" xfId="0" applyNumberFormat="1" applyFont="1" applyBorder="1"/>
    <xf numFmtId="0" fontId="0" fillId="2" borderId="25" xfId="0" applyFill="1" applyBorder="1"/>
    <xf numFmtId="0" fontId="0" fillId="2" borderId="29" xfId="0" applyFill="1" applyBorder="1"/>
    <xf numFmtId="0" fontId="0" fillId="2" borderId="30" xfId="0" applyFill="1" applyBorder="1"/>
    <xf numFmtId="9" fontId="0" fillId="0" borderId="25" xfId="3" applyNumberFormat="1" applyFont="1" applyBorder="1"/>
    <xf numFmtId="9" fontId="0" fillId="0" borderId="29" xfId="3" applyNumberFormat="1" applyFont="1" applyBorder="1"/>
    <xf numFmtId="9" fontId="0" fillId="0" borderId="30" xfId="3" applyNumberFormat="1" applyFont="1" applyBorder="1"/>
    <xf numFmtId="164" fontId="0" fillId="4" borderId="25" xfId="2" quotePrefix="1" applyNumberFormat="1" applyFont="1" applyFill="1" applyBorder="1"/>
    <xf numFmtId="164" fontId="0" fillId="4" borderId="29" xfId="2" quotePrefix="1" applyNumberFormat="1" applyFont="1" applyFill="1" applyBorder="1"/>
    <xf numFmtId="164" fontId="0" fillId="4" borderId="30" xfId="2" quotePrefix="1" applyNumberFormat="1" applyFont="1" applyFill="1" applyBorder="1"/>
    <xf numFmtId="164" fontId="3" fillId="6" borderId="22" xfId="2" applyNumberFormat="1" applyFont="1" applyFill="1" applyBorder="1" applyAlignment="1">
      <alignment vertical="center" wrapText="1"/>
    </xf>
    <xf numFmtId="0" fontId="0" fillId="2" borderId="25" xfId="0" applyFill="1" applyBorder="1" applyAlignment="1">
      <alignment horizontal="center"/>
    </xf>
    <xf numFmtId="0" fontId="0" fillId="2" borderId="29" xfId="0" applyFill="1" applyBorder="1" applyAlignment="1">
      <alignment horizontal="center"/>
    </xf>
    <xf numFmtId="0" fontId="0" fillId="2" borderId="30" xfId="0" applyFill="1" applyBorder="1" applyAlignment="1">
      <alignment horizontal="center"/>
    </xf>
    <xf numFmtId="0" fontId="8" fillId="0" borderId="0" xfId="0" applyFont="1" applyFill="1" applyBorder="1" applyAlignment="1">
      <alignment horizontal="center" vertical="center"/>
    </xf>
    <xf numFmtId="0" fontId="3" fillId="6" borderId="25" xfId="0" applyFont="1" applyFill="1" applyBorder="1" applyAlignment="1">
      <alignment horizontal="center" vertical="center" wrapText="1"/>
    </xf>
    <xf numFmtId="0" fontId="10" fillId="7" borderId="23" xfId="0" applyFont="1" applyFill="1" applyBorder="1" applyAlignment="1">
      <alignment horizontal="center" vertical="center" wrapText="1"/>
    </xf>
    <xf numFmtId="164" fontId="11" fillId="6" borderId="10" xfId="2" applyNumberFormat="1" applyFont="1" applyFill="1" applyBorder="1" applyAlignment="1">
      <alignment horizontal="center" wrapText="1"/>
    </xf>
    <xf numFmtId="164" fontId="11" fillId="6" borderId="12" xfId="2" applyNumberFormat="1" applyFont="1" applyFill="1" applyBorder="1" applyAlignment="1">
      <alignment horizontal="center" wrapText="1"/>
    </xf>
    <xf numFmtId="0" fontId="4" fillId="6" borderId="12" xfId="0" applyFont="1" applyFill="1" applyBorder="1" applyAlignment="1">
      <alignment wrapText="1"/>
    </xf>
    <xf numFmtId="0" fontId="4" fillId="6" borderId="27" xfId="0" applyFont="1" applyFill="1" applyBorder="1" applyAlignment="1">
      <alignment horizontal="center" wrapText="1"/>
    </xf>
    <xf numFmtId="0" fontId="4" fillId="6" borderId="28" xfId="0" applyFont="1" applyFill="1" applyBorder="1" applyAlignment="1">
      <alignment horizontal="center" wrapText="1"/>
    </xf>
    <xf numFmtId="0" fontId="11" fillId="6" borderId="6" xfId="2" applyNumberFormat="1" applyFont="1" applyFill="1" applyBorder="1" applyAlignment="1">
      <alignment horizontal="center" wrapText="1"/>
    </xf>
    <xf numFmtId="0" fontId="11" fillId="6" borderId="18" xfId="2" applyNumberFormat="1" applyFont="1" applyFill="1" applyBorder="1" applyAlignment="1">
      <alignment horizontal="center" wrapText="1"/>
    </xf>
    <xf numFmtId="0" fontId="11" fillId="6" borderId="19" xfId="2" applyNumberFormat="1" applyFont="1" applyFill="1" applyBorder="1" applyAlignment="1">
      <alignment horizontal="center" wrapText="1"/>
    </xf>
    <xf numFmtId="164" fontId="4" fillId="6" borderId="28" xfId="2" applyNumberFormat="1" applyFont="1" applyFill="1" applyBorder="1" applyAlignment="1">
      <alignment horizontal="center" wrapText="1"/>
    </xf>
    <xf numFmtId="0" fontId="11" fillId="6" borderId="5" xfId="0" applyFont="1" applyFill="1" applyBorder="1" applyAlignment="1">
      <alignment horizontal="center" wrapText="1"/>
    </xf>
    <xf numFmtId="164" fontId="5" fillId="6" borderId="22" xfId="2" applyNumberFormat="1" applyFont="1" applyFill="1" applyBorder="1" applyAlignment="1">
      <alignment vertical="center" wrapText="1"/>
    </xf>
    <xf numFmtId="164" fontId="5" fillId="6" borderId="17" xfId="2" applyNumberFormat="1" applyFont="1" applyFill="1" applyBorder="1" applyAlignment="1">
      <alignment vertical="center" wrapText="1"/>
    </xf>
    <xf numFmtId="164" fontId="5" fillId="6" borderId="1" xfId="2" applyNumberFormat="1" applyFont="1" applyFill="1" applyBorder="1" applyAlignment="1">
      <alignment vertical="center"/>
    </xf>
    <xf numFmtId="0" fontId="11" fillId="6" borderId="11" xfId="0" applyFont="1" applyFill="1" applyBorder="1" applyAlignment="1">
      <alignment horizontal="center" wrapText="1"/>
    </xf>
    <xf numFmtId="0" fontId="11" fillId="6" borderId="20" xfId="0" applyFont="1" applyFill="1" applyBorder="1" applyAlignment="1">
      <alignment horizontal="center" wrapText="1"/>
    </xf>
    <xf numFmtId="0" fontId="11" fillId="6" borderId="14" xfId="0" applyFont="1" applyFill="1" applyBorder="1" applyAlignment="1">
      <alignment horizontal="center" wrapText="1"/>
    </xf>
    <xf numFmtId="0" fontId="11" fillId="6" borderId="26" xfId="0" applyFont="1" applyFill="1" applyBorder="1" applyAlignment="1">
      <alignment horizontal="center" wrapText="1"/>
    </xf>
    <xf numFmtId="164" fontId="11" fillId="6" borderId="13" xfId="2" applyNumberFormat="1" applyFont="1" applyFill="1" applyBorder="1" applyAlignment="1">
      <alignment horizontal="center" wrapText="1"/>
    </xf>
    <xf numFmtId="164" fontId="11" fillId="6" borderId="9" xfId="2" applyNumberFormat="1" applyFont="1" applyFill="1" applyBorder="1" applyAlignment="1">
      <alignment horizontal="center" wrapText="1"/>
    </xf>
    <xf numFmtId="164" fontId="11" fillId="6" borderId="28" xfId="2" applyNumberFormat="1" applyFont="1" applyFill="1" applyBorder="1" applyAlignment="1">
      <alignment horizontal="center" wrapText="1"/>
    </xf>
    <xf numFmtId="0" fontId="0" fillId="0" borderId="0" xfId="0" applyBorder="1" applyAlignment="1">
      <alignment horizontal="center" vertical="top"/>
    </xf>
    <xf numFmtId="0" fontId="11" fillId="6" borderId="15" xfId="0" applyFont="1" applyFill="1" applyBorder="1" applyAlignment="1">
      <alignment horizontal="center" wrapText="1"/>
    </xf>
    <xf numFmtId="0" fontId="11" fillId="6" borderId="2" xfId="0" applyFont="1" applyFill="1" applyBorder="1" applyAlignment="1">
      <alignment horizontal="center" wrapText="1"/>
    </xf>
    <xf numFmtId="0" fontId="11" fillId="6" borderId="16" xfId="0" applyFont="1" applyFill="1" applyBorder="1" applyAlignment="1">
      <alignment horizontal="center" wrapText="1"/>
    </xf>
    <xf numFmtId="164" fontId="3" fillId="6" borderId="22" xfId="2" applyNumberFormat="1" applyFont="1" applyFill="1" applyBorder="1" applyAlignment="1">
      <alignment horizontal="center" vertical="center" wrapText="1"/>
    </xf>
    <xf numFmtId="164" fontId="3" fillId="6" borderId="17" xfId="2" applyNumberFormat="1" applyFont="1" applyFill="1" applyBorder="1" applyAlignment="1">
      <alignment horizontal="center" vertical="center" wrapText="1"/>
    </xf>
    <xf numFmtId="0" fontId="9" fillId="5" borderId="2" xfId="2" applyNumberFormat="1" applyFont="1" applyFill="1" applyBorder="1" applyAlignment="1">
      <alignment horizontal="left" vertical="center" wrapText="1" indent="1"/>
    </xf>
    <xf numFmtId="0" fontId="9" fillId="5" borderId="3" xfId="2" applyNumberFormat="1" applyFont="1" applyFill="1" applyBorder="1" applyAlignment="1">
      <alignment horizontal="left" vertical="center" wrapText="1" indent="1"/>
    </xf>
    <xf numFmtId="0" fontId="9" fillId="5" borderId="0" xfId="2" applyNumberFormat="1" applyFont="1" applyFill="1" applyBorder="1" applyAlignment="1">
      <alignment horizontal="left" vertical="center" wrapText="1" indent="1"/>
    </xf>
    <xf numFmtId="0" fontId="9" fillId="5" borderId="7" xfId="2" applyNumberFormat="1" applyFont="1" applyFill="1" applyBorder="1" applyAlignment="1">
      <alignment horizontal="left" vertical="center" wrapText="1" indent="1"/>
    </xf>
    <xf numFmtId="0" fontId="9" fillId="5" borderId="8" xfId="2" applyNumberFormat="1" applyFont="1" applyFill="1" applyBorder="1" applyAlignment="1">
      <alignment horizontal="left" vertical="center" wrapText="1" indent="1"/>
    </xf>
    <xf numFmtId="0" fontId="9" fillId="5" borderId="21" xfId="2" applyNumberFormat="1" applyFont="1" applyFill="1" applyBorder="1" applyAlignment="1">
      <alignment horizontal="left" vertical="center" wrapText="1" indent="1"/>
    </xf>
    <xf numFmtId="0" fontId="11" fillId="6" borderId="24" xfId="0" applyFont="1" applyFill="1" applyBorder="1" applyAlignment="1">
      <alignment horizontal="center" wrapText="1"/>
    </xf>
    <xf numFmtId="0" fontId="11" fillId="6" borderId="4" xfId="0" applyFont="1" applyFill="1" applyBorder="1" applyAlignment="1">
      <alignment horizontal="center" wrapText="1"/>
    </xf>
    <xf numFmtId="0" fontId="1" fillId="0" borderId="2" xfId="0" applyFont="1" applyBorder="1" applyAlignment="1">
      <alignment horizontal="center" vertical="center"/>
    </xf>
    <xf numFmtId="0" fontId="12" fillId="0" borderId="0" xfId="4" applyFont="1" applyBorder="1" applyAlignment="1">
      <alignment horizontal="center" vertical="center"/>
    </xf>
    <xf numFmtId="0" fontId="12" fillId="0" borderId="8" xfId="4" applyFont="1" applyBorder="1" applyAlignment="1">
      <alignment horizontal="center" vertical="center"/>
    </xf>
    <xf numFmtId="164" fontId="11" fillId="6" borderId="10" xfId="2" applyNumberFormat="1" applyFont="1" applyFill="1" applyBorder="1" applyAlignment="1">
      <alignment horizontal="center" wrapText="1"/>
    </xf>
    <xf numFmtId="0" fontId="11" fillId="6" borderId="10" xfId="0" applyFont="1" applyFill="1" applyBorder="1" applyAlignment="1">
      <alignment horizontal="center" wrapText="1"/>
    </xf>
    <xf numFmtId="0" fontId="4" fillId="6" borderId="18" xfId="0" applyFont="1" applyFill="1" applyBorder="1" applyAlignment="1">
      <alignment horizontal="center" wrapText="1"/>
    </xf>
    <xf numFmtId="0" fontId="4" fillId="6" borderId="20" xfId="0" applyFont="1" applyFill="1" applyBorder="1" applyAlignment="1">
      <alignment horizontal="center" wrapText="1"/>
    </xf>
    <xf numFmtId="0" fontId="4" fillId="6" borderId="18" xfId="0" applyFont="1" applyFill="1" applyBorder="1" applyAlignment="1">
      <alignment horizontal="center"/>
    </xf>
    <xf numFmtId="0" fontId="4" fillId="6" borderId="20" xfId="0" applyFont="1" applyFill="1" applyBorder="1" applyAlignment="1">
      <alignment horizontal="center"/>
    </xf>
    <xf numFmtId="164" fontId="11" fillId="6" borderId="31" xfId="2" applyNumberFormat="1" applyFont="1" applyFill="1" applyBorder="1" applyAlignment="1">
      <alignment horizontal="center" wrapText="1"/>
    </xf>
    <xf numFmtId="0" fontId="0" fillId="0" borderId="25" xfId="0" applyBorder="1"/>
    <xf numFmtId="164" fontId="0" fillId="3" borderId="25" xfId="2" applyNumberFormat="1" applyFont="1" applyFill="1" applyBorder="1"/>
    <xf numFmtId="43" fontId="0" fillId="3" borderId="25" xfId="1" applyNumberFormat="1" applyFont="1" applyFill="1" applyBorder="1"/>
    <xf numFmtId="165" fontId="0" fillId="3" borderId="25" xfId="0" applyNumberFormat="1" applyFill="1" applyBorder="1"/>
    <xf numFmtId="164" fontId="0" fillId="3" borderId="25" xfId="0" applyNumberFormat="1" applyFill="1" applyBorder="1"/>
    <xf numFmtId="164" fontId="0" fillId="0" borderId="25" xfId="2" applyNumberFormat="1" applyFont="1" applyBorder="1"/>
    <xf numFmtId="0" fontId="0" fillId="0" borderId="29" xfId="0" applyBorder="1"/>
    <xf numFmtId="164" fontId="0" fillId="3" borderId="29" xfId="2" applyNumberFormat="1" applyFont="1" applyFill="1" applyBorder="1"/>
    <xf numFmtId="43" fontId="0" fillId="3" borderId="29" xfId="1" applyNumberFormat="1" applyFont="1" applyFill="1" applyBorder="1"/>
    <xf numFmtId="165" fontId="0" fillId="3" borderId="29" xfId="0" applyNumberFormat="1" applyFill="1" applyBorder="1"/>
    <xf numFmtId="164" fontId="0" fillId="3" borderId="29" xfId="0" applyNumberFormat="1" applyFill="1" applyBorder="1"/>
    <xf numFmtId="164" fontId="0" fillId="0" borderId="29" xfId="2" applyNumberFormat="1" applyFont="1" applyBorder="1"/>
    <xf numFmtId="0" fontId="0" fillId="0" borderId="30" xfId="0" applyBorder="1"/>
    <xf numFmtId="164" fontId="0" fillId="3" borderId="30" xfId="2" applyNumberFormat="1" applyFont="1" applyFill="1" applyBorder="1"/>
    <xf numFmtId="43" fontId="0" fillId="3" borderId="30" xfId="1" applyNumberFormat="1" applyFont="1" applyFill="1" applyBorder="1"/>
    <xf numFmtId="165" fontId="0" fillId="3" borderId="30" xfId="0" applyNumberFormat="1" applyFill="1" applyBorder="1"/>
    <xf numFmtId="164" fontId="0" fillId="3" borderId="30" xfId="0" applyNumberFormat="1" applyFill="1" applyBorder="1"/>
    <xf numFmtId="164" fontId="0" fillId="0" borderId="30" xfId="2" applyNumberFormat="1" applyFont="1" applyBorder="1"/>
    <xf numFmtId="164"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15" fmlaLink="$B$5" horiz="1" max="10000" min="1" page="10" val="5378"/>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hubbardresearch.com/" TargetMode="External"/></Relationships>
</file>

<file path=xl/drawings/drawing1.xml><?xml version="1.0" encoding="utf-8"?>
<xdr:wsDr xmlns:xdr="http://schemas.openxmlformats.org/drawingml/2006/spreadsheetDrawing" xmlns:a="http://schemas.openxmlformats.org/drawingml/2006/main">
  <xdr:twoCellAnchor>
    <xdr:from>
      <xdr:col>0</xdr:col>
      <xdr:colOff>67517</xdr:colOff>
      <xdr:row>1</xdr:row>
      <xdr:rowOff>135240</xdr:rowOff>
    </xdr:from>
    <xdr:to>
      <xdr:col>2</xdr:col>
      <xdr:colOff>1263568</xdr:colOff>
      <xdr:row>3</xdr:row>
      <xdr:rowOff>204788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67517" y="459090"/>
          <a:ext cx="2791489" cy="631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absolute">
        <xdr:from>
          <xdr:col>2</xdr:col>
          <xdr:colOff>4763</xdr:colOff>
          <xdr:row>4</xdr:row>
          <xdr:rowOff>4763</xdr:rowOff>
        </xdr:from>
        <xdr:to>
          <xdr:col>4</xdr:col>
          <xdr:colOff>509588</xdr:colOff>
          <xdr:row>4</xdr:row>
          <xdr:rowOff>200025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hubbardresearch.com" TargetMode="External"/><Relationship Id="rId1" Type="http://schemas.openxmlformats.org/officeDocument/2006/relationships/hyperlink" Target="http://www.hubbardresearch.com/"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8"/>
  <sheetViews>
    <sheetView showGridLines="0" tabSelected="1" topLeftCell="B1" zoomScale="80" zoomScaleNormal="80" workbookViewId="0">
      <selection activeCell="X8" sqref="X8"/>
    </sheetView>
  </sheetViews>
  <sheetFormatPr defaultColWidth="12" defaultRowHeight="14.25" outlineLevelCol="1" x14ac:dyDescent="0.45"/>
  <cols>
    <col min="1" max="1" width="9.33203125" customWidth="1"/>
    <col min="2" max="2" width="12.6640625" customWidth="1"/>
    <col min="3" max="3" width="18" bestFit="1" customWidth="1"/>
    <col min="4" max="4" width="8.33203125" bestFit="1" customWidth="1"/>
    <col min="5" max="5" width="10" bestFit="1" customWidth="1"/>
    <col min="6" max="6" width="10.86328125" customWidth="1"/>
    <col min="7" max="7" width="14" hidden="1" customWidth="1" outlineLevel="1"/>
    <col min="8" max="8" width="13.33203125" hidden="1" customWidth="1" outlineLevel="1"/>
    <col min="9" max="10" width="12.86328125" hidden="1" customWidth="1" outlineLevel="1"/>
    <col min="11" max="11" width="15.3984375" hidden="1" customWidth="1" outlineLevel="1"/>
    <col min="12" max="12" width="12.86328125" customWidth="1" collapsed="1"/>
    <col min="13" max="13" width="14" customWidth="1"/>
    <col min="14" max="14" width="14.33203125" customWidth="1"/>
    <col min="15" max="15" width="10.33203125" bestFit="1" customWidth="1"/>
    <col min="16" max="16" width="11.86328125" bestFit="1" customWidth="1"/>
    <col min="17" max="18" width="7.33203125" bestFit="1" customWidth="1"/>
    <col min="19" max="19" width="9.33203125" bestFit="1" customWidth="1"/>
    <col min="20" max="20" width="10.33203125" bestFit="1" customWidth="1"/>
    <col min="21" max="21" width="15.46484375" bestFit="1" customWidth="1"/>
    <col min="22" max="22" width="17.46484375" bestFit="1" customWidth="1"/>
    <col min="23" max="23" width="19.86328125" bestFit="1" customWidth="1"/>
    <col min="24" max="24" width="22.6640625" bestFit="1" customWidth="1"/>
    <col min="25" max="25" width="11.86328125" bestFit="1" customWidth="1"/>
  </cols>
  <sheetData>
    <row r="1" spans="1:29" ht="25.8" customHeight="1" thickBot="1" x14ac:dyDescent="0.5">
      <c r="A1" s="34" t="s">
        <v>67</v>
      </c>
      <c r="B1" s="32"/>
      <c r="C1" s="32"/>
      <c r="D1" s="32"/>
      <c r="E1" s="32"/>
      <c r="F1" s="32"/>
      <c r="G1" s="32"/>
      <c r="H1" s="32"/>
      <c r="I1" s="32"/>
      <c r="J1" s="32"/>
      <c r="K1" s="32"/>
      <c r="L1" s="32"/>
      <c r="M1" s="32"/>
      <c r="N1" s="32"/>
      <c r="O1" s="32"/>
      <c r="P1" s="32"/>
      <c r="Q1" s="32"/>
      <c r="R1" s="32"/>
      <c r="S1" s="32"/>
      <c r="T1" s="32"/>
      <c r="U1" s="32"/>
      <c r="V1" s="32"/>
      <c r="W1" s="32"/>
      <c r="X1" s="32"/>
      <c r="Y1" s="33"/>
    </row>
    <row r="2" spans="1:29" ht="19.5" customHeight="1" x14ac:dyDescent="0.45">
      <c r="A2" s="19"/>
      <c r="B2" s="42"/>
      <c r="D2" s="56" t="s">
        <v>69</v>
      </c>
      <c r="E2" s="56"/>
      <c r="F2" s="56"/>
      <c r="G2" s="48" t="s">
        <v>72</v>
      </c>
      <c r="H2" s="48"/>
      <c r="I2" s="48"/>
      <c r="J2" s="48"/>
      <c r="K2" s="48"/>
      <c r="L2" s="48"/>
      <c r="M2" s="48"/>
      <c r="N2" s="48"/>
      <c r="O2" s="48"/>
      <c r="P2" s="48"/>
      <c r="Q2" s="48"/>
      <c r="R2" s="48"/>
      <c r="S2" s="48"/>
      <c r="T2" s="48"/>
      <c r="U2" s="48"/>
      <c r="V2" s="48"/>
      <c r="W2" s="48"/>
      <c r="X2" s="48"/>
      <c r="Y2" s="49"/>
    </row>
    <row r="3" spans="1:29" ht="24.75" customHeight="1" x14ac:dyDescent="0.45">
      <c r="A3" s="19"/>
      <c r="B3" s="42"/>
      <c r="D3" s="57" t="s">
        <v>70</v>
      </c>
      <c r="E3" s="57"/>
      <c r="F3" s="57"/>
      <c r="G3" s="50"/>
      <c r="H3" s="50"/>
      <c r="I3" s="50"/>
      <c r="J3" s="50"/>
      <c r="K3" s="50"/>
      <c r="L3" s="50"/>
      <c r="M3" s="50"/>
      <c r="N3" s="50"/>
      <c r="O3" s="50"/>
      <c r="P3" s="50"/>
      <c r="Q3" s="50"/>
      <c r="R3" s="50"/>
      <c r="S3" s="50"/>
      <c r="T3" s="50"/>
      <c r="U3" s="50"/>
      <c r="V3" s="50"/>
      <c r="W3" s="50"/>
      <c r="X3" s="50"/>
      <c r="Y3" s="51"/>
    </row>
    <row r="4" spans="1:29" ht="29.1" customHeight="1" thickBot="1" x14ac:dyDescent="0.5">
      <c r="A4" s="19"/>
      <c r="B4" s="42"/>
      <c r="D4" s="58" t="s">
        <v>71</v>
      </c>
      <c r="E4" s="58"/>
      <c r="F4" s="58"/>
      <c r="G4" s="52"/>
      <c r="H4" s="52"/>
      <c r="I4" s="52"/>
      <c r="J4" s="52"/>
      <c r="K4" s="52"/>
      <c r="L4" s="52"/>
      <c r="M4" s="52"/>
      <c r="N4" s="52"/>
      <c r="O4" s="52"/>
      <c r="P4" s="52"/>
      <c r="Q4" s="52"/>
      <c r="R4" s="52"/>
      <c r="S4" s="52"/>
      <c r="T4" s="52"/>
      <c r="U4" s="52"/>
      <c r="V4" s="52"/>
      <c r="W4" s="52"/>
      <c r="X4" s="52"/>
      <c r="Y4" s="53"/>
    </row>
    <row r="5" spans="1:29" ht="18.75" customHeight="1" thickBot="1" x14ac:dyDescent="0.5">
      <c r="A5" s="20" t="s">
        <v>79</v>
      </c>
      <c r="B5" s="21">
        <v>5378</v>
      </c>
      <c r="C5" s="15"/>
      <c r="D5" s="15"/>
      <c r="E5" s="15"/>
      <c r="F5" s="46" t="s">
        <v>54</v>
      </c>
      <c r="G5" s="46"/>
      <c r="H5" s="46"/>
      <c r="I5" s="46"/>
      <c r="J5" s="46"/>
      <c r="K5" s="46"/>
      <c r="L5" s="46"/>
      <c r="M5" s="46"/>
      <c r="N5" s="46"/>
      <c r="O5" s="46"/>
      <c r="P5" s="46"/>
      <c r="Q5" s="46"/>
      <c r="R5" s="46"/>
      <c r="S5" s="46"/>
      <c r="T5" s="46"/>
      <c r="U5" s="46"/>
      <c r="V5" s="46"/>
      <c r="W5" s="46"/>
      <c r="X5" s="46"/>
      <c r="Y5" s="47"/>
    </row>
    <row r="6" spans="1:29" ht="58.8" customHeight="1" x14ac:dyDescent="0.55000000000000004">
      <c r="A6" s="54" t="s">
        <v>78</v>
      </c>
      <c r="B6" s="35" t="s">
        <v>0</v>
      </c>
      <c r="C6" s="37" t="s">
        <v>1</v>
      </c>
      <c r="D6" s="43" t="s">
        <v>55</v>
      </c>
      <c r="E6" s="44"/>
      <c r="F6" s="45"/>
      <c r="G6" s="22" t="s">
        <v>76</v>
      </c>
      <c r="H6" s="23" t="s">
        <v>75</v>
      </c>
      <c r="I6" s="22" t="s">
        <v>77</v>
      </c>
      <c r="J6" s="23" t="s">
        <v>81</v>
      </c>
      <c r="K6" s="22" t="s">
        <v>82</v>
      </c>
      <c r="L6" s="40" t="s">
        <v>80</v>
      </c>
      <c r="M6" s="40" t="s">
        <v>64</v>
      </c>
      <c r="N6" s="59" t="s">
        <v>65</v>
      </c>
      <c r="O6" s="39" t="s">
        <v>57</v>
      </c>
      <c r="P6" s="40"/>
      <c r="Q6" s="60" t="s">
        <v>74</v>
      </c>
      <c r="R6" s="44"/>
      <c r="S6" s="44"/>
      <c r="T6" s="35"/>
      <c r="U6" s="40" t="s">
        <v>60</v>
      </c>
      <c r="V6" s="35" t="s">
        <v>61</v>
      </c>
      <c r="W6" s="35" t="s">
        <v>62</v>
      </c>
      <c r="X6" s="40" t="s">
        <v>63</v>
      </c>
      <c r="Y6" s="24"/>
    </row>
    <row r="7" spans="1:29" ht="48" customHeight="1" thickBot="1" x14ac:dyDescent="0.6">
      <c r="A7" s="55"/>
      <c r="B7" s="36"/>
      <c r="C7" s="38"/>
      <c r="D7" s="25" t="s">
        <v>68</v>
      </c>
      <c r="E7" s="26" t="s">
        <v>73</v>
      </c>
      <c r="F7" s="26" t="s">
        <v>56</v>
      </c>
      <c r="G7" s="26">
        <v>100000</v>
      </c>
      <c r="H7" s="27">
        <v>100001</v>
      </c>
      <c r="I7" s="28">
        <v>100002</v>
      </c>
      <c r="J7" s="29">
        <v>100003</v>
      </c>
      <c r="K7" s="28">
        <v>100004</v>
      </c>
      <c r="L7" s="65"/>
      <c r="M7" s="41"/>
      <c r="N7" s="41"/>
      <c r="O7" s="30" t="s">
        <v>2</v>
      </c>
      <c r="P7" s="30" t="s">
        <v>3</v>
      </c>
      <c r="Q7" s="61" t="s">
        <v>58</v>
      </c>
      <c r="R7" s="62"/>
      <c r="S7" s="63" t="s">
        <v>59</v>
      </c>
      <c r="T7" s="64"/>
      <c r="U7" s="41"/>
      <c r="V7" s="36"/>
      <c r="W7" s="36"/>
      <c r="X7" s="41"/>
      <c r="Y7" s="31" t="s">
        <v>66</v>
      </c>
      <c r="AC7" s="84"/>
    </row>
    <row r="8" spans="1:29" ht="15" customHeight="1" x14ac:dyDescent="0.45">
      <c r="A8" s="16">
        <v>1</v>
      </c>
      <c r="B8" s="6" t="s">
        <v>4</v>
      </c>
      <c r="C8" s="9">
        <v>0.02</v>
      </c>
      <c r="D8" s="9">
        <v>0.2</v>
      </c>
      <c r="E8" s="9">
        <v>0.5</v>
      </c>
      <c r="F8" s="9">
        <f>1-E8-D8</f>
        <v>0.3</v>
      </c>
      <c r="G8" s="66">
        <f t="shared" ref="G8:K27" si="0">(MOD((MOD(MOD(999999999999989,MOD($B$5*9929+G$7*9721+$A8*9521,31907)*4177+7450581)*30119,31607)*31607+MOD(MOD(997969999999967,MOD($B$5*9857+ G$7*9949+$A8*9973,33493)*4051+7450581)*29633,31607))*1000981,4294967296)+0.5)/4294967296</f>
        <v>1.131203246768564E-2</v>
      </c>
      <c r="H8" s="66">
        <f t="shared" si="0"/>
        <v>0.66642233252059668</v>
      </c>
      <c r="I8" s="66">
        <f t="shared" si="0"/>
        <v>0.70614021236542612</v>
      </c>
      <c r="J8" s="66">
        <f t="shared" si="0"/>
        <v>0.73272668465506285</v>
      </c>
      <c r="K8" s="66">
        <f>(MOD((MOD(MOD(999999999999989,MOD($B$5*9929+K$7*9721+$A8*9521,31907)*4177+7450581)*30119,31607)*31607+MOD(MOD(997969999999967,MOD($B$5*9857+ K$7*9949+$A8*9973,33493)*4051+7450581)*29633,31607))*1000981,4294967296)+0.5)/4294967296</f>
        <v>0.79686176602263004</v>
      </c>
      <c r="L8" s="66">
        <f>IF(H8&lt;C8, 1, 0)</f>
        <v>0</v>
      </c>
      <c r="M8" s="66">
        <f>IF(OR(G8&lt;D8,G8&gt;D8+E8),1,0)</f>
        <v>1</v>
      </c>
      <c r="N8" s="66">
        <f>IF(OR(AND(D8&lt;G8,D8+E8&gt;G8),G8&gt;D8+E8),1,0)</f>
        <v>0</v>
      </c>
      <c r="O8" s="67">
        <v>110000</v>
      </c>
      <c r="P8" s="67">
        <v>2200000</v>
      </c>
      <c r="Q8" s="68">
        <v>2</v>
      </c>
      <c r="R8" s="68">
        <v>4</v>
      </c>
      <c r="S8" s="69">
        <v>6100</v>
      </c>
      <c r="T8" s="70">
        <v>61000</v>
      </c>
      <c r="U8" s="12">
        <f>IFERROR(IF(O8=P8, P8, EXP(((LN(P8)+LN(O8))/2)+((LN(P8)-LN(O8))/3.28971)^2/2)*C8*(D8+F8)), "Please check input")</f>
        <v>7446.963484879192</v>
      </c>
      <c r="V8" s="12">
        <f>IFERROR(IF(S8=T8,T8,EXP(((LN(T8)+LN(S8))/2)+((LN(T8)-LN(S8))/3.28971)^2/2))*IF(Q8=R8,R8,EXP(((LN(R8)+LN(Q8))/2)+((LN(R8)-LN(Q8))/3.28971)^2/2))*C8*(E8+F8),"Please check input")</f>
        <v>1140.2961697382264</v>
      </c>
      <c r="W8" s="12">
        <f>IFERROR(IF(O8=P8, P8, _xlfn.LOGNORM.INV(I8,(LN(P8)+LN(O8))/2, (LN(P8)-LN(O8))/3.28971))*L8*M8, "Please check input")</f>
        <v>0</v>
      </c>
      <c r="X8" s="12">
        <f>IFERROR(IF(S8=T8, T8, _xlfn.LOGNORM.INV(K8,((LN(T8)+LN(S8))/2),((LN(T8)-LN(S8))/3.28971)))*IF(Q8=R8, R8, _xlfn.LOGNORM.INV(J8,((LN(R8)+LN(Q8))/2),((LN(R8)-LN(Q8))/3.28971)))*N8*L8, "Please check input")</f>
        <v>0</v>
      </c>
      <c r="Y8" s="71">
        <f>SUM(W8:X8)</f>
        <v>0</v>
      </c>
      <c r="Z8" s="2"/>
    </row>
    <row r="9" spans="1:29" x14ac:dyDescent="0.45">
      <c r="A9" s="17">
        <v>2</v>
      </c>
      <c r="B9" s="7" t="s">
        <v>5</v>
      </c>
      <c r="C9" s="10">
        <v>0.05</v>
      </c>
      <c r="D9" s="10">
        <v>0.2</v>
      </c>
      <c r="E9" s="10">
        <v>0.3</v>
      </c>
      <c r="F9" s="10">
        <f t="shared" ref="F9:F57" si="1">1-E9-D9</f>
        <v>0.49999999999999994</v>
      </c>
      <c r="G9" s="72">
        <f t="shared" si="0"/>
        <v>0.29643121000844985</v>
      </c>
      <c r="H9" s="72">
        <f t="shared" si="0"/>
        <v>0.87753721757326275</v>
      </c>
      <c r="I9" s="72">
        <f t="shared" si="0"/>
        <v>0.31212377629708499</v>
      </c>
      <c r="J9" s="72">
        <f t="shared" si="0"/>
        <v>9.174467355478555E-2</v>
      </c>
      <c r="K9" s="72">
        <f t="shared" si="0"/>
        <v>0.76950049062725157</v>
      </c>
      <c r="L9" s="72">
        <f t="shared" ref="L9:L57" si="2">IF(H9&lt;C9, 1, 0)</f>
        <v>0</v>
      </c>
      <c r="M9" s="72">
        <f t="shared" ref="M9:M57" si="3">IF(OR(G9&lt;D9,G9&gt;D9+E9),1,0)</f>
        <v>0</v>
      </c>
      <c r="N9" s="72">
        <f t="shared" ref="N9:N57" si="4">IF(OR(AND(D9&lt;G9,D9+E9&gt;G9),G9&gt;D9+E9),1,0)</f>
        <v>1</v>
      </c>
      <c r="O9" s="73">
        <v>10000</v>
      </c>
      <c r="P9" s="73">
        <v>50000</v>
      </c>
      <c r="Q9" s="74">
        <v>0.5</v>
      </c>
      <c r="R9" s="74">
        <v>2</v>
      </c>
      <c r="S9" s="75">
        <v>150</v>
      </c>
      <c r="T9" s="76">
        <v>450</v>
      </c>
      <c r="U9" s="13">
        <f t="shared" ref="U9:U57" si="5">IFERROR(IF(O9=P9, P9, EXP(((LN(P9)+LN(O9))/2)+((LN(P9)-LN(O9))/3.28971)^2/2)*C9*(D9+F9)), "Please check input")</f>
        <v>882.11907601339306</v>
      </c>
      <c r="V9" s="13">
        <f t="shared" ref="V9:V57" si="6">IFERROR(IF(S9=T9,T9,EXP(((LN(T9)+LN(S9))/2)+((LN(T9)-LN(S9))/3.28971)^2/2))*IF(Q9=R9,R9,EXP(((LN(R9)+LN(Q9))/2)+((LN(R9)-LN(Q9))/3.28971)^2/2))*C9*(E9+F9),"Please check input")</f>
        <v>12.008546834639017</v>
      </c>
      <c r="W9" s="13">
        <f t="shared" ref="W9:W57" si="7">IFERROR(IF(O9=P9, P9, _xlfn.LOGNORM.INV(I9,(LN(P9)+LN(O9))/2, (LN(P9)-LN(O9))/3.28971))*L9*M9, "Please check input")</f>
        <v>0</v>
      </c>
      <c r="X9" s="13">
        <f t="shared" ref="X9:X57" si="8">IFERROR(IF(S9=T9, T9, _xlfn.LOGNORM.INV(K9,((LN(T9)+LN(S9))/2),((LN(T9)-LN(S9))/3.28971)))*IF(Q9=R9, R9, _xlfn.LOGNORM.INV(J9,((LN(R9)+LN(Q9))/2),((LN(R9)-LN(Q9))/3.28971)))*N9*L9, "Please check input")</f>
        <v>0</v>
      </c>
      <c r="Y9" s="77">
        <f t="shared" ref="Y9:Y57" si="9">SUM(W9:X9)</f>
        <v>0</v>
      </c>
      <c r="Z9" s="3"/>
    </row>
    <row r="10" spans="1:29" x14ac:dyDescent="0.45">
      <c r="A10" s="17">
        <v>3</v>
      </c>
      <c r="B10" s="7" t="s">
        <v>6</v>
      </c>
      <c r="C10" s="10">
        <v>0.1</v>
      </c>
      <c r="D10" s="10">
        <v>0.5</v>
      </c>
      <c r="E10" s="10">
        <v>0.1</v>
      </c>
      <c r="F10" s="10">
        <f t="shared" si="1"/>
        <v>0.4</v>
      </c>
      <c r="G10" s="72">
        <f t="shared" si="0"/>
        <v>0.888881542137824</v>
      </c>
      <c r="H10" s="72">
        <f t="shared" si="0"/>
        <v>8.3354488597251475E-2</v>
      </c>
      <c r="I10" s="72">
        <f t="shared" si="0"/>
        <v>0.89001767931040376</v>
      </c>
      <c r="J10" s="72">
        <f t="shared" si="0"/>
        <v>0.94969648460391909</v>
      </c>
      <c r="K10" s="72">
        <f t="shared" si="0"/>
        <v>0.28483824303839356</v>
      </c>
      <c r="L10" s="72">
        <f t="shared" si="2"/>
        <v>1</v>
      </c>
      <c r="M10" s="72">
        <f t="shared" si="3"/>
        <v>1</v>
      </c>
      <c r="N10" s="72">
        <f t="shared" si="4"/>
        <v>1</v>
      </c>
      <c r="O10" s="73">
        <v>20000</v>
      </c>
      <c r="P10" s="73">
        <v>400000</v>
      </c>
      <c r="Q10" s="74">
        <v>0.25</v>
      </c>
      <c r="R10" s="74">
        <v>1.25</v>
      </c>
      <c r="S10" s="75">
        <v>3500</v>
      </c>
      <c r="T10" s="76">
        <v>17500</v>
      </c>
      <c r="U10" s="13">
        <f t="shared" si="5"/>
        <v>12185.940247984132</v>
      </c>
      <c r="V10" s="13">
        <f t="shared" si="6"/>
        <v>277.90502295240066</v>
      </c>
      <c r="W10" s="13">
        <f t="shared" si="7"/>
        <v>273309.85628752509</v>
      </c>
      <c r="X10" s="13">
        <f t="shared" si="8"/>
        <v>7396.7838891512511</v>
      </c>
      <c r="Y10" s="77">
        <f t="shared" si="9"/>
        <v>280706.64017667633</v>
      </c>
      <c r="Z10" s="1"/>
    </row>
    <row r="11" spans="1:29" x14ac:dyDescent="0.45">
      <c r="A11" s="17">
        <v>4</v>
      </c>
      <c r="B11" s="7" t="s">
        <v>7</v>
      </c>
      <c r="C11" s="10">
        <v>0.15</v>
      </c>
      <c r="D11" s="10">
        <v>0.4</v>
      </c>
      <c r="E11" s="10">
        <v>0.6</v>
      </c>
      <c r="F11" s="10">
        <f t="shared" si="1"/>
        <v>0</v>
      </c>
      <c r="G11" s="72">
        <f t="shared" si="0"/>
        <v>0.14237917202990502</v>
      </c>
      <c r="H11" s="72">
        <f t="shared" si="0"/>
        <v>0.96874715841840953</v>
      </c>
      <c r="I11" s="72">
        <f t="shared" si="0"/>
        <v>0.32813142135273665</v>
      </c>
      <c r="J11" s="72">
        <f t="shared" si="0"/>
        <v>0.77747482119593769</v>
      </c>
      <c r="K11" s="72">
        <f t="shared" si="0"/>
        <v>0.31093248457182199</v>
      </c>
      <c r="L11" s="72">
        <f t="shared" si="2"/>
        <v>0</v>
      </c>
      <c r="M11" s="72">
        <f t="shared" si="3"/>
        <v>1</v>
      </c>
      <c r="N11" s="72">
        <f t="shared" si="4"/>
        <v>0</v>
      </c>
      <c r="O11" s="73">
        <v>10000</v>
      </c>
      <c r="P11" s="73">
        <v>50000</v>
      </c>
      <c r="Q11" s="74">
        <v>0.25</v>
      </c>
      <c r="R11" s="74">
        <v>0.25</v>
      </c>
      <c r="S11" s="75">
        <v>300</v>
      </c>
      <c r="T11" s="76">
        <v>900</v>
      </c>
      <c r="U11" s="13">
        <f t="shared" si="5"/>
        <v>1512.2041303086735</v>
      </c>
      <c r="V11" s="13">
        <f t="shared" si="6"/>
        <v>12.361803239224374</v>
      </c>
      <c r="W11" s="13">
        <f t="shared" si="7"/>
        <v>0</v>
      </c>
      <c r="X11" s="13">
        <f t="shared" si="8"/>
        <v>0</v>
      </c>
      <c r="Y11" s="77">
        <f t="shared" si="9"/>
        <v>0</v>
      </c>
    </row>
    <row r="12" spans="1:29" x14ac:dyDescent="0.45">
      <c r="A12" s="17">
        <v>5</v>
      </c>
      <c r="B12" s="7" t="s">
        <v>8</v>
      </c>
      <c r="C12" s="10">
        <v>0.2</v>
      </c>
      <c r="D12" s="10">
        <v>0.1</v>
      </c>
      <c r="E12" s="10">
        <v>0.6</v>
      </c>
      <c r="F12" s="10">
        <f t="shared" si="1"/>
        <v>0.30000000000000004</v>
      </c>
      <c r="G12" s="72">
        <f t="shared" si="0"/>
        <v>0.35435381054412574</v>
      </c>
      <c r="H12" s="72">
        <f t="shared" si="0"/>
        <v>0.64492328825872391</v>
      </c>
      <c r="I12" s="72">
        <f t="shared" si="0"/>
        <v>0.47635050804819912</v>
      </c>
      <c r="J12" s="72">
        <f t="shared" si="0"/>
        <v>0.14691743825096637</v>
      </c>
      <c r="K12" s="72">
        <f t="shared" si="0"/>
        <v>0.30056229920592159</v>
      </c>
      <c r="L12" s="72">
        <f t="shared" si="2"/>
        <v>0</v>
      </c>
      <c r="M12" s="72">
        <f t="shared" si="3"/>
        <v>0</v>
      </c>
      <c r="N12" s="72">
        <f t="shared" si="4"/>
        <v>1</v>
      </c>
      <c r="O12" s="73">
        <v>10000</v>
      </c>
      <c r="P12" s="73">
        <v>200000</v>
      </c>
      <c r="Q12" s="74">
        <v>7.75</v>
      </c>
      <c r="R12" s="74">
        <v>7.75</v>
      </c>
      <c r="S12" s="75">
        <v>350</v>
      </c>
      <c r="T12" s="76">
        <v>1050</v>
      </c>
      <c r="U12" s="13">
        <f t="shared" si="5"/>
        <v>5415.9734435485125</v>
      </c>
      <c r="V12" s="13">
        <f t="shared" si="6"/>
        <v>894.17043430389538</v>
      </c>
      <c r="W12" s="13">
        <f t="shared" si="7"/>
        <v>0</v>
      </c>
      <c r="X12" s="13">
        <f t="shared" si="8"/>
        <v>0</v>
      </c>
      <c r="Y12" s="77">
        <f t="shared" si="9"/>
        <v>0</v>
      </c>
    </row>
    <row r="13" spans="1:29" x14ac:dyDescent="0.45">
      <c r="A13" s="17">
        <v>6</v>
      </c>
      <c r="B13" s="7" t="s">
        <v>9</v>
      </c>
      <c r="C13" s="10">
        <v>0.12</v>
      </c>
      <c r="D13" s="10">
        <v>0</v>
      </c>
      <c r="E13" s="10">
        <v>0.8</v>
      </c>
      <c r="F13" s="10">
        <f t="shared" si="1"/>
        <v>0.19999999999999996</v>
      </c>
      <c r="G13" s="72">
        <f t="shared" si="0"/>
        <v>0.84064388216938823</v>
      </c>
      <c r="H13" s="72">
        <f t="shared" si="0"/>
        <v>0.19329950248356909</v>
      </c>
      <c r="I13" s="72">
        <f t="shared" si="0"/>
        <v>0.17836168745998293</v>
      </c>
      <c r="J13" s="72">
        <f t="shared" si="0"/>
        <v>0.6962416343158111</v>
      </c>
      <c r="K13" s="72">
        <f t="shared" si="0"/>
        <v>0.75184022646863014</v>
      </c>
      <c r="L13" s="72">
        <f t="shared" si="2"/>
        <v>0</v>
      </c>
      <c r="M13" s="72">
        <f t="shared" si="3"/>
        <v>1</v>
      </c>
      <c r="N13" s="72">
        <f t="shared" si="4"/>
        <v>1</v>
      </c>
      <c r="O13" s="73">
        <v>10000</v>
      </c>
      <c r="P13" s="73">
        <v>50000</v>
      </c>
      <c r="Q13" s="74">
        <v>0.25</v>
      </c>
      <c r="R13" s="74">
        <v>0.75</v>
      </c>
      <c r="S13" s="75">
        <v>8400</v>
      </c>
      <c r="T13" s="76">
        <v>42000</v>
      </c>
      <c r="U13" s="13">
        <f t="shared" si="5"/>
        <v>604.88165212346928</v>
      </c>
      <c r="V13" s="13">
        <f t="shared" si="6"/>
        <v>1163.1554614660222</v>
      </c>
      <c r="W13" s="13">
        <f t="shared" si="7"/>
        <v>0</v>
      </c>
      <c r="X13" s="13">
        <f t="shared" si="8"/>
        <v>0</v>
      </c>
      <c r="Y13" s="77">
        <f t="shared" si="9"/>
        <v>0</v>
      </c>
    </row>
    <row r="14" spans="1:29" x14ac:dyDescent="0.45">
      <c r="A14" s="17">
        <v>7</v>
      </c>
      <c r="B14" s="7" t="s">
        <v>10</v>
      </c>
      <c r="C14" s="10">
        <v>0.08</v>
      </c>
      <c r="D14" s="10">
        <v>0.1</v>
      </c>
      <c r="E14" s="10">
        <v>0.5</v>
      </c>
      <c r="F14" s="10">
        <f t="shared" si="1"/>
        <v>0.4</v>
      </c>
      <c r="G14" s="72">
        <f t="shared" si="0"/>
        <v>0.8792209894163534</v>
      </c>
      <c r="H14" s="72">
        <f t="shared" si="0"/>
        <v>0.59000162652228028</v>
      </c>
      <c r="I14" s="72">
        <f t="shared" si="0"/>
        <v>0.8601649283664301</v>
      </c>
      <c r="J14" s="72">
        <f t="shared" si="0"/>
        <v>0.38043894956354052</v>
      </c>
      <c r="K14" s="72">
        <f t="shared" si="0"/>
        <v>0.46417859953362495</v>
      </c>
      <c r="L14" s="72">
        <f t="shared" si="2"/>
        <v>0</v>
      </c>
      <c r="M14" s="72">
        <f t="shared" si="3"/>
        <v>1</v>
      </c>
      <c r="N14" s="72">
        <f t="shared" si="4"/>
        <v>1</v>
      </c>
      <c r="O14" s="73">
        <v>70000</v>
      </c>
      <c r="P14" s="73">
        <v>1400000</v>
      </c>
      <c r="Q14" s="74">
        <v>18</v>
      </c>
      <c r="R14" s="74">
        <v>72</v>
      </c>
      <c r="S14" s="75">
        <v>500</v>
      </c>
      <c r="T14" s="76">
        <v>2500</v>
      </c>
      <c r="U14" s="13">
        <f t="shared" si="5"/>
        <v>18955.90705241976</v>
      </c>
      <c r="V14" s="13">
        <f t="shared" si="6"/>
        <v>3569.6474262981442</v>
      </c>
      <c r="W14" s="13">
        <f t="shared" si="7"/>
        <v>0</v>
      </c>
      <c r="X14" s="13">
        <f t="shared" si="8"/>
        <v>0</v>
      </c>
      <c r="Y14" s="77">
        <f t="shared" si="9"/>
        <v>0</v>
      </c>
    </row>
    <row r="15" spans="1:29" x14ac:dyDescent="0.45">
      <c r="A15" s="17">
        <v>8</v>
      </c>
      <c r="B15" s="7" t="s">
        <v>11</v>
      </c>
      <c r="C15" s="10">
        <v>0.11</v>
      </c>
      <c r="D15" s="10">
        <v>0.5</v>
      </c>
      <c r="E15" s="10">
        <v>0</v>
      </c>
      <c r="F15" s="10">
        <f t="shared" si="1"/>
        <v>0.5</v>
      </c>
      <c r="G15" s="72">
        <f t="shared" si="0"/>
        <v>0.71709225897211581</v>
      </c>
      <c r="H15" s="72">
        <f t="shared" si="0"/>
        <v>0.34145143127534539</v>
      </c>
      <c r="I15" s="72">
        <f t="shared" si="0"/>
        <v>0.97038350661750883</v>
      </c>
      <c r="J15" s="72">
        <f t="shared" si="0"/>
        <v>0.82280685601290315</v>
      </c>
      <c r="K15" s="72">
        <f t="shared" si="0"/>
        <v>8.4199180128052831E-3</v>
      </c>
      <c r="L15" s="72">
        <f t="shared" si="2"/>
        <v>0</v>
      </c>
      <c r="M15" s="72">
        <f t="shared" si="3"/>
        <v>1</v>
      </c>
      <c r="N15" s="72">
        <f t="shared" si="4"/>
        <v>1</v>
      </c>
      <c r="O15" s="73">
        <v>20000</v>
      </c>
      <c r="P15" s="73">
        <v>100000</v>
      </c>
      <c r="Q15" s="74">
        <v>0.75</v>
      </c>
      <c r="R15" s="74">
        <v>3.75</v>
      </c>
      <c r="S15" s="75">
        <v>350</v>
      </c>
      <c r="T15" s="76">
        <v>1750</v>
      </c>
      <c r="U15" s="13">
        <f t="shared" si="5"/>
        <v>5544.748477798471</v>
      </c>
      <c r="V15" s="13">
        <f t="shared" si="6"/>
        <v>91.708657574292047</v>
      </c>
      <c r="W15" s="13">
        <f t="shared" si="7"/>
        <v>0</v>
      </c>
      <c r="X15" s="13">
        <f t="shared" si="8"/>
        <v>0</v>
      </c>
      <c r="Y15" s="77">
        <f t="shared" si="9"/>
        <v>0</v>
      </c>
    </row>
    <row r="16" spans="1:29" x14ac:dyDescent="0.45">
      <c r="A16" s="17">
        <v>9</v>
      </c>
      <c r="B16" s="7" t="s">
        <v>12</v>
      </c>
      <c r="C16" s="10">
        <v>0.4</v>
      </c>
      <c r="D16" s="10">
        <v>0.1</v>
      </c>
      <c r="E16" s="10">
        <v>0.5</v>
      </c>
      <c r="F16" s="10">
        <f t="shared" si="1"/>
        <v>0.4</v>
      </c>
      <c r="G16" s="72">
        <f t="shared" si="0"/>
        <v>0.59122712968382984</v>
      </c>
      <c r="H16" s="72">
        <f t="shared" si="0"/>
        <v>0.70729619276244193</v>
      </c>
      <c r="I16" s="72">
        <f t="shared" si="0"/>
        <v>1.1983307427726686E-2</v>
      </c>
      <c r="J16" s="72">
        <f t="shared" si="0"/>
        <v>0.54825276287738234</v>
      </c>
      <c r="K16" s="72">
        <f t="shared" si="0"/>
        <v>0.80906675604637712</v>
      </c>
      <c r="L16" s="72">
        <f t="shared" si="2"/>
        <v>0</v>
      </c>
      <c r="M16" s="72">
        <f t="shared" si="3"/>
        <v>0</v>
      </c>
      <c r="N16" s="72">
        <f t="shared" si="4"/>
        <v>1</v>
      </c>
      <c r="O16" s="73">
        <v>20000</v>
      </c>
      <c r="P16" s="73">
        <v>100000</v>
      </c>
      <c r="Q16" s="74">
        <v>0.75</v>
      </c>
      <c r="R16" s="74">
        <v>3</v>
      </c>
      <c r="S16" s="75">
        <v>300</v>
      </c>
      <c r="T16" s="76">
        <v>1500</v>
      </c>
      <c r="U16" s="13">
        <f t="shared" si="5"/>
        <v>10081.360868724492</v>
      </c>
      <c r="V16" s="13">
        <f t="shared" si="6"/>
        <v>446.20592828726814</v>
      </c>
      <c r="W16" s="13">
        <f t="shared" si="7"/>
        <v>0</v>
      </c>
      <c r="X16" s="13">
        <f t="shared" si="8"/>
        <v>0</v>
      </c>
      <c r="Y16" s="77">
        <f t="shared" si="9"/>
        <v>0</v>
      </c>
    </row>
    <row r="17" spans="1:25" x14ac:dyDescent="0.45">
      <c r="A17" s="17">
        <v>10</v>
      </c>
      <c r="B17" s="7" t="s">
        <v>13</v>
      </c>
      <c r="C17" s="10">
        <v>0.02</v>
      </c>
      <c r="D17" s="10">
        <v>0.4</v>
      </c>
      <c r="E17" s="10">
        <v>0.6</v>
      </c>
      <c r="F17" s="10">
        <f t="shared" si="1"/>
        <v>0</v>
      </c>
      <c r="G17" s="72">
        <f t="shared" si="0"/>
        <v>0.72339618171099573</v>
      </c>
      <c r="H17" s="72">
        <f t="shared" si="0"/>
        <v>0.48303741996642202</v>
      </c>
      <c r="I17" s="72">
        <f t="shared" si="0"/>
        <v>7.7030733576975763E-2</v>
      </c>
      <c r="J17" s="72">
        <f t="shared" si="0"/>
        <v>0.87807814439292997</v>
      </c>
      <c r="K17" s="72">
        <f>(MOD((MOD(MOD(999999999999989,MOD($B$5*9929+K$7*9721+$A17*9521,31907)*4177+7450581)*30119,31607)*31607+MOD(MOD(997969999999967,MOD($B$5*9857+ K$7*9949+$A17*9973,33493)*4051+7450581)*29633,31607))*1000981,4294967296)+0.5)/4294967296</f>
        <v>0.53628969087731093</v>
      </c>
      <c r="L17" s="72">
        <f t="shared" si="2"/>
        <v>0</v>
      </c>
      <c r="M17" s="72">
        <f t="shared" si="3"/>
        <v>0</v>
      </c>
      <c r="N17" s="72">
        <f t="shared" si="4"/>
        <v>1</v>
      </c>
      <c r="O17" s="73">
        <v>10000</v>
      </c>
      <c r="P17" s="73">
        <v>50000</v>
      </c>
      <c r="Q17" s="74">
        <v>11.75</v>
      </c>
      <c r="R17" s="74">
        <v>47</v>
      </c>
      <c r="S17" s="75">
        <v>600</v>
      </c>
      <c r="T17" s="76">
        <v>1800</v>
      </c>
      <c r="U17" s="13">
        <f t="shared" si="5"/>
        <v>201.62721737448985</v>
      </c>
      <c r="V17" s="13">
        <f t="shared" si="6"/>
        <v>338.64102073682022</v>
      </c>
      <c r="W17" s="13">
        <f t="shared" si="7"/>
        <v>0</v>
      </c>
      <c r="X17" s="13">
        <f t="shared" si="8"/>
        <v>0</v>
      </c>
      <c r="Y17" s="77">
        <f t="shared" si="9"/>
        <v>0</v>
      </c>
    </row>
    <row r="18" spans="1:25" x14ac:dyDescent="0.45">
      <c r="A18" s="17">
        <v>11</v>
      </c>
      <c r="B18" s="7" t="s">
        <v>14</v>
      </c>
      <c r="C18" s="10">
        <v>0.25</v>
      </c>
      <c r="D18" s="10">
        <v>0.2</v>
      </c>
      <c r="E18" s="10">
        <v>0.2</v>
      </c>
      <c r="F18" s="10">
        <f t="shared" si="1"/>
        <v>0.60000000000000009</v>
      </c>
      <c r="G18" s="72">
        <f t="shared" si="0"/>
        <v>0.87966401770245284</v>
      </c>
      <c r="H18" s="72">
        <f t="shared" si="0"/>
        <v>0.16984003421384841</v>
      </c>
      <c r="I18" s="72">
        <f t="shared" si="0"/>
        <v>0.47494032408576459</v>
      </c>
      <c r="J18" s="72">
        <f t="shared" si="0"/>
        <v>0.57828045322094113</v>
      </c>
      <c r="K18" s="72">
        <f t="shared" si="0"/>
        <v>8.1822898355312645E-2</v>
      </c>
      <c r="L18" s="72">
        <f t="shared" si="2"/>
        <v>1</v>
      </c>
      <c r="M18" s="72">
        <f t="shared" si="3"/>
        <v>1</v>
      </c>
      <c r="N18" s="72">
        <f t="shared" si="4"/>
        <v>1</v>
      </c>
      <c r="O18" s="73">
        <v>30000</v>
      </c>
      <c r="P18" s="73">
        <v>150000</v>
      </c>
      <c r="Q18" s="74">
        <v>8.5</v>
      </c>
      <c r="R18" s="74">
        <v>34</v>
      </c>
      <c r="S18" s="75">
        <v>4000</v>
      </c>
      <c r="T18" s="76">
        <v>40000</v>
      </c>
      <c r="U18" s="13">
        <f t="shared" si="5"/>
        <v>15122.041303086729</v>
      </c>
      <c r="V18" s="13">
        <f t="shared" si="6"/>
        <v>60045.79879863665</v>
      </c>
      <c r="W18" s="13">
        <f t="shared" si="7"/>
        <v>65050.55421881521</v>
      </c>
      <c r="X18" s="13">
        <f t="shared" si="8"/>
        <v>88153.163202419688</v>
      </c>
      <c r="Y18" s="77">
        <f t="shared" si="9"/>
        <v>153203.71742123491</v>
      </c>
    </row>
    <row r="19" spans="1:25" x14ac:dyDescent="0.45">
      <c r="A19" s="17">
        <v>12</v>
      </c>
      <c r="B19" s="7" t="s">
        <v>15</v>
      </c>
      <c r="C19" s="10">
        <v>0.02</v>
      </c>
      <c r="D19" s="10">
        <v>0.2</v>
      </c>
      <c r="E19" s="10">
        <v>0.1</v>
      </c>
      <c r="F19" s="10">
        <f t="shared" si="1"/>
        <v>0.7</v>
      </c>
      <c r="G19" s="72">
        <f t="shared" si="0"/>
        <v>0.19665933644864708</v>
      </c>
      <c r="H19" s="72">
        <f t="shared" si="0"/>
        <v>2.5894238264299929E-2</v>
      </c>
      <c r="I19" s="72">
        <f t="shared" si="0"/>
        <v>0.15957156883087009</v>
      </c>
      <c r="J19" s="72">
        <f t="shared" si="0"/>
        <v>0.23784548358526081</v>
      </c>
      <c r="K19" s="72">
        <f t="shared" si="0"/>
        <v>2.7381619554944336E-2</v>
      </c>
      <c r="L19" s="72">
        <f t="shared" si="2"/>
        <v>0</v>
      </c>
      <c r="M19" s="72">
        <f t="shared" si="3"/>
        <v>1</v>
      </c>
      <c r="N19" s="72">
        <f t="shared" si="4"/>
        <v>0</v>
      </c>
      <c r="O19" s="73">
        <v>20000</v>
      </c>
      <c r="P19" s="73">
        <v>100000</v>
      </c>
      <c r="Q19" s="74">
        <v>14.5</v>
      </c>
      <c r="R19" s="74">
        <v>14.5</v>
      </c>
      <c r="S19" s="75">
        <v>150</v>
      </c>
      <c r="T19" s="76">
        <v>750</v>
      </c>
      <c r="U19" s="13">
        <f t="shared" si="5"/>
        <v>907.3224781852042</v>
      </c>
      <c r="V19" s="13">
        <f t="shared" si="6"/>
        <v>87.707839557902886</v>
      </c>
      <c r="W19" s="13">
        <f t="shared" si="7"/>
        <v>0</v>
      </c>
      <c r="X19" s="13">
        <f t="shared" si="8"/>
        <v>0</v>
      </c>
      <c r="Y19" s="77">
        <f t="shared" si="9"/>
        <v>0</v>
      </c>
    </row>
    <row r="20" spans="1:25" x14ac:dyDescent="0.45">
      <c r="A20" s="17">
        <v>13</v>
      </c>
      <c r="B20" s="7" t="s">
        <v>16</v>
      </c>
      <c r="C20" s="10">
        <v>0.09</v>
      </c>
      <c r="D20" s="10">
        <v>0.3</v>
      </c>
      <c r="E20" s="10">
        <v>0.3</v>
      </c>
      <c r="F20" s="10">
        <f t="shared" si="1"/>
        <v>0.39999999999999997</v>
      </c>
      <c r="G20" s="72">
        <f t="shared" si="0"/>
        <v>0.51075934537220746</v>
      </c>
      <c r="H20" s="72">
        <f t="shared" si="0"/>
        <v>0.30596100830007344</v>
      </c>
      <c r="I20" s="72">
        <f t="shared" si="0"/>
        <v>0.34134108375292271</v>
      </c>
      <c r="J20" s="72">
        <f t="shared" si="0"/>
        <v>3.3129014191217721E-2</v>
      </c>
      <c r="K20" s="72">
        <f t="shared" si="0"/>
        <v>0.18609790795017034</v>
      </c>
      <c r="L20" s="72">
        <f t="shared" si="2"/>
        <v>0</v>
      </c>
      <c r="M20" s="72">
        <f t="shared" si="3"/>
        <v>0</v>
      </c>
      <c r="N20" s="72">
        <f t="shared" si="4"/>
        <v>1</v>
      </c>
      <c r="O20" s="73">
        <v>10000</v>
      </c>
      <c r="P20" s="73">
        <v>50000</v>
      </c>
      <c r="Q20" s="74">
        <v>7.75</v>
      </c>
      <c r="R20" s="74">
        <v>23.25</v>
      </c>
      <c r="S20" s="75">
        <v>2500</v>
      </c>
      <c r="T20" s="76">
        <v>7500</v>
      </c>
      <c r="U20" s="13">
        <f t="shared" si="5"/>
        <v>1587.8143368241072</v>
      </c>
      <c r="V20" s="13">
        <f t="shared" si="6"/>
        <v>4093.910730072796</v>
      </c>
      <c r="W20" s="13">
        <f t="shared" si="7"/>
        <v>0</v>
      </c>
      <c r="X20" s="13">
        <f t="shared" si="8"/>
        <v>0</v>
      </c>
      <c r="Y20" s="77">
        <f t="shared" si="9"/>
        <v>0</v>
      </c>
    </row>
    <row r="21" spans="1:25" x14ac:dyDescent="0.45">
      <c r="A21" s="17">
        <v>14</v>
      </c>
      <c r="B21" s="7" t="s">
        <v>17</v>
      </c>
      <c r="C21" s="10">
        <v>0.04</v>
      </c>
      <c r="D21" s="10">
        <v>0.1</v>
      </c>
      <c r="E21" s="10">
        <v>0.3</v>
      </c>
      <c r="F21" s="10">
        <f t="shared" si="1"/>
        <v>0.6</v>
      </c>
      <c r="G21" s="72">
        <f t="shared" si="0"/>
        <v>0.27867222845088691</v>
      </c>
      <c r="H21" s="72">
        <f t="shared" si="0"/>
        <v>0.79801591241266578</v>
      </c>
      <c r="I21" s="72">
        <f t="shared" si="0"/>
        <v>0.76526049815583974</v>
      </c>
      <c r="J21" s="72">
        <f t="shared" si="0"/>
        <v>0.28565375285688788</v>
      </c>
      <c r="K21" s="72">
        <f t="shared" si="0"/>
        <v>0.54521038907114416</v>
      </c>
      <c r="L21" s="72">
        <f t="shared" si="2"/>
        <v>0</v>
      </c>
      <c r="M21" s="72">
        <f t="shared" si="3"/>
        <v>0</v>
      </c>
      <c r="N21" s="72">
        <f t="shared" si="4"/>
        <v>1</v>
      </c>
      <c r="O21" s="73">
        <v>10000</v>
      </c>
      <c r="P21" s="73">
        <v>200000</v>
      </c>
      <c r="Q21" s="74">
        <v>0.5</v>
      </c>
      <c r="R21" s="74">
        <v>2</v>
      </c>
      <c r="S21" s="75">
        <v>1400</v>
      </c>
      <c r="T21" s="76">
        <v>7000</v>
      </c>
      <c r="U21" s="13">
        <f t="shared" si="5"/>
        <v>1895.5907052419789</v>
      </c>
      <c r="V21" s="13">
        <f t="shared" si="6"/>
        <v>138.81962213381698</v>
      </c>
      <c r="W21" s="13">
        <f t="shared" si="7"/>
        <v>0</v>
      </c>
      <c r="X21" s="13">
        <f t="shared" si="8"/>
        <v>0</v>
      </c>
      <c r="Y21" s="77">
        <f t="shared" si="9"/>
        <v>0</v>
      </c>
    </row>
    <row r="22" spans="1:25" x14ac:dyDescent="0.45">
      <c r="A22" s="17">
        <v>15</v>
      </c>
      <c r="B22" s="7" t="s">
        <v>18</v>
      </c>
      <c r="C22" s="10">
        <v>0.05</v>
      </c>
      <c r="D22" s="10">
        <v>0.1</v>
      </c>
      <c r="E22" s="10">
        <v>0.6</v>
      </c>
      <c r="F22" s="10">
        <f t="shared" si="1"/>
        <v>0.30000000000000004</v>
      </c>
      <c r="G22" s="72">
        <f t="shared" si="0"/>
        <v>0.8389058894244954</v>
      </c>
      <c r="H22" s="72">
        <f t="shared" si="0"/>
        <v>0.49393789342138916</v>
      </c>
      <c r="I22" s="72">
        <f t="shared" si="0"/>
        <v>0.62026078964117914</v>
      </c>
      <c r="J22" s="72">
        <f t="shared" si="0"/>
        <v>0.48370382806751877</v>
      </c>
      <c r="K22" s="72">
        <f t="shared" si="0"/>
        <v>0.94400727131869644</v>
      </c>
      <c r="L22" s="72">
        <f t="shared" si="2"/>
        <v>0</v>
      </c>
      <c r="M22" s="72">
        <f t="shared" si="3"/>
        <v>1</v>
      </c>
      <c r="N22" s="72">
        <f t="shared" si="4"/>
        <v>1</v>
      </c>
      <c r="O22" s="73">
        <v>40000</v>
      </c>
      <c r="P22" s="73">
        <v>200000</v>
      </c>
      <c r="Q22" s="74">
        <v>0.5</v>
      </c>
      <c r="R22" s="74">
        <v>2</v>
      </c>
      <c r="S22" s="75">
        <v>2300</v>
      </c>
      <c r="T22" s="76">
        <v>11500</v>
      </c>
      <c r="U22" s="13">
        <f t="shared" si="5"/>
        <v>2016.2721737448953</v>
      </c>
      <c r="V22" s="13">
        <f t="shared" si="6"/>
        <v>285.07600973908836</v>
      </c>
      <c r="W22" s="13">
        <f t="shared" si="7"/>
        <v>0</v>
      </c>
      <c r="X22" s="13">
        <f t="shared" si="8"/>
        <v>0</v>
      </c>
      <c r="Y22" s="77">
        <f t="shared" si="9"/>
        <v>0</v>
      </c>
    </row>
    <row r="23" spans="1:25" x14ac:dyDescent="0.45">
      <c r="A23" s="17">
        <v>16</v>
      </c>
      <c r="B23" s="7" t="s">
        <v>19</v>
      </c>
      <c r="C23" s="10">
        <v>0.06</v>
      </c>
      <c r="D23" s="10">
        <v>0.2</v>
      </c>
      <c r="E23" s="10">
        <v>0.3</v>
      </c>
      <c r="F23" s="10">
        <f t="shared" si="1"/>
        <v>0.49999999999999994</v>
      </c>
      <c r="G23" s="72">
        <f t="shared" si="0"/>
        <v>0.17391623358707875</v>
      </c>
      <c r="H23" s="72">
        <f t="shared" si="0"/>
        <v>0.73285398923326284</v>
      </c>
      <c r="I23" s="72">
        <f t="shared" si="0"/>
        <v>0.30132875579874963</v>
      </c>
      <c r="J23" s="72">
        <f t="shared" si="0"/>
        <v>0.9935423101997003</v>
      </c>
      <c r="K23" s="72">
        <f t="shared" si="0"/>
        <v>0.55519645044114441</v>
      </c>
      <c r="L23" s="72">
        <f t="shared" si="2"/>
        <v>0</v>
      </c>
      <c r="M23" s="72">
        <f t="shared" si="3"/>
        <v>1</v>
      </c>
      <c r="N23" s="72">
        <f t="shared" si="4"/>
        <v>0</v>
      </c>
      <c r="O23" s="73">
        <v>40000</v>
      </c>
      <c r="P23" s="73">
        <v>800000</v>
      </c>
      <c r="Q23" s="74">
        <v>5.5</v>
      </c>
      <c r="R23" s="74">
        <v>16.5</v>
      </c>
      <c r="S23" s="75">
        <v>1700</v>
      </c>
      <c r="T23" s="76">
        <v>5100</v>
      </c>
      <c r="U23" s="13">
        <f t="shared" si="5"/>
        <v>11373.544231451877</v>
      </c>
      <c r="V23" s="13">
        <f t="shared" si="6"/>
        <v>1505.25110960096</v>
      </c>
      <c r="W23" s="13">
        <f t="shared" si="7"/>
        <v>0</v>
      </c>
      <c r="X23" s="13">
        <f t="shared" si="8"/>
        <v>0</v>
      </c>
      <c r="Y23" s="77">
        <f t="shared" si="9"/>
        <v>0</v>
      </c>
    </row>
    <row r="24" spans="1:25" x14ac:dyDescent="0.45">
      <c r="A24" s="17">
        <v>17</v>
      </c>
      <c r="B24" s="7" t="s">
        <v>20</v>
      </c>
      <c r="C24" s="10">
        <v>0.12</v>
      </c>
      <c r="D24" s="10">
        <v>0</v>
      </c>
      <c r="E24" s="10">
        <v>0.4</v>
      </c>
      <c r="F24" s="10">
        <f t="shared" si="1"/>
        <v>0.6</v>
      </c>
      <c r="G24" s="72">
        <f t="shared" si="0"/>
        <v>0.58900488575454801</v>
      </c>
      <c r="H24" s="72">
        <f t="shared" si="0"/>
        <v>0.46602193859871477</v>
      </c>
      <c r="I24" s="72">
        <f t="shared" si="0"/>
        <v>0.11678293196018785</v>
      </c>
      <c r="J24" s="72">
        <f t="shared" si="0"/>
        <v>0.90155679907184094</v>
      </c>
      <c r="K24" s="72">
        <f t="shared" si="0"/>
        <v>4.1075950604863465E-2</v>
      </c>
      <c r="L24" s="72">
        <f t="shared" si="2"/>
        <v>0</v>
      </c>
      <c r="M24" s="72">
        <f t="shared" si="3"/>
        <v>1</v>
      </c>
      <c r="N24" s="72">
        <f t="shared" si="4"/>
        <v>1</v>
      </c>
      <c r="O24" s="73">
        <v>20000</v>
      </c>
      <c r="P24" s="73">
        <v>100000</v>
      </c>
      <c r="Q24" s="74">
        <v>0.25</v>
      </c>
      <c r="R24" s="74">
        <v>0.5</v>
      </c>
      <c r="S24" s="75">
        <v>1300</v>
      </c>
      <c r="T24" s="76">
        <v>6500</v>
      </c>
      <c r="U24" s="13">
        <f t="shared" si="5"/>
        <v>3629.2899127408168</v>
      </c>
      <c r="V24" s="13">
        <f t="shared" si="6"/>
        <v>142.12780940856879</v>
      </c>
      <c r="W24" s="13">
        <f t="shared" si="7"/>
        <v>0</v>
      </c>
      <c r="X24" s="13">
        <f t="shared" si="8"/>
        <v>0</v>
      </c>
      <c r="Y24" s="77">
        <f t="shared" si="9"/>
        <v>0</v>
      </c>
    </row>
    <row r="25" spans="1:25" x14ac:dyDescent="0.45">
      <c r="A25" s="17">
        <v>18</v>
      </c>
      <c r="B25" s="7" t="s">
        <v>21</v>
      </c>
      <c r="C25" s="10">
        <v>0.02</v>
      </c>
      <c r="D25" s="10">
        <v>0.2</v>
      </c>
      <c r="E25" s="10">
        <v>0.5</v>
      </c>
      <c r="F25" s="10">
        <f t="shared" si="1"/>
        <v>0.3</v>
      </c>
      <c r="G25" s="72">
        <f t="shared" si="0"/>
        <v>0.64750118425581604</v>
      </c>
      <c r="H25" s="72">
        <f t="shared" si="0"/>
        <v>0.40661533281672746</v>
      </c>
      <c r="I25" s="72">
        <f t="shared" si="0"/>
        <v>0.74260364135261625</v>
      </c>
      <c r="J25" s="72">
        <f t="shared" si="0"/>
        <v>0.74092956504318863</v>
      </c>
      <c r="K25" s="72">
        <f t="shared" si="0"/>
        <v>0.54698400583583862</v>
      </c>
      <c r="L25" s="72">
        <f t="shared" si="2"/>
        <v>0</v>
      </c>
      <c r="M25" s="72">
        <f t="shared" si="3"/>
        <v>0</v>
      </c>
      <c r="N25" s="72">
        <f t="shared" si="4"/>
        <v>1</v>
      </c>
      <c r="O25" s="73">
        <v>40000</v>
      </c>
      <c r="P25" s="73">
        <v>200000</v>
      </c>
      <c r="Q25" s="74">
        <v>0.25</v>
      </c>
      <c r="R25" s="74">
        <v>0.25</v>
      </c>
      <c r="S25" s="75">
        <v>4900</v>
      </c>
      <c r="T25" s="76">
        <v>24500</v>
      </c>
      <c r="U25" s="13">
        <f t="shared" si="5"/>
        <v>1008.1360868724475</v>
      </c>
      <c r="V25" s="13">
        <f t="shared" si="6"/>
        <v>49.398668256750007</v>
      </c>
      <c r="W25" s="13">
        <f t="shared" si="7"/>
        <v>0</v>
      </c>
      <c r="X25" s="13">
        <f t="shared" si="8"/>
        <v>0</v>
      </c>
      <c r="Y25" s="77">
        <f t="shared" si="9"/>
        <v>0</v>
      </c>
    </row>
    <row r="26" spans="1:25" x14ac:dyDescent="0.45">
      <c r="A26" s="17">
        <v>19</v>
      </c>
      <c r="B26" s="7" t="s">
        <v>22</v>
      </c>
      <c r="C26" s="10">
        <v>0.03</v>
      </c>
      <c r="D26" s="10">
        <v>0.4</v>
      </c>
      <c r="E26" s="10">
        <v>0.2</v>
      </c>
      <c r="F26" s="10">
        <f t="shared" si="1"/>
        <v>0.4</v>
      </c>
      <c r="G26" s="72">
        <f t="shared" si="0"/>
        <v>0.84035853098612279</v>
      </c>
      <c r="H26" s="72">
        <f t="shared" si="0"/>
        <v>0.36915445898193866</v>
      </c>
      <c r="I26" s="72">
        <f t="shared" si="0"/>
        <v>0.12607671844307333</v>
      </c>
      <c r="J26" s="72">
        <f t="shared" si="0"/>
        <v>0.49300351634155959</v>
      </c>
      <c r="K26" s="72">
        <f t="shared" si="0"/>
        <v>0.2854401875520125</v>
      </c>
      <c r="L26" s="72">
        <f t="shared" si="2"/>
        <v>0</v>
      </c>
      <c r="M26" s="72">
        <f t="shared" si="3"/>
        <v>1</v>
      </c>
      <c r="N26" s="72">
        <f t="shared" si="4"/>
        <v>1</v>
      </c>
      <c r="O26" s="73">
        <v>200000</v>
      </c>
      <c r="P26" s="73">
        <v>4000000</v>
      </c>
      <c r="Q26" s="74">
        <v>24.75</v>
      </c>
      <c r="R26" s="74">
        <v>99</v>
      </c>
      <c r="S26" s="75">
        <v>1700</v>
      </c>
      <c r="T26" s="76">
        <v>5100</v>
      </c>
      <c r="U26" s="13">
        <f t="shared" si="5"/>
        <v>32495.840661291051</v>
      </c>
      <c r="V26" s="13">
        <f t="shared" si="6"/>
        <v>3031.5576484046192</v>
      </c>
      <c r="W26" s="13">
        <f t="shared" si="7"/>
        <v>0</v>
      </c>
      <c r="X26" s="13">
        <f t="shared" si="8"/>
        <v>0</v>
      </c>
      <c r="Y26" s="77">
        <f t="shared" si="9"/>
        <v>0</v>
      </c>
    </row>
    <row r="27" spans="1:25" x14ac:dyDescent="0.45">
      <c r="A27" s="17">
        <v>20</v>
      </c>
      <c r="B27" s="7" t="s">
        <v>23</v>
      </c>
      <c r="C27" s="10">
        <v>0.11</v>
      </c>
      <c r="D27" s="10">
        <v>0.4</v>
      </c>
      <c r="E27" s="10">
        <v>0.6</v>
      </c>
      <c r="F27" s="10">
        <f t="shared" si="1"/>
        <v>0</v>
      </c>
      <c r="G27" s="72">
        <f t="shared" si="0"/>
        <v>0.47681752301286906</v>
      </c>
      <c r="H27" s="72">
        <f t="shared" si="0"/>
        <v>0.30091518338304013</v>
      </c>
      <c r="I27" s="72">
        <f t="shared" si="0"/>
        <v>0.93918013747315854</v>
      </c>
      <c r="J27" s="72">
        <f t="shared" si="0"/>
        <v>0.90263495675753802</v>
      </c>
      <c r="K27" s="72">
        <f t="shared" si="0"/>
        <v>9.8283323110081255E-2</v>
      </c>
      <c r="L27" s="72">
        <f t="shared" si="2"/>
        <v>0</v>
      </c>
      <c r="M27" s="72">
        <f t="shared" si="3"/>
        <v>0</v>
      </c>
      <c r="N27" s="72">
        <f t="shared" si="4"/>
        <v>1</v>
      </c>
      <c r="O27" s="73">
        <v>80000</v>
      </c>
      <c r="P27" s="73">
        <v>400000</v>
      </c>
      <c r="Q27" s="74">
        <v>1</v>
      </c>
      <c r="R27" s="74">
        <v>3</v>
      </c>
      <c r="S27" s="75">
        <v>200</v>
      </c>
      <c r="T27" s="76">
        <v>600</v>
      </c>
      <c r="U27" s="13">
        <f t="shared" si="5"/>
        <v>8871.5975644775554</v>
      </c>
      <c r="V27" s="13">
        <f t="shared" si="6"/>
        <v>44.272091458851754</v>
      </c>
      <c r="W27" s="13">
        <f t="shared" si="7"/>
        <v>0</v>
      </c>
      <c r="X27" s="13">
        <f t="shared" si="8"/>
        <v>0</v>
      </c>
      <c r="Y27" s="77">
        <f t="shared" si="9"/>
        <v>0</v>
      </c>
    </row>
    <row r="28" spans="1:25" x14ac:dyDescent="0.45">
      <c r="A28" s="17">
        <v>21</v>
      </c>
      <c r="B28" s="7" t="s">
        <v>24</v>
      </c>
      <c r="C28" s="10">
        <v>0.23</v>
      </c>
      <c r="D28" s="10">
        <v>0.4</v>
      </c>
      <c r="E28" s="10">
        <v>0.1</v>
      </c>
      <c r="F28" s="10">
        <f t="shared" si="1"/>
        <v>0.5</v>
      </c>
      <c r="G28" s="72">
        <f t="shared" ref="G28:K47" si="10">(MOD((MOD(MOD(999999999999989,MOD($B$5*9929+G$7*9721+$A28*9521,31907)*4177+7450581)*30119,31607)*31607+MOD(MOD(997969999999967,MOD($B$5*9857+ G$7*9949+$A28*9973,33493)*4051+7450581)*29633,31607))*1000981,4294967296)+0.5)/4294967296</f>
        <v>0.86582778848242015</v>
      </c>
      <c r="H28" s="72">
        <f t="shared" si="10"/>
        <v>0.87139995757024735</v>
      </c>
      <c r="I28" s="72">
        <f t="shared" si="10"/>
        <v>0.5259736703010276</v>
      </c>
      <c r="J28" s="72">
        <f t="shared" si="10"/>
        <v>0.25773022451903671</v>
      </c>
      <c r="K28" s="72">
        <f t="shared" si="10"/>
        <v>0.71027770254295319</v>
      </c>
      <c r="L28" s="72">
        <f t="shared" si="2"/>
        <v>0</v>
      </c>
      <c r="M28" s="72">
        <f t="shared" si="3"/>
        <v>1</v>
      </c>
      <c r="N28" s="72">
        <f t="shared" si="4"/>
        <v>1</v>
      </c>
      <c r="O28" s="73">
        <v>10000</v>
      </c>
      <c r="P28" s="73">
        <v>50000</v>
      </c>
      <c r="Q28" s="74">
        <v>0.5</v>
      </c>
      <c r="R28" s="74">
        <v>1.5</v>
      </c>
      <c r="S28" s="75">
        <v>450</v>
      </c>
      <c r="T28" s="76">
        <v>4500</v>
      </c>
      <c r="U28" s="13">
        <f t="shared" si="5"/>
        <v>5217.1042495649244</v>
      </c>
      <c r="V28" s="13">
        <f t="shared" si="6"/>
        <v>229.73238684286449</v>
      </c>
      <c r="W28" s="13">
        <f t="shared" si="7"/>
        <v>0</v>
      </c>
      <c r="X28" s="13">
        <f t="shared" si="8"/>
        <v>0</v>
      </c>
      <c r="Y28" s="77">
        <f t="shared" si="9"/>
        <v>0</v>
      </c>
    </row>
    <row r="29" spans="1:25" x14ac:dyDescent="0.45">
      <c r="A29" s="17">
        <v>22</v>
      </c>
      <c r="B29" s="7" t="s">
        <v>25</v>
      </c>
      <c r="C29" s="10">
        <v>0.34</v>
      </c>
      <c r="D29" s="10">
        <v>0.5</v>
      </c>
      <c r="E29" s="10">
        <v>0.3</v>
      </c>
      <c r="F29" s="10">
        <f t="shared" si="1"/>
        <v>0.19999999999999996</v>
      </c>
      <c r="G29" s="72">
        <f t="shared" si="10"/>
        <v>0.66038576664868742</v>
      </c>
      <c r="H29" s="72">
        <f t="shared" si="10"/>
        <v>0.2365851370850578</v>
      </c>
      <c r="I29" s="72">
        <f t="shared" si="10"/>
        <v>0.73803299979772419</v>
      </c>
      <c r="J29" s="72">
        <f t="shared" si="10"/>
        <v>0.75472400628495961</v>
      </c>
      <c r="K29" s="72">
        <f t="shared" si="10"/>
        <v>0.54540220380295068</v>
      </c>
      <c r="L29" s="72">
        <f t="shared" si="2"/>
        <v>1</v>
      </c>
      <c r="M29" s="72">
        <f t="shared" si="3"/>
        <v>0</v>
      </c>
      <c r="N29" s="72">
        <f t="shared" si="4"/>
        <v>1</v>
      </c>
      <c r="O29" s="73">
        <v>10000</v>
      </c>
      <c r="P29" s="73">
        <v>50000</v>
      </c>
      <c r="Q29" s="74">
        <v>2</v>
      </c>
      <c r="R29" s="74">
        <v>2</v>
      </c>
      <c r="S29" s="75">
        <v>1100</v>
      </c>
      <c r="T29" s="76">
        <v>5500</v>
      </c>
      <c r="U29" s="13">
        <f t="shared" si="5"/>
        <v>5998.4097168910712</v>
      </c>
      <c r="V29" s="13">
        <f t="shared" si="6"/>
        <v>942.60724122573879</v>
      </c>
      <c r="W29" s="13">
        <f t="shared" si="7"/>
        <v>0</v>
      </c>
      <c r="X29" s="13">
        <f t="shared" si="8"/>
        <v>5201.6455897642982</v>
      </c>
      <c r="Y29" s="77">
        <f t="shared" si="9"/>
        <v>5201.6455897642982</v>
      </c>
    </row>
    <row r="30" spans="1:25" x14ac:dyDescent="0.45">
      <c r="A30" s="17">
        <v>23</v>
      </c>
      <c r="B30" s="7" t="s">
        <v>26</v>
      </c>
      <c r="C30" s="10">
        <v>0.21</v>
      </c>
      <c r="D30" s="10">
        <v>0.4</v>
      </c>
      <c r="E30" s="10">
        <v>0.3</v>
      </c>
      <c r="F30" s="10">
        <f t="shared" si="1"/>
        <v>0.29999999999999993</v>
      </c>
      <c r="G30" s="72">
        <f t="shared" si="10"/>
        <v>0.91721102932933718</v>
      </c>
      <c r="H30" s="72">
        <f t="shared" si="10"/>
        <v>0.84176893869880587</v>
      </c>
      <c r="I30" s="72">
        <f t="shared" si="10"/>
        <v>0.27863905637059361</v>
      </c>
      <c r="J30" s="72">
        <f t="shared" si="10"/>
        <v>0.68390504864510149</v>
      </c>
      <c r="K30" s="72">
        <f t="shared" si="10"/>
        <v>0.43500648799818009</v>
      </c>
      <c r="L30" s="72">
        <f t="shared" si="2"/>
        <v>0</v>
      </c>
      <c r="M30" s="72">
        <f t="shared" si="3"/>
        <v>1</v>
      </c>
      <c r="N30" s="72">
        <f t="shared" si="4"/>
        <v>1</v>
      </c>
      <c r="O30" s="73">
        <v>10000</v>
      </c>
      <c r="P30" s="73">
        <v>50000</v>
      </c>
      <c r="Q30" s="74">
        <v>0.25</v>
      </c>
      <c r="R30" s="74">
        <v>0.75</v>
      </c>
      <c r="S30" s="75">
        <v>9200</v>
      </c>
      <c r="T30" s="76">
        <v>46000</v>
      </c>
      <c r="U30" s="13">
        <f t="shared" si="5"/>
        <v>3704.9001192562496</v>
      </c>
      <c r="V30" s="13">
        <f t="shared" si="6"/>
        <v>1337.6287806859259</v>
      </c>
      <c r="W30" s="13">
        <f t="shared" si="7"/>
        <v>0</v>
      </c>
      <c r="X30" s="13">
        <f t="shared" si="8"/>
        <v>0</v>
      </c>
      <c r="Y30" s="77">
        <f t="shared" si="9"/>
        <v>0</v>
      </c>
    </row>
    <row r="31" spans="1:25" x14ac:dyDescent="0.45">
      <c r="A31" s="17">
        <v>24</v>
      </c>
      <c r="B31" s="7" t="s">
        <v>27</v>
      </c>
      <c r="C31" s="10">
        <v>0.13</v>
      </c>
      <c r="D31" s="10">
        <v>0.1</v>
      </c>
      <c r="E31" s="10">
        <v>0.1</v>
      </c>
      <c r="F31" s="10">
        <f t="shared" si="1"/>
        <v>0.8</v>
      </c>
      <c r="G31" s="72">
        <f t="shared" si="10"/>
        <v>6.0838523902930319E-2</v>
      </c>
      <c r="H31" s="72">
        <f t="shared" si="10"/>
        <v>2.6741250534541905E-2</v>
      </c>
      <c r="I31" s="72">
        <f t="shared" si="10"/>
        <v>0.335755345528014</v>
      </c>
      <c r="J31" s="72">
        <f t="shared" si="10"/>
        <v>0.99403697077650577</v>
      </c>
      <c r="K31" s="72">
        <f t="shared" si="10"/>
        <v>3.1023685471154749E-2</v>
      </c>
      <c r="L31" s="72">
        <f t="shared" si="2"/>
        <v>1</v>
      </c>
      <c r="M31" s="72">
        <f t="shared" si="3"/>
        <v>1</v>
      </c>
      <c r="N31" s="72">
        <f t="shared" si="4"/>
        <v>0</v>
      </c>
      <c r="O31" s="73">
        <v>20000</v>
      </c>
      <c r="P31" s="73">
        <v>400000</v>
      </c>
      <c r="Q31" s="74">
        <v>2.25</v>
      </c>
      <c r="R31" s="74">
        <v>4.5</v>
      </c>
      <c r="S31" s="75">
        <v>600</v>
      </c>
      <c r="T31" s="76">
        <v>1800</v>
      </c>
      <c r="U31" s="13">
        <f t="shared" si="5"/>
        <v>15841.722322379372</v>
      </c>
      <c r="V31" s="13">
        <f t="shared" si="6"/>
        <v>418.26639183557086</v>
      </c>
      <c r="W31" s="13">
        <f t="shared" si="7"/>
        <v>60789.641931130631</v>
      </c>
      <c r="X31" s="13">
        <f t="shared" si="8"/>
        <v>0</v>
      </c>
      <c r="Y31" s="77">
        <f t="shared" si="9"/>
        <v>60789.641931130631</v>
      </c>
    </row>
    <row r="32" spans="1:25" x14ac:dyDescent="0.45">
      <c r="A32" s="17">
        <v>25</v>
      </c>
      <c r="B32" s="7" t="s">
        <v>28</v>
      </c>
      <c r="C32" s="10">
        <v>0.02</v>
      </c>
      <c r="D32" s="10">
        <v>0.2</v>
      </c>
      <c r="E32" s="10">
        <v>0.8</v>
      </c>
      <c r="F32" s="10">
        <f t="shared" si="1"/>
        <v>0</v>
      </c>
      <c r="G32" s="72">
        <f t="shared" si="10"/>
        <v>0.84917820838745683</v>
      </c>
      <c r="H32" s="72">
        <f t="shared" si="10"/>
        <v>0.33958583849016577</v>
      </c>
      <c r="I32" s="72">
        <f t="shared" si="10"/>
        <v>3.8340958650223911E-2</v>
      </c>
      <c r="J32" s="72">
        <f t="shared" si="10"/>
        <v>0.70613888662774116</v>
      </c>
      <c r="K32" s="72">
        <f t="shared" si="10"/>
        <v>0.39732753357384354</v>
      </c>
      <c r="L32" s="72">
        <f t="shared" si="2"/>
        <v>0</v>
      </c>
      <c r="M32" s="72">
        <f t="shared" si="3"/>
        <v>0</v>
      </c>
      <c r="N32" s="72">
        <f t="shared" si="4"/>
        <v>1</v>
      </c>
      <c r="O32" s="73">
        <v>10000</v>
      </c>
      <c r="P32" s="73">
        <v>50000</v>
      </c>
      <c r="Q32" s="74">
        <v>0.5</v>
      </c>
      <c r="R32" s="74">
        <v>1</v>
      </c>
      <c r="S32" s="75">
        <v>300</v>
      </c>
      <c r="T32" s="76">
        <v>1500</v>
      </c>
      <c r="U32" s="13">
        <f t="shared" si="5"/>
        <v>100.81360868724492</v>
      </c>
      <c r="V32" s="13">
        <f t="shared" si="6"/>
        <v>8.7463267328349943</v>
      </c>
      <c r="W32" s="13">
        <f t="shared" si="7"/>
        <v>0</v>
      </c>
      <c r="X32" s="13">
        <f t="shared" si="8"/>
        <v>0</v>
      </c>
      <c r="Y32" s="77">
        <f t="shared" si="9"/>
        <v>0</v>
      </c>
    </row>
    <row r="33" spans="1:25" x14ac:dyDescent="0.45">
      <c r="A33" s="17">
        <v>26</v>
      </c>
      <c r="B33" s="7" t="s">
        <v>29</v>
      </c>
      <c r="C33" s="10">
        <v>7.0000000000000007E-2</v>
      </c>
      <c r="D33" s="10">
        <v>0.4</v>
      </c>
      <c r="E33" s="10">
        <v>0.2</v>
      </c>
      <c r="F33" s="10">
        <f t="shared" si="1"/>
        <v>0.4</v>
      </c>
      <c r="G33" s="72">
        <f t="shared" si="10"/>
        <v>0.55019370990339667</v>
      </c>
      <c r="H33" s="72">
        <f t="shared" si="10"/>
        <v>0.33165919769089669</v>
      </c>
      <c r="I33" s="72">
        <f t="shared" si="10"/>
        <v>0.64523683406878263</v>
      </c>
      <c r="J33" s="72">
        <f t="shared" si="10"/>
        <v>0.57512610277626663</v>
      </c>
      <c r="K33" s="72">
        <f t="shared" si="10"/>
        <v>0.5441678921924904</v>
      </c>
      <c r="L33" s="72">
        <f t="shared" si="2"/>
        <v>0</v>
      </c>
      <c r="M33" s="72">
        <f t="shared" si="3"/>
        <v>0</v>
      </c>
      <c r="N33" s="72">
        <f t="shared" si="4"/>
        <v>1</v>
      </c>
      <c r="O33" s="73">
        <v>10000</v>
      </c>
      <c r="P33" s="73">
        <v>200000</v>
      </c>
      <c r="Q33" s="74">
        <v>0.25</v>
      </c>
      <c r="R33" s="74">
        <v>2</v>
      </c>
      <c r="S33" s="75">
        <v>200</v>
      </c>
      <c r="T33" s="76">
        <v>2000</v>
      </c>
      <c r="U33" s="13">
        <f t="shared" si="5"/>
        <v>3791.1814104839586</v>
      </c>
      <c r="V33" s="13">
        <f t="shared" si="6"/>
        <v>29.302821965574918</v>
      </c>
      <c r="W33" s="13">
        <f t="shared" si="7"/>
        <v>0</v>
      </c>
      <c r="X33" s="13">
        <f t="shared" si="8"/>
        <v>0</v>
      </c>
      <c r="Y33" s="77">
        <f t="shared" si="9"/>
        <v>0</v>
      </c>
    </row>
    <row r="34" spans="1:25" x14ac:dyDescent="0.45">
      <c r="A34" s="17">
        <v>27</v>
      </c>
      <c r="B34" s="7" t="s">
        <v>30</v>
      </c>
      <c r="C34" s="10">
        <v>0.05</v>
      </c>
      <c r="D34" s="10">
        <v>0.1</v>
      </c>
      <c r="E34" s="10">
        <v>0.8</v>
      </c>
      <c r="F34" s="10">
        <f t="shared" si="1"/>
        <v>9.999999999999995E-2</v>
      </c>
      <c r="G34" s="72">
        <f t="shared" si="10"/>
        <v>0.33795970410574228</v>
      </c>
      <c r="H34" s="72">
        <f t="shared" si="10"/>
        <v>0.34205343842040747</v>
      </c>
      <c r="I34" s="72">
        <f t="shared" si="10"/>
        <v>0.96115325565915555</v>
      </c>
      <c r="J34" s="72">
        <f t="shared" si="10"/>
        <v>0.5431276197778061</v>
      </c>
      <c r="K34" s="72">
        <f t="shared" si="10"/>
        <v>6.5771059482358396E-2</v>
      </c>
      <c r="L34" s="72">
        <f t="shared" si="2"/>
        <v>0</v>
      </c>
      <c r="M34" s="72">
        <f t="shared" si="3"/>
        <v>0</v>
      </c>
      <c r="N34" s="72">
        <f t="shared" si="4"/>
        <v>1</v>
      </c>
      <c r="O34" s="73">
        <v>20000</v>
      </c>
      <c r="P34" s="73">
        <v>400000</v>
      </c>
      <c r="Q34" s="74">
        <v>0.5</v>
      </c>
      <c r="R34" s="74">
        <v>2.5</v>
      </c>
      <c r="S34" s="75">
        <v>8400</v>
      </c>
      <c r="T34" s="76">
        <v>42000</v>
      </c>
      <c r="U34" s="13">
        <f t="shared" si="5"/>
        <v>1353.9933608871254</v>
      </c>
      <c r="V34" s="13">
        <f t="shared" si="6"/>
        <v>1200.5496991543691</v>
      </c>
      <c r="W34" s="13">
        <f t="shared" si="7"/>
        <v>0</v>
      </c>
      <c r="X34" s="13">
        <f t="shared" si="8"/>
        <v>0</v>
      </c>
      <c r="Y34" s="77">
        <f t="shared" si="9"/>
        <v>0</v>
      </c>
    </row>
    <row r="35" spans="1:25" x14ac:dyDescent="0.45">
      <c r="A35" s="17">
        <v>28</v>
      </c>
      <c r="B35" s="7" t="s">
        <v>31</v>
      </c>
      <c r="C35" s="10">
        <v>0.02</v>
      </c>
      <c r="D35" s="10">
        <v>0</v>
      </c>
      <c r="E35" s="10">
        <v>0.5</v>
      </c>
      <c r="F35" s="10">
        <f t="shared" si="1"/>
        <v>0.5</v>
      </c>
      <c r="G35" s="72">
        <f t="shared" si="10"/>
        <v>0.57675053842831403</v>
      </c>
      <c r="H35" s="72">
        <f t="shared" si="10"/>
        <v>0.89048096665646881</v>
      </c>
      <c r="I35" s="72">
        <f t="shared" si="10"/>
        <v>0.35186510265339166</v>
      </c>
      <c r="J35" s="72">
        <f t="shared" si="10"/>
        <v>0.44068095076363534</v>
      </c>
      <c r="K35" s="72">
        <f t="shared" si="10"/>
        <v>0.44786966929677874</v>
      </c>
      <c r="L35" s="72">
        <f t="shared" si="2"/>
        <v>0</v>
      </c>
      <c r="M35" s="72">
        <f t="shared" si="3"/>
        <v>1</v>
      </c>
      <c r="N35" s="72">
        <f t="shared" si="4"/>
        <v>1</v>
      </c>
      <c r="O35" s="73">
        <v>10000</v>
      </c>
      <c r="P35" s="73">
        <v>200000</v>
      </c>
      <c r="Q35" s="74">
        <v>0.5</v>
      </c>
      <c r="R35" s="74">
        <v>1.5</v>
      </c>
      <c r="S35" s="75">
        <v>4200</v>
      </c>
      <c r="T35" s="76">
        <v>21000</v>
      </c>
      <c r="U35" s="13">
        <f t="shared" si="5"/>
        <v>676.99668044356395</v>
      </c>
      <c r="V35" s="13">
        <f t="shared" si="6"/>
        <v>193.85924357767033</v>
      </c>
      <c r="W35" s="13">
        <f t="shared" si="7"/>
        <v>0</v>
      </c>
      <c r="X35" s="13">
        <f t="shared" si="8"/>
        <v>0</v>
      </c>
      <c r="Y35" s="77">
        <f t="shared" si="9"/>
        <v>0</v>
      </c>
    </row>
    <row r="36" spans="1:25" x14ac:dyDescent="0.45">
      <c r="A36" s="17">
        <v>29</v>
      </c>
      <c r="B36" s="7" t="s">
        <v>32</v>
      </c>
      <c r="C36" s="10">
        <v>0.45</v>
      </c>
      <c r="D36" s="10">
        <v>0.1</v>
      </c>
      <c r="E36" s="10">
        <v>0.9</v>
      </c>
      <c r="F36" s="10">
        <f t="shared" si="1"/>
        <v>0</v>
      </c>
      <c r="G36" s="72">
        <f t="shared" si="10"/>
        <v>0.8466916416073218</v>
      </c>
      <c r="H36" s="72">
        <f t="shared" si="10"/>
        <v>0.11344354727771133</v>
      </c>
      <c r="I36" s="72">
        <f t="shared" si="10"/>
        <v>0.60604571073781699</v>
      </c>
      <c r="J36" s="72">
        <f t="shared" si="10"/>
        <v>0.28553008555900306</v>
      </c>
      <c r="K36" s="72">
        <f t="shared" si="10"/>
        <v>5.5151440552435815E-2</v>
      </c>
      <c r="L36" s="72">
        <f t="shared" si="2"/>
        <v>1</v>
      </c>
      <c r="M36" s="72">
        <f t="shared" si="3"/>
        <v>0</v>
      </c>
      <c r="N36" s="72">
        <f t="shared" si="4"/>
        <v>1</v>
      </c>
      <c r="O36" s="73">
        <v>40000</v>
      </c>
      <c r="P36" s="73">
        <v>200000</v>
      </c>
      <c r="Q36" s="74">
        <v>48.5</v>
      </c>
      <c r="R36" s="74">
        <v>48.5</v>
      </c>
      <c r="S36" s="75">
        <v>1300</v>
      </c>
      <c r="T36" s="76">
        <v>13000</v>
      </c>
      <c r="U36" s="13">
        <f t="shared" si="5"/>
        <v>4536.6123909260141</v>
      </c>
      <c r="V36" s="13">
        <f t="shared" si="6"/>
        <v>103162.6953504119</v>
      </c>
      <c r="W36" s="13">
        <f t="shared" si="7"/>
        <v>0</v>
      </c>
      <c r="X36" s="13">
        <f t="shared" si="8"/>
        <v>65205.263290026989</v>
      </c>
      <c r="Y36" s="77">
        <f t="shared" si="9"/>
        <v>65205.263290026989</v>
      </c>
    </row>
    <row r="37" spans="1:25" x14ac:dyDescent="0.45">
      <c r="A37" s="17">
        <v>30</v>
      </c>
      <c r="B37" s="7" t="s">
        <v>33</v>
      </c>
      <c r="C37" s="10">
        <v>0.35</v>
      </c>
      <c r="D37" s="10">
        <v>0.2</v>
      </c>
      <c r="E37" s="10">
        <v>0.6</v>
      </c>
      <c r="F37" s="10">
        <f t="shared" si="1"/>
        <v>0.2</v>
      </c>
      <c r="G37" s="72">
        <f t="shared" si="10"/>
        <v>0.40755009290296584</v>
      </c>
      <c r="H37" s="72">
        <f t="shared" si="10"/>
        <v>6.5364345209673047E-3</v>
      </c>
      <c r="I37" s="72">
        <f t="shared" si="10"/>
        <v>3.7403258611448109E-2</v>
      </c>
      <c r="J37" s="72">
        <f t="shared" si="10"/>
        <v>9.756870346609503E-2</v>
      </c>
      <c r="K37" s="72">
        <f t="shared" si="10"/>
        <v>0.70297487929929048</v>
      </c>
      <c r="L37" s="72">
        <f t="shared" si="2"/>
        <v>1</v>
      </c>
      <c r="M37" s="72">
        <f t="shared" si="3"/>
        <v>0</v>
      </c>
      <c r="N37" s="72">
        <f t="shared" si="4"/>
        <v>1</v>
      </c>
      <c r="O37" s="73">
        <v>260000</v>
      </c>
      <c r="P37" s="73">
        <v>1300000</v>
      </c>
      <c r="Q37" s="74">
        <v>0.75</v>
      </c>
      <c r="R37" s="74">
        <v>1.5</v>
      </c>
      <c r="S37" s="75">
        <v>1000</v>
      </c>
      <c r="T37" s="76">
        <v>5000</v>
      </c>
      <c r="U37" s="13">
        <f t="shared" si="5"/>
        <v>91740.383905392839</v>
      </c>
      <c r="V37" s="13">
        <f t="shared" si="6"/>
        <v>765.30358912306247</v>
      </c>
      <c r="W37" s="13">
        <f t="shared" si="7"/>
        <v>0</v>
      </c>
      <c r="X37" s="13">
        <f t="shared" si="8"/>
        <v>2342.9015173029884</v>
      </c>
      <c r="Y37" s="77">
        <f t="shared" si="9"/>
        <v>2342.9015173029884</v>
      </c>
    </row>
    <row r="38" spans="1:25" x14ac:dyDescent="0.45">
      <c r="A38" s="17">
        <v>31</v>
      </c>
      <c r="B38" s="7" t="s">
        <v>34</v>
      </c>
      <c r="C38" s="10">
        <v>0.09</v>
      </c>
      <c r="D38" s="10">
        <v>0</v>
      </c>
      <c r="E38" s="10">
        <v>0.9</v>
      </c>
      <c r="F38" s="10">
        <f t="shared" si="1"/>
        <v>9.9999999999999978E-2</v>
      </c>
      <c r="G38" s="72">
        <f t="shared" si="10"/>
        <v>0.12978094432037324</v>
      </c>
      <c r="H38" s="72">
        <f t="shared" si="10"/>
        <v>0.21624940389301628</v>
      </c>
      <c r="I38" s="72">
        <f t="shared" si="10"/>
        <v>0.70702598441857845</v>
      </c>
      <c r="J38" s="72">
        <f t="shared" si="10"/>
        <v>0.82636709103826433</v>
      </c>
      <c r="K38" s="72">
        <f t="shared" si="10"/>
        <v>0.20467020256910473</v>
      </c>
      <c r="L38" s="72">
        <f t="shared" si="2"/>
        <v>0</v>
      </c>
      <c r="M38" s="72">
        <f t="shared" si="3"/>
        <v>0</v>
      </c>
      <c r="N38" s="72">
        <f t="shared" si="4"/>
        <v>1</v>
      </c>
      <c r="O38" s="73">
        <v>10000</v>
      </c>
      <c r="P38" s="73">
        <v>200000</v>
      </c>
      <c r="Q38" s="74">
        <v>1.5</v>
      </c>
      <c r="R38" s="74">
        <v>3</v>
      </c>
      <c r="S38" s="75">
        <v>1400</v>
      </c>
      <c r="T38" s="76">
        <v>4200</v>
      </c>
      <c r="U38" s="13">
        <f t="shared" si="5"/>
        <v>609.29701239920735</v>
      </c>
      <c r="V38" s="13">
        <f t="shared" si="6"/>
        <v>500.48969963230638</v>
      </c>
      <c r="W38" s="13">
        <f t="shared" si="7"/>
        <v>0</v>
      </c>
      <c r="X38" s="13">
        <f t="shared" si="8"/>
        <v>0</v>
      </c>
      <c r="Y38" s="77">
        <f t="shared" si="9"/>
        <v>0</v>
      </c>
    </row>
    <row r="39" spans="1:25" x14ac:dyDescent="0.45">
      <c r="A39" s="17">
        <v>32</v>
      </c>
      <c r="B39" s="7" t="s">
        <v>35</v>
      </c>
      <c r="C39" s="10">
        <v>0.04</v>
      </c>
      <c r="D39" s="10">
        <v>0.4</v>
      </c>
      <c r="E39" s="10">
        <v>0.6</v>
      </c>
      <c r="F39" s="10">
        <f t="shared" si="1"/>
        <v>0</v>
      </c>
      <c r="G39" s="72">
        <f t="shared" si="10"/>
        <v>0.48316145513672382</v>
      </c>
      <c r="H39" s="72">
        <f t="shared" si="10"/>
        <v>0.21782521007116884</v>
      </c>
      <c r="I39" s="72">
        <f t="shared" si="10"/>
        <v>0.6390419868985191</v>
      </c>
      <c r="J39" s="72">
        <f t="shared" si="10"/>
        <v>0.48020854138303548</v>
      </c>
      <c r="K39" s="72">
        <f t="shared" si="10"/>
        <v>0.45044230821076781</v>
      </c>
      <c r="L39" s="72">
        <f t="shared" si="2"/>
        <v>0</v>
      </c>
      <c r="M39" s="72">
        <f t="shared" si="3"/>
        <v>0</v>
      </c>
      <c r="N39" s="72">
        <f t="shared" si="4"/>
        <v>1</v>
      </c>
      <c r="O39" s="73">
        <v>20000</v>
      </c>
      <c r="P39" s="73">
        <v>100000</v>
      </c>
      <c r="Q39" s="74">
        <v>0.5</v>
      </c>
      <c r="R39" s="74">
        <v>1</v>
      </c>
      <c r="S39" s="75">
        <v>700</v>
      </c>
      <c r="T39" s="76">
        <v>2100</v>
      </c>
      <c r="U39" s="13">
        <f t="shared" si="5"/>
        <v>806.50886949795949</v>
      </c>
      <c r="V39" s="13">
        <f t="shared" si="6"/>
        <v>22.243986650324729</v>
      </c>
      <c r="W39" s="13">
        <f t="shared" si="7"/>
        <v>0</v>
      </c>
      <c r="X39" s="13">
        <f t="shared" si="8"/>
        <v>0</v>
      </c>
      <c r="Y39" s="77">
        <f t="shared" si="9"/>
        <v>0</v>
      </c>
    </row>
    <row r="40" spans="1:25" x14ac:dyDescent="0.45">
      <c r="A40" s="17">
        <v>33</v>
      </c>
      <c r="B40" s="7" t="s">
        <v>36</v>
      </c>
      <c r="C40" s="10">
        <v>0.05</v>
      </c>
      <c r="D40" s="10">
        <v>0.2</v>
      </c>
      <c r="E40" s="10">
        <v>0.2</v>
      </c>
      <c r="F40" s="10">
        <f t="shared" si="1"/>
        <v>0.60000000000000009</v>
      </c>
      <c r="G40" s="72">
        <f t="shared" si="10"/>
        <v>0.79780682304408401</v>
      </c>
      <c r="H40" s="72">
        <f t="shared" si="10"/>
        <v>0.93098578799981624</v>
      </c>
      <c r="I40" s="72">
        <f t="shared" si="10"/>
        <v>0.91389673680532724</v>
      </c>
      <c r="J40" s="72">
        <f t="shared" si="10"/>
        <v>0.29356905038002878</v>
      </c>
      <c r="K40" s="72">
        <f t="shared" si="10"/>
        <v>0.95077475172001868</v>
      </c>
      <c r="L40" s="72">
        <f t="shared" si="2"/>
        <v>0</v>
      </c>
      <c r="M40" s="72">
        <f t="shared" si="3"/>
        <v>1</v>
      </c>
      <c r="N40" s="72">
        <f t="shared" si="4"/>
        <v>1</v>
      </c>
      <c r="O40" s="73">
        <v>20000</v>
      </c>
      <c r="P40" s="73">
        <v>400000</v>
      </c>
      <c r="Q40" s="74">
        <v>2.5</v>
      </c>
      <c r="R40" s="74">
        <v>10</v>
      </c>
      <c r="S40" s="75">
        <v>200</v>
      </c>
      <c r="T40" s="76">
        <v>600</v>
      </c>
      <c r="U40" s="13">
        <f t="shared" si="5"/>
        <v>5415.9734435485034</v>
      </c>
      <c r="V40" s="13">
        <f t="shared" si="6"/>
        <v>80.056978897593382</v>
      </c>
      <c r="W40" s="13">
        <f t="shared" si="7"/>
        <v>0</v>
      </c>
      <c r="X40" s="13">
        <f t="shared" si="8"/>
        <v>0</v>
      </c>
      <c r="Y40" s="77">
        <f t="shared" si="9"/>
        <v>0</v>
      </c>
    </row>
    <row r="41" spans="1:25" x14ac:dyDescent="0.45">
      <c r="A41" s="17">
        <v>34</v>
      </c>
      <c r="B41" s="7" t="s">
        <v>37</v>
      </c>
      <c r="C41" s="10">
        <v>0.06</v>
      </c>
      <c r="D41" s="10">
        <v>0.2</v>
      </c>
      <c r="E41" s="10">
        <v>0.8</v>
      </c>
      <c r="F41" s="10">
        <f t="shared" si="1"/>
        <v>0</v>
      </c>
      <c r="G41" s="72">
        <f t="shared" si="10"/>
        <v>0.68870651733595878</v>
      </c>
      <c r="H41" s="72">
        <f t="shared" si="10"/>
        <v>0.15049376070965081</v>
      </c>
      <c r="I41" s="72">
        <f t="shared" si="10"/>
        <v>0.31572264165151864</v>
      </c>
      <c r="J41" s="72">
        <f t="shared" si="10"/>
        <v>0.89173796272370964</v>
      </c>
      <c r="K41" s="72">
        <f t="shared" si="10"/>
        <v>0.25921363465022296</v>
      </c>
      <c r="L41" s="72">
        <f t="shared" si="2"/>
        <v>0</v>
      </c>
      <c r="M41" s="72">
        <f t="shared" si="3"/>
        <v>0</v>
      </c>
      <c r="N41" s="72">
        <f t="shared" si="4"/>
        <v>1</v>
      </c>
      <c r="O41" s="73">
        <v>10000</v>
      </c>
      <c r="P41" s="73">
        <v>50000</v>
      </c>
      <c r="Q41" s="74">
        <v>4</v>
      </c>
      <c r="R41" s="74">
        <v>12</v>
      </c>
      <c r="S41" s="75">
        <v>1100</v>
      </c>
      <c r="T41" s="76">
        <v>11000</v>
      </c>
      <c r="U41" s="13">
        <f t="shared" si="5"/>
        <v>302.4408260617347</v>
      </c>
      <c r="V41" s="13">
        <f t="shared" si="6"/>
        <v>1562.6241578490472</v>
      </c>
      <c r="W41" s="13">
        <f t="shared" si="7"/>
        <v>0</v>
      </c>
      <c r="X41" s="13">
        <f t="shared" si="8"/>
        <v>0</v>
      </c>
      <c r="Y41" s="77">
        <f t="shared" si="9"/>
        <v>0</v>
      </c>
    </row>
    <row r="42" spans="1:25" x14ac:dyDescent="0.45">
      <c r="A42" s="17">
        <v>35</v>
      </c>
      <c r="B42" s="7" t="s">
        <v>38</v>
      </c>
      <c r="C42" s="10">
        <v>0.12</v>
      </c>
      <c r="D42" s="10">
        <v>0</v>
      </c>
      <c r="E42" s="10">
        <v>0.7</v>
      </c>
      <c r="F42" s="10">
        <f t="shared" si="1"/>
        <v>0.30000000000000004</v>
      </c>
      <c r="G42" s="72">
        <f t="shared" si="10"/>
        <v>0.92666479840409011</v>
      </c>
      <c r="H42" s="72">
        <f t="shared" si="10"/>
        <v>2.5848002987913787E-2</v>
      </c>
      <c r="I42" s="72">
        <f t="shared" si="10"/>
        <v>0.70734422456007451</v>
      </c>
      <c r="J42" s="72">
        <f t="shared" si="10"/>
        <v>0.93239874171558768</v>
      </c>
      <c r="K42" s="72">
        <f t="shared" si="10"/>
        <v>0.30944927793461829</v>
      </c>
      <c r="L42" s="72">
        <f t="shared" si="2"/>
        <v>1</v>
      </c>
      <c r="M42" s="72">
        <f t="shared" si="3"/>
        <v>1</v>
      </c>
      <c r="N42" s="72">
        <f t="shared" si="4"/>
        <v>1</v>
      </c>
      <c r="O42" s="73">
        <v>10000</v>
      </c>
      <c r="P42" s="73">
        <v>50000</v>
      </c>
      <c r="Q42" s="74">
        <v>2.25</v>
      </c>
      <c r="R42" s="74">
        <v>6.75</v>
      </c>
      <c r="S42" s="75">
        <v>300</v>
      </c>
      <c r="T42" s="76">
        <v>900</v>
      </c>
      <c r="U42" s="13">
        <f t="shared" si="5"/>
        <v>907.3224781852042</v>
      </c>
      <c r="V42" s="13">
        <f t="shared" si="6"/>
        <v>271.66965213386334</v>
      </c>
      <c r="W42" s="13">
        <f t="shared" si="7"/>
        <v>29202.403266675214</v>
      </c>
      <c r="X42" s="13">
        <f t="shared" si="8"/>
        <v>2824.5527535038509</v>
      </c>
      <c r="Y42" s="77">
        <f t="shared" si="9"/>
        <v>32026.956020179066</v>
      </c>
    </row>
    <row r="43" spans="1:25" x14ac:dyDescent="0.45">
      <c r="A43" s="17">
        <v>36</v>
      </c>
      <c r="B43" s="7" t="s">
        <v>39</v>
      </c>
      <c r="C43" s="10">
        <v>0.02</v>
      </c>
      <c r="D43" s="10">
        <v>0.4</v>
      </c>
      <c r="E43" s="10">
        <v>0.5</v>
      </c>
      <c r="F43" s="10">
        <f t="shared" si="1"/>
        <v>9.9999999999999978E-2</v>
      </c>
      <c r="G43" s="72">
        <f t="shared" si="10"/>
        <v>0.40035399317275733</v>
      </c>
      <c r="H43" s="72">
        <f t="shared" si="10"/>
        <v>0.30489622976165265</v>
      </c>
      <c r="I43" s="72">
        <f t="shared" si="10"/>
        <v>1.623351511079818E-2</v>
      </c>
      <c r="J43" s="72">
        <f t="shared" si="10"/>
        <v>8.1802728236652911E-2</v>
      </c>
      <c r="K43" s="72">
        <f t="shared" si="10"/>
        <v>6.1386594315990806E-3</v>
      </c>
      <c r="L43" s="72">
        <f t="shared" si="2"/>
        <v>0</v>
      </c>
      <c r="M43" s="72">
        <f t="shared" si="3"/>
        <v>0</v>
      </c>
      <c r="N43" s="72">
        <f t="shared" si="4"/>
        <v>1</v>
      </c>
      <c r="O43" s="73">
        <v>10000</v>
      </c>
      <c r="P43" s="73">
        <v>50000</v>
      </c>
      <c r="Q43" s="74">
        <v>1</v>
      </c>
      <c r="R43" s="74">
        <v>6</v>
      </c>
      <c r="S43" s="75">
        <v>7300</v>
      </c>
      <c r="T43" s="76">
        <v>21900</v>
      </c>
      <c r="U43" s="13">
        <f t="shared" si="5"/>
        <v>252.03402171811229</v>
      </c>
      <c r="V43" s="13">
        <f t="shared" si="6"/>
        <v>455.80017717292264</v>
      </c>
      <c r="W43" s="13">
        <f t="shared" si="7"/>
        <v>0</v>
      </c>
      <c r="X43" s="13">
        <f t="shared" si="8"/>
        <v>0</v>
      </c>
      <c r="Y43" s="77">
        <f t="shared" si="9"/>
        <v>0</v>
      </c>
    </row>
    <row r="44" spans="1:25" x14ac:dyDescent="0.45">
      <c r="A44" s="17">
        <v>37</v>
      </c>
      <c r="B44" s="7" t="s">
        <v>40</v>
      </c>
      <c r="C44" s="10">
        <v>0.03</v>
      </c>
      <c r="D44" s="10">
        <v>0.5</v>
      </c>
      <c r="E44" s="10">
        <v>0.5</v>
      </c>
      <c r="F44" s="10">
        <f t="shared" si="1"/>
        <v>0</v>
      </c>
      <c r="G44" s="72">
        <f t="shared" si="10"/>
        <v>0.65646427741739899</v>
      </c>
      <c r="H44" s="72">
        <f t="shared" si="10"/>
        <v>0.37669646285939962</v>
      </c>
      <c r="I44" s="72">
        <f t="shared" si="10"/>
        <v>0.71186040702741593</v>
      </c>
      <c r="J44" s="72">
        <f t="shared" si="10"/>
        <v>0.11495955835562199</v>
      </c>
      <c r="K44" s="72">
        <f t="shared" si="10"/>
        <v>0.2639298994326964</v>
      </c>
      <c r="L44" s="72">
        <f t="shared" si="2"/>
        <v>0</v>
      </c>
      <c r="M44" s="72">
        <f t="shared" si="3"/>
        <v>0</v>
      </c>
      <c r="N44" s="72">
        <f t="shared" si="4"/>
        <v>1</v>
      </c>
      <c r="O44" s="73">
        <v>10000</v>
      </c>
      <c r="P44" s="73">
        <v>200000</v>
      </c>
      <c r="Q44" s="74">
        <v>0.75</v>
      </c>
      <c r="R44" s="74">
        <v>3</v>
      </c>
      <c r="S44" s="75">
        <v>2700</v>
      </c>
      <c r="T44" s="76">
        <v>13500</v>
      </c>
      <c r="U44" s="13">
        <f t="shared" si="5"/>
        <v>1015.4950206653459</v>
      </c>
      <c r="V44" s="13">
        <f t="shared" si="6"/>
        <v>167.32722310772581</v>
      </c>
      <c r="W44" s="13">
        <f t="shared" si="7"/>
        <v>0</v>
      </c>
      <c r="X44" s="13">
        <f t="shared" si="8"/>
        <v>0</v>
      </c>
      <c r="Y44" s="77">
        <f t="shared" si="9"/>
        <v>0</v>
      </c>
    </row>
    <row r="45" spans="1:25" x14ac:dyDescent="0.45">
      <c r="A45" s="17">
        <v>38</v>
      </c>
      <c r="B45" s="7" t="s">
        <v>41</v>
      </c>
      <c r="C45" s="10">
        <v>0.15</v>
      </c>
      <c r="D45" s="10">
        <v>0.2</v>
      </c>
      <c r="E45" s="10">
        <v>0.8</v>
      </c>
      <c r="F45" s="10">
        <f t="shared" si="1"/>
        <v>0</v>
      </c>
      <c r="G45" s="72">
        <f t="shared" si="10"/>
        <v>0.25322473316919059</v>
      </c>
      <c r="H45" s="72">
        <f t="shared" si="10"/>
        <v>0.12967573909554631</v>
      </c>
      <c r="I45" s="72">
        <f t="shared" si="10"/>
        <v>3.4427691367454827E-2</v>
      </c>
      <c r="J45" s="72">
        <f t="shared" si="10"/>
        <v>0.7756936481455341</v>
      </c>
      <c r="K45" s="72">
        <f t="shared" si="10"/>
        <v>0.42129594355355948</v>
      </c>
      <c r="L45" s="72">
        <f t="shared" si="2"/>
        <v>1</v>
      </c>
      <c r="M45" s="72">
        <f t="shared" si="3"/>
        <v>0</v>
      </c>
      <c r="N45" s="72">
        <f t="shared" si="4"/>
        <v>1</v>
      </c>
      <c r="O45" s="73">
        <v>10000</v>
      </c>
      <c r="P45" s="73">
        <v>50000</v>
      </c>
      <c r="Q45" s="74">
        <v>0.25</v>
      </c>
      <c r="R45" s="74">
        <v>1</v>
      </c>
      <c r="S45" s="75">
        <v>200</v>
      </c>
      <c r="T45" s="76">
        <v>2000</v>
      </c>
      <c r="U45" s="13">
        <f t="shared" si="5"/>
        <v>756.10206515433674</v>
      </c>
      <c r="V45" s="13">
        <f t="shared" si="6"/>
        <v>52.981587175267705</v>
      </c>
      <c r="W45" s="13">
        <f t="shared" si="7"/>
        <v>0</v>
      </c>
      <c r="X45" s="13">
        <f t="shared" si="8"/>
        <v>378.71345267200422</v>
      </c>
      <c r="Y45" s="77">
        <f t="shared" si="9"/>
        <v>378.71345267200422</v>
      </c>
    </row>
    <row r="46" spans="1:25" x14ac:dyDescent="0.45">
      <c r="A46" s="17">
        <v>39</v>
      </c>
      <c r="B46" s="7" t="s">
        <v>42</v>
      </c>
      <c r="C46" s="10">
        <v>0.23</v>
      </c>
      <c r="D46" s="10">
        <v>0.4</v>
      </c>
      <c r="E46" s="10">
        <v>0.6</v>
      </c>
      <c r="F46" s="10">
        <f t="shared" si="1"/>
        <v>0</v>
      </c>
      <c r="G46" s="72">
        <f t="shared" si="10"/>
        <v>0.69814366998616606</v>
      </c>
      <c r="H46" s="72">
        <f t="shared" si="10"/>
        <v>0.88351024955045432</v>
      </c>
      <c r="I46" s="72">
        <f t="shared" si="10"/>
        <v>0.98279373405966908</v>
      </c>
      <c r="J46" s="72">
        <f t="shared" si="10"/>
        <v>0.79511652362998575</v>
      </c>
      <c r="K46" s="72">
        <f t="shared" si="10"/>
        <v>0.49496539367828518</v>
      </c>
      <c r="L46" s="72">
        <f t="shared" si="2"/>
        <v>0</v>
      </c>
      <c r="M46" s="72">
        <f t="shared" si="3"/>
        <v>0</v>
      </c>
      <c r="N46" s="72">
        <f t="shared" si="4"/>
        <v>1</v>
      </c>
      <c r="O46" s="73">
        <v>30000</v>
      </c>
      <c r="P46" s="73">
        <v>150000</v>
      </c>
      <c r="Q46" s="74">
        <v>0.5</v>
      </c>
      <c r="R46" s="74">
        <v>1</v>
      </c>
      <c r="S46" s="75">
        <v>4100</v>
      </c>
      <c r="T46" s="76">
        <v>20500</v>
      </c>
      <c r="U46" s="13">
        <f t="shared" si="5"/>
        <v>6956.1389994198953</v>
      </c>
      <c r="V46" s="13">
        <f t="shared" si="6"/>
        <v>1030.9732636329275</v>
      </c>
      <c r="W46" s="13">
        <f t="shared" si="7"/>
        <v>0</v>
      </c>
      <c r="X46" s="13">
        <f t="shared" si="8"/>
        <v>0</v>
      </c>
      <c r="Y46" s="77">
        <f t="shared" si="9"/>
        <v>0</v>
      </c>
    </row>
    <row r="47" spans="1:25" x14ac:dyDescent="0.45">
      <c r="A47" s="17">
        <v>40</v>
      </c>
      <c r="B47" s="7" t="s">
        <v>43</v>
      </c>
      <c r="C47" s="10">
        <v>0.34</v>
      </c>
      <c r="D47" s="10">
        <v>0.4</v>
      </c>
      <c r="E47" s="10">
        <v>0.6</v>
      </c>
      <c r="F47" s="10">
        <f t="shared" si="1"/>
        <v>0</v>
      </c>
      <c r="G47" s="72">
        <f t="shared" si="10"/>
        <v>0.12819195550400764</v>
      </c>
      <c r="H47" s="72">
        <f t="shared" si="10"/>
        <v>0.26340758625883609</v>
      </c>
      <c r="I47" s="72">
        <f t="shared" si="10"/>
        <v>0.51432376459706575</v>
      </c>
      <c r="J47" s="72">
        <f t="shared" si="10"/>
        <v>0.62610429839696735</v>
      </c>
      <c r="K47" s="72">
        <f t="shared" si="10"/>
        <v>0.29361645539756864</v>
      </c>
      <c r="L47" s="72">
        <f t="shared" si="2"/>
        <v>1</v>
      </c>
      <c r="M47" s="72">
        <f t="shared" si="3"/>
        <v>1</v>
      </c>
      <c r="N47" s="72">
        <f t="shared" si="4"/>
        <v>0</v>
      </c>
      <c r="O47" s="73">
        <v>10000</v>
      </c>
      <c r="P47" s="73">
        <v>200000</v>
      </c>
      <c r="Q47" s="74">
        <v>19.75</v>
      </c>
      <c r="R47" s="74">
        <v>79</v>
      </c>
      <c r="S47" s="75">
        <v>3800</v>
      </c>
      <c r="T47" s="76">
        <v>38000</v>
      </c>
      <c r="U47" s="13">
        <f t="shared" si="5"/>
        <v>9207.1548540324711</v>
      </c>
      <c r="V47" s="13">
        <f t="shared" si="6"/>
        <v>135193.11599513071</v>
      </c>
      <c r="W47" s="13">
        <f t="shared" si="7"/>
        <v>46208.053322407737</v>
      </c>
      <c r="X47" s="13">
        <f t="shared" si="8"/>
        <v>0</v>
      </c>
      <c r="Y47" s="77">
        <f t="shared" si="9"/>
        <v>46208.053322407737</v>
      </c>
    </row>
    <row r="48" spans="1:25" x14ac:dyDescent="0.45">
      <c r="A48" s="17">
        <v>41</v>
      </c>
      <c r="B48" s="7" t="s">
        <v>44</v>
      </c>
      <c r="C48" s="10">
        <v>0.21</v>
      </c>
      <c r="D48" s="10">
        <v>0</v>
      </c>
      <c r="E48" s="10">
        <v>0.7</v>
      </c>
      <c r="F48" s="10">
        <f t="shared" si="1"/>
        <v>0.30000000000000004</v>
      </c>
      <c r="G48" s="72">
        <f t="shared" ref="G48:K57" si="11">(MOD((MOD(MOD(999999999999989,MOD($B$5*9929+G$7*9721+$A48*9521,31907)*4177+7450581)*30119,31607)*31607+MOD(MOD(997969999999967,MOD($B$5*9857+ G$7*9949+$A48*9973,33493)*4051+7450581)*29633,31607))*1000981,4294967296)+0.5)/4294967296</f>
        <v>0.41886367520783097</v>
      </c>
      <c r="H48" s="72">
        <f t="shared" si="11"/>
        <v>0.48375279025640339</v>
      </c>
      <c r="I48" s="72">
        <f t="shared" si="11"/>
        <v>0.21878043992910534</v>
      </c>
      <c r="J48" s="72">
        <f t="shared" si="11"/>
        <v>0.90486471459735185</v>
      </c>
      <c r="K48" s="72">
        <f t="shared" si="11"/>
        <v>0.4860485204262659</v>
      </c>
      <c r="L48" s="72">
        <f t="shared" si="2"/>
        <v>0</v>
      </c>
      <c r="M48" s="72">
        <f t="shared" si="3"/>
        <v>0</v>
      </c>
      <c r="N48" s="72">
        <f t="shared" si="4"/>
        <v>1</v>
      </c>
      <c r="O48" s="73">
        <v>20000</v>
      </c>
      <c r="P48" s="73">
        <v>400000</v>
      </c>
      <c r="Q48" s="74">
        <v>2</v>
      </c>
      <c r="R48" s="74">
        <v>4</v>
      </c>
      <c r="S48" s="75">
        <v>1200</v>
      </c>
      <c r="T48" s="76">
        <v>6000</v>
      </c>
      <c r="U48" s="13">
        <f t="shared" si="5"/>
        <v>8530.1581735888922</v>
      </c>
      <c r="V48" s="13">
        <f t="shared" si="6"/>
        <v>1836.7286138953502</v>
      </c>
      <c r="W48" s="13">
        <f t="shared" si="7"/>
        <v>0</v>
      </c>
      <c r="X48" s="13">
        <f t="shared" si="8"/>
        <v>0</v>
      </c>
      <c r="Y48" s="77">
        <f t="shared" si="9"/>
        <v>0</v>
      </c>
    </row>
    <row r="49" spans="1:25" x14ac:dyDescent="0.45">
      <c r="A49" s="17">
        <v>42</v>
      </c>
      <c r="B49" s="7" t="s">
        <v>45</v>
      </c>
      <c r="C49" s="10">
        <v>0.02</v>
      </c>
      <c r="D49" s="10">
        <v>0.4</v>
      </c>
      <c r="E49" s="10">
        <v>0.2</v>
      </c>
      <c r="F49" s="10">
        <f t="shared" si="1"/>
        <v>0.4</v>
      </c>
      <c r="G49" s="72">
        <f t="shared" si="11"/>
        <v>0.72564632806461304</v>
      </c>
      <c r="H49" s="72">
        <f t="shared" si="11"/>
        <v>0.99033212882932276</v>
      </c>
      <c r="I49" s="72">
        <f t="shared" si="11"/>
        <v>0.17340074095409364</v>
      </c>
      <c r="J49" s="72">
        <f t="shared" si="11"/>
        <v>0.75430817774031311</v>
      </c>
      <c r="K49" s="72">
        <f t="shared" si="11"/>
        <v>5.0900784903205931E-2</v>
      </c>
      <c r="L49" s="72">
        <f t="shared" si="2"/>
        <v>0</v>
      </c>
      <c r="M49" s="72">
        <f t="shared" si="3"/>
        <v>1</v>
      </c>
      <c r="N49" s="72">
        <f t="shared" si="4"/>
        <v>1</v>
      </c>
      <c r="O49" s="73">
        <v>10000</v>
      </c>
      <c r="P49" s="73">
        <v>50000</v>
      </c>
      <c r="Q49" s="74">
        <v>0.25</v>
      </c>
      <c r="R49" s="74">
        <v>2</v>
      </c>
      <c r="S49" s="75">
        <v>1500</v>
      </c>
      <c r="T49" s="76">
        <v>4500</v>
      </c>
      <c r="U49" s="13">
        <f t="shared" si="5"/>
        <v>403.25443474897969</v>
      </c>
      <c r="V49" s="13">
        <f t="shared" si="6"/>
        <v>28.464145649854142</v>
      </c>
      <c r="W49" s="13">
        <f t="shared" si="7"/>
        <v>0</v>
      </c>
      <c r="X49" s="13">
        <f t="shared" si="8"/>
        <v>0</v>
      </c>
      <c r="Y49" s="77">
        <f t="shared" si="9"/>
        <v>0</v>
      </c>
    </row>
    <row r="50" spans="1:25" x14ac:dyDescent="0.45">
      <c r="A50" s="17">
        <v>43</v>
      </c>
      <c r="B50" s="7" t="s">
        <v>46</v>
      </c>
      <c r="C50" s="10">
        <v>0.03</v>
      </c>
      <c r="D50" s="10">
        <v>0</v>
      </c>
      <c r="E50" s="10">
        <v>0</v>
      </c>
      <c r="F50" s="10">
        <f t="shared" si="1"/>
        <v>1</v>
      </c>
      <c r="G50" s="72">
        <f t="shared" si="11"/>
        <v>0.50961229216773063</v>
      </c>
      <c r="H50" s="72">
        <f t="shared" si="11"/>
        <v>0.4547650656895712</v>
      </c>
      <c r="I50" s="72">
        <f t="shared" si="11"/>
        <v>0.18878726416733116</v>
      </c>
      <c r="J50" s="72">
        <f t="shared" si="11"/>
        <v>5.8731549768708646E-2</v>
      </c>
      <c r="K50" s="72">
        <f t="shared" si="11"/>
        <v>0.44227676035370678</v>
      </c>
      <c r="L50" s="72">
        <f t="shared" si="2"/>
        <v>0</v>
      </c>
      <c r="M50" s="72">
        <f t="shared" si="3"/>
        <v>1</v>
      </c>
      <c r="N50" s="72">
        <f t="shared" si="4"/>
        <v>1</v>
      </c>
      <c r="O50" s="73">
        <v>20000</v>
      </c>
      <c r="P50" s="73">
        <v>400000</v>
      </c>
      <c r="Q50" s="74">
        <v>3.5</v>
      </c>
      <c r="R50" s="74">
        <v>14</v>
      </c>
      <c r="S50" s="75">
        <v>1900</v>
      </c>
      <c r="T50" s="76">
        <v>9500</v>
      </c>
      <c r="U50" s="13">
        <f t="shared" si="5"/>
        <v>4061.9800826613769</v>
      </c>
      <c r="V50" s="13">
        <f t="shared" si="6"/>
        <v>1098.9886752260502</v>
      </c>
      <c r="W50" s="13">
        <f t="shared" si="7"/>
        <v>0</v>
      </c>
      <c r="X50" s="13">
        <f t="shared" si="8"/>
        <v>0</v>
      </c>
      <c r="Y50" s="77">
        <f t="shared" si="9"/>
        <v>0</v>
      </c>
    </row>
    <row r="51" spans="1:25" x14ac:dyDescent="0.45">
      <c r="A51" s="17">
        <v>44</v>
      </c>
      <c r="B51" s="7" t="s">
        <v>47</v>
      </c>
      <c r="C51" s="10">
        <v>0.11</v>
      </c>
      <c r="D51" s="10">
        <v>0.3</v>
      </c>
      <c r="E51" s="10">
        <v>0.5</v>
      </c>
      <c r="F51" s="10">
        <f t="shared" si="1"/>
        <v>0.2</v>
      </c>
      <c r="G51" s="72">
        <f t="shared" si="11"/>
        <v>0.54872520070057362</v>
      </c>
      <c r="H51" s="72">
        <f t="shared" si="11"/>
        <v>0.74030334583949298</v>
      </c>
      <c r="I51" s="72">
        <f t="shared" si="11"/>
        <v>0.48408237041439861</v>
      </c>
      <c r="J51" s="72">
        <f t="shared" si="11"/>
        <v>0.16235355439130217</v>
      </c>
      <c r="K51" s="72">
        <f t="shared" si="11"/>
        <v>0.11260525847319514</v>
      </c>
      <c r="L51" s="72">
        <f t="shared" si="2"/>
        <v>0</v>
      </c>
      <c r="M51" s="72">
        <f t="shared" si="3"/>
        <v>0</v>
      </c>
      <c r="N51" s="72">
        <f t="shared" si="4"/>
        <v>1</v>
      </c>
      <c r="O51" s="73">
        <v>70000</v>
      </c>
      <c r="P51" s="73">
        <v>350000</v>
      </c>
      <c r="Q51" s="74">
        <v>2</v>
      </c>
      <c r="R51" s="74">
        <v>4</v>
      </c>
      <c r="S51" s="75">
        <v>600</v>
      </c>
      <c r="T51" s="76">
        <v>3000</v>
      </c>
      <c r="U51" s="13">
        <f t="shared" si="5"/>
        <v>9703.3098361473239</v>
      </c>
      <c r="V51" s="13">
        <f t="shared" si="6"/>
        <v>336.73357921414726</v>
      </c>
      <c r="W51" s="13">
        <f t="shared" si="7"/>
        <v>0</v>
      </c>
      <c r="X51" s="13">
        <f t="shared" si="8"/>
        <v>0</v>
      </c>
      <c r="Y51" s="77">
        <f t="shared" si="9"/>
        <v>0</v>
      </c>
    </row>
    <row r="52" spans="1:25" x14ac:dyDescent="0.45">
      <c r="A52" s="17">
        <v>45</v>
      </c>
      <c r="B52" s="7" t="s">
        <v>48</v>
      </c>
      <c r="C52" s="10">
        <v>0.23</v>
      </c>
      <c r="D52" s="10">
        <v>0.1</v>
      </c>
      <c r="E52" s="10">
        <v>0.5</v>
      </c>
      <c r="F52" s="10">
        <f t="shared" si="1"/>
        <v>0.4</v>
      </c>
      <c r="G52" s="72">
        <f t="shared" si="11"/>
        <v>0.55386791483033448</v>
      </c>
      <c r="H52" s="72">
        <f t="shared" si="11"/>
        <v>0.9055855373153463</v>
      </c>
      <c r="I52" s="72">
        <f t="shared" si="11"/>
        <v>0.11947383976075798</v>
      </c>
      <c r="J52" s="72">
        <f t="shared" si="11"/>
        <v>0.8491085747955367</v>
      </c>
      <c r="K52" s="72">
        <f t="shared" si="11"/>
        <v>0.18102766026277095</v>
      </c>
      <c r="L52" s="72">
        <f t="shared" si="2"/>
        <v>0</v>
      </c>
      <c r="M52" s="72">
        <f t="shared" si="3"/>
        <v>0</v>
      </c>
      <c r="N52" s="72">
        <f t="shared" si="4"/>
        <v>1</v>
      </c>
      <c r="O52" s="73">
        <v>40000</v>
      </c>
      <c r="P52" s="73">
        <v>800000</v>
      </c>
      <c r="Q52" s="74">
        <v>0.75</v>
      </c>
      <c r="R52" s="74">
        <v>1.5</v>
      </c>
      <c r="S52" s="75">
        <v>37600</v>
      </c>
      <c r="T52" s="76">
        <v>188000</v>
      </c>
      <c r="U52" s="13">
        <f t="shared" si="5"/>
        <v>31141.847300403952</v>
      </c>
      <c r="V52" s="13">
        <f t="shared" si="6"/>
        <v>21273.253195937927</v>
      </c>
      <c r="W52" s="13">
        <f t="shared" si="7"/>
        <v>0</v>
      </c>
      <c r="X52" s="13">
        <f t="shared" si="8"/>
        <v>0</v>
      </c>
      <c r="Y52" s="77">
        <f t="shared" si="9"/>
        <v>0</v>
      </c>
    </row>
    <row r="53" spans="1:25" x14ac:dyDescent="0.45">
      <c r="A53" s="17">
        <v>46</v>
      </c>
      <c r="B53" s="7" t="s">
        <v>49</v>
      </c>
      <c r="C53" s="10">
        <v>0.34</v>
      </c>
      <c r="D53" s="10">
        <v>0.5</v>
      </c>
      <c r="E53" s="10">
        <v>0.5</v>
      </c>
      <c r="F53" s="10">
        <f t="shared" si="1"/>
        <v>0</v>
      </c>
      <c r="G53" s="72">
        <f t="shared" si="11"/>
        <v>0.5436607402516529</v>
      </c>
      <c r="H53" s="72">
        <f t="shared" si="11"/>
        <v>0.64150592207442969</v>
      </c>
      <c r="I53" s="72">
        <f t="shared" si="11"/>
        <v>0.99935591628309339</v>
      </c>
      <c r="J53" s="72">
        <f t="shared" si="11"/>
        <v>0.17285120498854667</v>
      </c>
      <c r="K53" s="72">
        <f t="shared" si="11"/>
        <v>0.31712019525002688</v>
      </c>
      <c r="L53" s="72">
        <f t="shared" si="2"/>
        <v>0</v>
      </c>
      <c r="M53" s="72">
        <f t="shared" si="3"/>
        <v>0</v>
      </c>
      <c r="N53" s="72">
        <f t="shared" si="4"/>
        <v>1</v>
      </c>
      <c r="O53" s="73">
        <v>10000</v>
      </c>
      <c r="P53" s="73">
        <v>50000</v>
      </c>
      <c r="Q53" s="74">
        <v>0.75</v>
      </c>
      <c r="R53" s="74">
        <v>3</v>
      </c>
      <c r="S53" s="75">
        <v>200</v>
      </c>
      <c r="T53" s="76">
        <v>600</v>
      </c>
      <c r="U53" s="13">
        <f t="shared" si="5"/>
        <v>4284.5783692079085</v>
      </c>
      <c r="V53" s="13">
        <f t="shared" si="6"/>
        <v>102.07264809443156</v>
      </c>
      <c r="W53" s="13">
        <f t="shared" si="7"/>
        <v>0</v>
      </c>
      <c r="X53" s="13">
        <f t="shared" si="8"/>
        <v>0</v>
      </c>
      <c r="Y53" s="77">
        <f t="shared" si="9"/>
        <v>0</v>
      </c>
    </row>
    <row r="54" spans="1:25" x14ac:dyDescent="0.45">
      <c r="A54" s="17">
        <v>47</v>
      </c>
      <c r="B54" s="7" t="s">
        <v>50</v>
      </c>
      <c r="C54" s="10">
        <v>0.21</v>
      </c>
      <c r="D54" s="10">
        <v>0.4</v>
      </c>
      <c r="E54" s="10">
        <v>0.6</v>
      </c>
      <c r="F54" s="10">
        <f t="shared" si="1"/>
        <v>0</v>
      </c>
      <c r="G54" s="72">
        <f t="shared" si="11"/>
        <v>5.9518761583603919E-2</v>
      </c>
      <c r="H54" s="72">
        <f t="shared" si="11"/>
        <v>0.8142313725547865</v>
      </c>
      <c r="I54" s="72">
        <f t="shared" si="11"/>
        <v>0.1697856989922002</v>
      </c>
      <c r="J54" s="72">
        <f t="shared" si="11"/>
        <v>0.4693241905188188</v>
      </c>
      <c r="K54" s="72">
        <f t="shared" si="11"/>
        <v>0.5410576582653448</v>
      </c>
      <c r="L54" s="72">
        <f t="shared" si="2"/>
        <v>0</v>
      </c>
      <c r="M54" s="72">
        <f t="shared" si="3"/>
        <v>1</v>
      </c>
      <c r="N54" s="72">
        <f t="shared" si="4"/>
        <v>0</v>
      </c>
      <c r="O54" s="73">
        <v>20000</v>
      </c>
      <c r="P54" s="73">
        <v>100000</v>
      </c>
      <c r="Q54" s="74">
        <v>5.25</v>
      </c>
      <c r="R54" s="74">
        <v>21</v>
      </c>
      <c r="S54" s="75">
        <v>600</v>
      </c>
      <c r="T54" s="76">
        <v>1800</v>
      </c>
      <c r="U54" s="13">
        <f t="shared" si="5"/>
        <v>4234.1715648642867</v>
      </c>
      <c r="V54" s="13">
        <f t="shared" si="6"/>
        <v>1588.730746222742</v>
      </c>
      <c r="W54" s="13">
        <f t="shared" si="7"/>
        <v>0</v>
      </c>
      <c r="X54" s="13">
        <f t="shared" si="8"/>
        <v>0</v>
      </c>
      <c r="Y54" s="77">
        <f t="shared" si="9"/>
        <v>0</v>
      </c>
    </row>
    <row r="55" spans="1:25" x14ac:dyDescent="0.45">
      <c r="A55" s="17">
        <v>48</v>
      </c>
      <c r="B55" s="7" t="s">
        <v>51</v>
      </c>
      <c r="C55" s="10">
        <v>0.13</v>
      </c>
      <c r="D55" s="10">
        <v>0.2</v>
      </c>
      <c r="E55" s="10">
        <v>0.2</v>
      </c>
      <c r="F55" s="10">
        <f t="shared" si="1"/>
        <v>0.60000000000000009</v>
      </c>
      <c r="G55" s="72">
        <f t="shared" si="11"/>
        <v>0.80547645140904933</v>
      </c>
      <c r="H55" s="72">
        <f t="shared" si="11"/>
        <v>0.96330140612553805</v>
      </c>
      <c r="I55" s="72">
        <f t="shared" si="11"/>
        <v>0.1974306859774515</v>
      </c>
      <c r="J55" s="72">
        <f t="shared" si="11"/>
        <v>0.23534776957239956</v>
      </c>
      <c r="K55" s="72">
        <f t="shared" si="11"/>
        <v>0.10763958015013486</v>
      </c>
      <c r="L55" s="72">
        <f t="shared" si="2"/>
        <v>0</v>
      </c>
      <c r="M55" s="72">
        <f t="shared" si="3"/>
        <v>1</v>
      </c>
      <c r="N55" s="72">
        <f t="shared" si="4"/>
        <v>1</v>
      </c>
      <c r="O55" s="73">
        <v>40000</v>
      </c>
      <c r="P55" s="73">
        <v>200000</v>
      </c>
      <c r="Q55" s="74">
        <v>0.75</v>
      </c>
      <c r="R55" s="74">
        <v>3.75</v>
      </c>
      <c r="S55" s="75">
        <v>200</v>
      </c>
      <c r="T55" s="76">
        <v>600</v>
      </c>
      <c r="U55" s="13">
        <f t="shared" si="5"/>
        <v>10484.615303473454</v>
      </c>
      <c r="V55" s="13">
        <f t="shared" si="6"/>
        <v>72.004861900277518</v>
      </c>
      <c r="W55" s="13">
        <f t="shared" si="7"/>
        <v>0</v>
      </c>
      <c r="X55" s="13">
        <f t="shared" si="8"/>
        <v>0</v>
      </c>
      <c r="Y55" s="77">
        <f t="shared" si="9"/>
        <v>0</v>
      </c>
    </row>
    <row r="56" spans="1:25" x14ac:dyDescent="0.45">
      <c r="A56" s="17">
        <v>49</v>
      </c>
      <c r="B56" s="7" t="s">
        <v>52</v>
      </c>
      <c r="C56" s="10">
        <v>0.02</v>
      </c>
      <c r="D56" s="10">
        <v>0.3</v>
      </c>
      <c r="E56" s="10">
        <v>0.2</v>
      </c>
      <c r="F56" s="10">
        <f t="shared" si="1"/>
        <v>0.5</v>
      </c>
      <c r="G56" s="72">
        <f t="shared" si="11"/>
        <v>0.85308052587788552</v>
      </c>
      <c r="H56" s="72">
        <f t="shared" si="11"/>
        <v>0.57886835664976388</v>
      </c>
      <c r="I56" s="72">
        <f t="shared" si="11"/>
        <v>0.11177859955932945</v>
      </c>
      <c r="J56" s="72">
        <f t="shared" si="11"/>
        <v>0.82540318404790014</v>
      </c>
      <c r="K56" s="72">
        <f t="shared" si="11"/>
        <v>0.36052463238593191</v>
      </c>
      <c r="L56" s="72">
        <f t="shared" si="2"/>
        <v>0</v>
      </c>
      <c r="M56" s="72">
        <f t="shared" si="3"/>
        <v>1</v>
      </c>
      <c r="N56" s="72">
        <f t="shared" si="4"/>
        <v>1</v>
      </c>
      <c r="O56" s="73">
        <v>20000</v>
      </c>
      <c r="P56" s="73">
        <v>100000</v>
      </c>
      <c r="Q56" s="74">
        <v>0.5</v>
      </c>
      <c r="R56" s="74">
        <v>0.5</v>
      </c>
      <c r="S56" s="75">
        <v>350</v>
      </c>
      <c r="T56" s="76">
        <v>1750</v>
      </c>
      <c r="U56" s="13">
        <f t="shared" si="5"/>
        <v>806.50886949795949</v>
      </c>
      <c r="V56" s="13">
        <f t="shared" si="6"/>
        <v>6.1748335320937437</v>
      </c>
      <c r="W56" s="13">
        <f t="shared" si="7"/>
        <v>0</v>
      </c>
      <c r="X56" s="13">
        <f t="shared" si="8"/>
        <v>0</v>
      </c>
      <c r="Y56" s="77">
        <f t="shared" si="9"/>
        <v>0</v>
      </c>
    </row>
    <row r="57" spans="1:25" ht="14.65" thickBot="1" x14ac:dyDescent="0.5">
      <c r="A57" s="18">
        <v>50</v>
      </c>
      <c r="B57" s="8" t="s">
        <v>53</v>
      </c>
      <c r="C57" s="11">
        <v>7.0000000000000007E-2</v>
      </c>
      <c r="D57" s="11">
        <v>0.4</v>
      </c>
      <c r="E57" s="11">
        <v>0.6</v>
      </c>
      <c r="F57" s="11">
        <f t="shared" si="1"/>
        <v>0</v>
      </c>
      <c r="G57" s="72">
        <f t="shared" si="11"/>
        <v>0.52642669377382845</v>
      </c>
      <c r="H57" s="72">
        <f t="shared" si="11"/>
        <v>0.62834506120998412</v>
      </c>
      <c r="I57" s="72">
        <f t="shared" si="11"/>
        <v>0.44214089529123157</v>
      </c>
      <c r="J57" s="72">
        <f t="shared" si="11"/>
        <v>0.17393461556639522</v>
      </c>
      <c r="K57" s="72">
        <f t="shared" si="11"/>
        <v>0.51533357577864081</v>
      </c>
      <c r="L57" s="78">
        <f t="shared" si="2"/>
        <v>0</v>
      </c>
      <c r="M57" s="78">
        <f t="shared" si="3"/>
        <v>0</v>
      </c>
      <c r="N57" s="78">
        <f t="shared" si="4"/>
        <v>1</v>
      </c>
      <c r="O57" s="79">
        <v>10000</v>
      </c>
      <c r="P57" s="79">
        <v>50000</v>
      </c>
      <c r="Q57" s="80">
        <v>0.75</v>
      </c>
      <c r="R57" s="80">
        <v>3</v>
      </c>
      <c r="S57" s="81">
        <v>600</v>
      </c>
      <c r="T57" s="82">
        <v>1800</v>
      </c>
      <c r="U57" s="14">
        <f t="shared" si="5"/>
        <v>705.69526081071444</v>
      </c>
      <c r="V57" s="14">
        <f t="shared" si="6"/>
        <v>75.653845058225826</v>
      </c>
      <c r="W57" s="14">
        <f t="shared" si="7"/>
        <v>0</v>
      </c>
      <c r="X57" s="14">
        <f t="shared" si="8"/>
        <v>0</v>
      </c>
      <c r="Y57" s="83">
        <f t="shared" si="9"/>
        <v>0</v>
      </c>
    </row>
    <row r="58" spans="1:25" ht="14.65" thickBot="1" x14ac:dyDescent="0.5">
      <c r="M58" s="4"/>
      <c r="N58" s="4"/>
      <c r="Y58" s="5">
        <f>SUM(Y8:Y57)</f>
        <v>646063.53272139502</v>
      </c>
    </row>
  </sheetData>
  <mergeCells count="21">
    <mergeCell ref="A6:A7"/>
    <mergeCell ref="D2:F2"/>
    <mergeCell ref="D3:F3"/>
    <mergeCell ref="D4:F4"/>
    <mergeCell ref="W6:W7"/>
    <mergeCell ref="N6:N7"/>
    <mergeCell ref="M6:M7"/>
    <mergeCell ref="Q6:T6"/>
    <mergeCell ref="Q7:R7"/>
    <mergeCell ref="S7:T7"/>
    <mergeCell ref="B6:B7"/>
    <mergeCell ref="L6:L7"/>
    <mergeCell ref="V6:V7"/>
    <mergeCell ref="C6:C7"/>
    <mergeCell ref="O6:P6"/>
    <mergeCell ref="U6:U7"/>
    <mergeCell ref="B2:B4"/>
    <mergeCell ref="D6:F6"/>
    <mergeCell ref="F5:Y5"/>
    <mergeCell ref="G2:Y4"/>
    <mergeCell ref="X6:X7"/>
  </mergeCells>
  <hyperlinks>
    <hyperlink ref="D3" r:id="rId1" xr:uid="{00000000-0004-0000-0000-000000000000}"/>
    <hyperlink ref="D4" r:id="rId2" xr:uid="{00000000-0004-0000-0000-000001000000}"/>
  </hyperlinks>
  <pageMargins left="0.7" right="0.7" top="0.75" bottom="0.75" header="0.3" footer="0.3"/>
  <pageSetup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5" r:id="rId6" name="Scroll Bar 1">
              <controlPr defaultSize="0" autoPict="0">
                <anchor>
                  <from>
                    <xdr:col>2</xdr:col>
                    <xdr:colOff>4763</xdr:colOff>
                    <xdr:row>4</xdr:row>
                    <xdr:rowOff>4763</xdr:rowOff>
                  </from>
                  <to>
                    <xdr:col>4</xdr:col>
                    <xdr:colOff>509588</xdr:colOff>
                    <xdr:row>4</xdr:row>
                    <xdr:rowOff>200025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Jon Murphy</cp:lastModifiedBy>
  <dcterms:created xsi:type="dcterms:W3CDTF">2016-07-26T16:47:09Z</dcterms:created>
  <dcterms:modified xsi:type="dcterms:W3CDTF">2021-08-04T15:29:39Z</dcterms:modified>
</cp:coreProperties>
</file>