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wsl.localhost\Ubuntu\home\gdede\code\Gokhan-Dede\Gokhan-Dede\data\eco_epd\eco_epd_ie\Week 2_Deliverables\"/>
    </mc:Choice>
  </mc:AlternateContent>
  <xr:revisionPtr revIDLastSave="0" documentId="13_ncr:1_{FF094268-A9FC-480B-BA87-43BA7933BD43}" xr6:coauthVersionLast="47" xr6:coauthVersionMax="47" xr10:uidLastSave="{00000000-0000-0000-0000-000000000000}"/>
  <bookViews>
    <workbookView xWindow="-120" yWindow="-120" windowWidth="20730" windowHeight="11160" xr2:uid="{00000000-000D-0000-FFFF-FFFF00000000}"/>
  </bookViews>
  <sheets>
    <sheet name="Platform4MMC- Ireland" sheetId="1" r:id="rId1"/>
  </sheets>
  <definedNames>
    <definedName name="_xlnm._FilterDatabase" localSheetId="0" hidden="1">'Platform4MMC- Ireland'!$A$1:$BE$291</definedName>
  </definedNames>
  <calcPr calcId="181029"/>
</workbook>
</file>

<file path=xl/calcChain.xml><?xml version="1.0" encoding="utf-8"?>
<calcChain xmlns="http://schemas.openxmlformats.org/spreadsheetml/2006/main">
  <c r="AA34" i="1" l="1"/>
  <c r="AM34" i="1" s="1"/>
  <c r="U34" i="1"/>
  <c r="T34" i="1"/>
  <c r="AM166" i="1" l="1"/>
  <c r="AM176" i="1"/>
  <c r="AM175" i="1"/>
  <c r="AM61" i="1"/>
  <c r="AM299" i="1"/>
  <c r="AM298" i="1"/>
  <c r="AM297" i="1"/>
  <c r="AM296" i="1"/>
  <c r="AM295" i="1"/>
  <c r="AM294" i="1"/>
  <c r="AM293" i="1"/>
  <c r="AM292" i="1"/>
  <c r="AM291" i="1"/>
  <c r="AM290" i="1"/>
  <c r="AM307" i="1"/>
  <c r="AM306" i="1"/>
  <c r="AM305" i="1"/>
  <c r="AM304" i="1"/>
  <c r="AM303" i="1"/>
  <c r="AM302" i="1"/>
  <c r="AM301" i="1"/>
  <c r="AM300" i="1"/>
  <c r="AM274" i="1"/>
  <c r="AM280" i="1"/>
  <c r="AM288" i="1"/>
  <c r="AM284" i="1"/>
  <c r="AM283" i="1"/>
  <c r="AM282" i="1"/>
  <c r="AM281" i="1"/>
  <c r="AM278" i="1"/>
  <c r="AM277" i="1"/>
  <c r="AM275" i="1"/>
  <c r="AM272" i="1"/>
  <c r="AM271" i="1"/>
  <c r="AM268" i="1"/>
  <c r="AM267" i="1"/>
  <c r="AM263" i="1"/>
  <c r="AM259" i="1"/>
  <c r="AM258" i="1"/>
  <c r="AM257" i="1"/>
  <c r="AM254" i="1"/>
  <c r="AM252" i="1"/>
  <c r="AM249" i="1"/>
  <c r="AM248" i="1"/>
  <c r="AM247" i="1"/>
  <c r="AM246" i="1"/>
  <c r="AM245" i="1"/>
  <c r="AM244" i="1"/>
  <c r="AM242" i="1"/>
  <c r="AM210" i="1"/>
  <c r="AM208" i="1"/>
  <c r="AM207" i="1"/>
  <c r="AM196" i="1"/>
  <c r="AM194" i="1"/>
  <c r="AM206" i="1"/>
  <c r="AM205" i="1"/>
  <c r="AM202" i="1"/>
  <c r="AM201" i="1"/>
  <c r="AM200" i="1"/>
  <c r="AM198" i="1"/>
  <c r="AM197" i="1"/>
  <c r="AM195" i="1"/>
  <c r="AM193" i="1"/>
  <c r="AM187" i="1"/>
  <c r="AM186" i="1"/>
  <c r="AM185" i="1"/>
  <c r="AM184" i="1"/>
  <c r="AM183" i="1"/>
  <c r="AM192" i="1"/>
  <c r="AM189" i="1"/>
  <c r="AM188" i="1"/>
  <c r="AM155" i="1"/>
  <c r="AM181" i="1"/>
  <c r="AM180" i="1"/>
  <c r="AM179" i="1"/>
  <c r="AM178" i="1"/>
  <c r="AM177" i="1"/>
  <c r="AM174" i="1"/>
  <c r="AM172" i="1"/>
  <c r="AM171" i="1"/>
  <c r="AM173" i="1"/>
  <c r="AM170" i="1"/>
  <c r="AM168" i="1"/>
  <c r="AM167" i="1"/>
  <c r="AM165" i="1"/>
  <c r="AM164" i="1"/>
  <c r="AM162" i="1"/>
  <c r="AM161" i="1"/>
  <c r="AM160" i="1"/>
  <c r="AM159" i="1"/>
  <c r="AM182" i="1"/>
  <c r="AM169" i="1"/>
  <c r="AM163" i="1"/>
  <c r="AM158" i="1"/>
  <c r="AM157" i="1"/>
  <c r="AM156" i="1"/>
  <c r="AM153" i="1"/>
  <c r="AM147" i="1"/>
  <c r="AM152" i="1"/>
  <c r="AM151" i="1"/>
  <c r="AM148" i="1"/>
  <c r="AM150" i="1"/>
  <c r="AM149" i="1"/>
  <c r="AM146" i="1"/>
  <c r="AM129" i="1"/>
  <c r="AM128" i="1"/>
  <c r="AM126" i="1"/>
  <c r="AM127" i="1"/>
  <c r="AM125" i="1"/>
  <c r="AM123" i="1"/>
  <c r="AM120" i="1"/>
  <c r="AM124" i="1"/>
  <c r="AM122" i="1"/>
  <c r="AM121" i="1"/>
  <c r="AM119" i="1"/>
  <c r="AM118" i="1"/>
  <c r="AM117" i="1"/>
  <c r="AM115" i="1"/>
  <c r="AM114" i="1"/>
  <c r="AM112" i="1"/>
  <c r="AM113" i="1"/>
  <c r="AM111" i="1"/>
  <c r="AM109" i="1"/>
  <c r="AM110" i="1"/>
  <c r="AM108" i="1"/>
  <c r="AM107" i="1"/>
  <c r="AM105" i="1"/>
  <c r="AM104" i="1"/>
  <c r="AM103" i="1"/>
  <c r="AM102" i="1"/>
  <c r="AM101" i="1"/>
  <c r="AM99" i="1"/>
  <c r="AM100" i="1"/>
  <c r="AM98" i="1"/>
  <c r="AM97" i="1"/>
  <c r="AM96" i="1"/>
  <c r="AM95" i="1"/>
  <c r="AM94" i="1"/>
  <c r="AM93" i="1"/>
  <c r="AM92" i="1"/>
  <c r="AM91" i="1"/>
  <c r="AM90" i="1"/>
  <c r="AM89" i="1"/>
  <c r="AM88" i="1"/>
  <c r="AM87" i="1"/>
  <c r="AM86" i="1"/>
  <c r="AM85" i="1"/>
  <c r="AM84" i="1"/>
  <c r="AM83" i="1"/>
  <c r="AM82" i="1"/>
  <c r="AM81" i="1"/>
  <c r="AM80" i="1"/>
  <c r="AM79" i="1"/>
  <c r="AM78" i="1"/>
  <c r="AM75" i="1"/>
  <c r="AM77" i="1"/>
  <c r="AM76" i="1"/>
  <c r="AM74" i="1"/>
  <c r="AM73" i="1"/>
  <c r="AM72" i="1"/>
  <c r="AM71" i="1"/>
  <c r="AM70" i="1"/>
  <c r="AM69" i="1"/>
  <c r="AM68" i="1"/>
  <c r="AM67" i="1"/>
  <c r="AM64" i="1"/>
  <c r="AM63" i="1"/>
  <c r="AM58" i="1"/>
  <c r="AM57" i="1"/>
  <c r="AM56" i="1"/>
  <c r="AM55" i="1"/>
  <c r="AM54" i="1"/>
  <c r="AM53" i="1"/>
  <c r="AM19" i="1"/>
  <c r="AM20" i="1"/>
  <c r="AM21" i="1"/>
  <c r="AM22" i="1"/>
  <c r="AM23" i="1"/>
  <c r="AM24" i="1"/>
  <c r="AM25" i="1"/>
  <c r="AE238" i="1"/>
  <c r="AA238" i="1"/>
  <c r="AA237" i="1"/>
  <c r="AE237" i="1"/>
  <c r="AA236" i="1"/>
  <c r="AE236" i="1"/>
  <c r="AE31" i="1"/>
  <c r="AE32" i="1"/>
  <c r="AE235" i="1"/>
  <c r="T235" i="1"/>
  <c r="AA235" i="1"/>
  <c r="AE234" i="1"/>
  <c r="AA232" i="1"/>
  <c r="AA233" i="1"/>
  <c r="AA234" i="1"/>
  <c r="AA223" i="1"/>
  <c r="AA224" i="1"/>
  <c r="AA225" i="1"/>
  <c r="AA226" i="1"/>
  <c r="AA227" i="1"/>
  <c r="AA228" i="1"/>
  <c r="AA229" i="1"/>
  <c r="AA230" i="1"/>
  <c r="AA231" i="1"/>
  <c r="AE232" i="1"/>
  <c r="AE233" i="1"/>
  <c r="AE231" i="1"/>
  <c r="T231" i="1"/>
  <c r="AE229" i="1"/>
  <c r="AE230" i="1"/>
  <c r="T229" i="1"/>
  <c r="T223" i="1"/>
  <c r="T222" i="1"/>
  <c r="T230" i="1"/>
  <c r="AA222" i="1"/>
  <c r="AE224" i="1"/>
  <c r="AE225" i="1"/>
  <c r="AE226" i="1"/>
  <c r="AE227" i="1"/>
  <c r="AE228" i="1"/>
  <c r="AE221" i="1"/>
  <c r="AE222" i="1"/>
  <c r="AE223" i="1"/>
  <c r="AE220" i="1"/>
  <c r="AA221" i="1"/>
  <c r="AA220" i="1"/>
  <c r="T221" i="1"/>
  <c r="T220" i="1"/>
  <c r="BB153" i="1"/>
  <c r="AX153" i="1"/>
  <c r="AN153" i="1"/>
  <c r="AE219" i="1"/>
  <c r="AC219" i="1"/>
  <c r="AA219" i="1"/>
  <c r="AE218" i="1"/>
  <c r="AC218" i="1"/>
  <c r="AA218" i="1"/>
  <c r="AE217" i="1"/>
  <c r="AC217" i="1"/>
  <c r="AA217" i="1"/>
  <c r="AE216" i="1"/>
  <c r="AC216" i="1"/>
  <c r="AA216" i="1"/>
  <c r="BF153" i="1"/>
  <c r="AE215" i="1"/>
  <c r="AC215" i="1"/>
  <c r="AA215" i="1"/>
  <c r="AE214" i="1"/>
  <c r="AC214" i="1"/>
  <c r="AA214" i="1"/>
  <c r="AE213" i="1"/>
  <c r="AE144" i="1"/>
  <c r="AE145" i="1"/>
  <c r="AE139" i="1"/>
  <c r="AE140" i="1"/>
  <c r="AE141" i="1"/>
  <c r="AE142" i="1"/>
  <c r="AE143" i="1"/>
  <c r="AE134" i="1"/>
  <c r="AE135" i="1"/>
  <c r="AE136" i="1"/>
  <c r="AE137" i="1"/>
  <c r="AE138" i="1"/>
  <c r="AE133" i="1"/>
  <c r="AE132" i="1"/>
  <c r="AE131" i="1"/>
  <c r="AE130" i="1"/>
  <c r="AC213" i="1"/>
  <c r="AA51" i="1"/>
  <c r="AA52" i="1"/>
  <c r="AA213" i="1"/>
  <c r="AC52" i="1"/>
  <c r="AC51" i="1"/>
  <c r="AA50" i="1"/>
  <c r="AA49" i="1"/>
  <c r="AC49" i="1"/>
  <c r="AC48" i="1"/>
  <c r="AA48" i="1"/>
  <c r="BB192" i="1"/>
  <c r="AX192" i="1"/>
  <c r="AN192" i="1"/>
  <c r="BF192" i="1"/>
  <c r="T145" i="1"/>
  <c r="U145" i="1"/>
  <c r="AA145" i="1"/>
  <c r="T144" i="1"/>
  <c r="U144" i="1"/>
  <c r="AA144" i="1"/>
  <c r="T143" i="1"/>
  <c r="U143" i="1"/>
  <c r="AA143" i="1"/>
  <c r="T142" i="1"/>
  <c r="U142" i="1"/>
  <c r="AA142" i="1"/>
  <c r="T141" i="1"/>
  <c r="U141" i="1"/>
  <c r="AA141" i="1"/>
  <c r="T140" i="1"/>
  <c r="U140" i="1"/>
  <c r="AA140" i="1"/>
  <c r="T139" i="1"/>
  <c r="U139" i="1"/>
  <c r="AA139" i="1"/>
  <c r="T138" i="1"/>
  <c r="U138" i="1"/>
  <c r="AA138" i="1"/>
  <c r="T137" i="1"/>
  <c r="U137" i="1"/>
  <c r="AA137" i="1"/>
  <c r="T136" i="1"/>
  <c r="U136" i="1"/>
  <c r="AA136" i="1"/>
  <c r="U134" i="1"/>
  <c r="U135" i="1"/>
  <c r="T134" i="1"/>
  <c r="T135" i="1"/>
  <c r="AA134" i="1"/>
  <c r="AA135" i="1"/>
  <c r="T131" i="1"/>
  <c r="T132" i="1"/>
  <c r="T133" i="1"/>
  <c r="T130" i="1"/>
  <c r="U131" i="1"/>
  <c r="U132" i="1"/>
  <c r="U133" i="1"/>
  <c r="U130" i="1"/>
  <c r="AA133" i="1"/>
  <c r="AA132" i="1"/>
  <c r="AA131" i="1"/>
  <c r="AA130" i="1"/>
  <c r="AN189" i="1"/>
  <c r="AX189" i="1"/>
  <c r="BB189" i="1"/>
  <c r="BF189" i="1"/>
  <c r="AC210" i="1"/>
  <c r="AE212" i="1"/>
  <c r="AA212" i="1"/>
  <c r="AX155" i="1"/>
  <c r="AX156" i="1"/>
  <c r="AX157" i="1"/>
  <c r="AX158" i="1"/>
  <c r="AX146" i="1"/>
  <c r="AX4" i="1"/>
  <c r="AX5" i="1"/>
  <c r="AX7" i="1"/>
  <c r="AX9" i="1"/>
  <c r="AX10" i="1"/>
  <c r="AX11" i="1"/>
  <c r="AX13" i="1"/>
  <c r="AX15" i="1"/>
  <c r="AX16" i="1"/>
  <c r="AX150" i="1"/>
  <c r="AX18" i="1"/>
  <c r="AX19" i="1"/>
  <c r="AX20" i="1"/>
  <c r="AX21" i="1"/>
  <c r="AX22" i="1"/>
  <c r="AX23" i="1"/>
  <c r="AX24" i="1"/>
  <c r="AX25" i="1"/>
  <c r="AX26" i="1"/>
  <c r="AX27" i="1"/>
  <c r="AX28" i="1"/>
  <c r="AX29" i="1"/>
  <c r="AX30" i="1"/>
  <c r="AX35" i="1"/>
  <c r="AX36" i="1"/>
  <c r="AX37" i="1"/>
  <c r="AX38" i="1"/>
  <c r="AX2" i="1"/>
  <c r="AX3" i="1"/>
  <c r="AX64" i="1"/>
  <c r="AX65" i="1"/>
  <c r="AX66" i="1"/>
  <c r="AX67" i="1"/>
  <c r="AX68" i="1"/>
  <c r="AX69" i="1"/>
  <c r="AX70" i="1"/>
  <c r="AX71" i="1"/>
  <c r="AX72" i="1"/>
  <c r="AX75" i="1"/>
  <c r="AX78" i="1"/>
  <c r="AX79" i="1"/>
  <c r="AX80" i="1"/>
  <c r="AX81" i="1"/>
  <c r="AX208" i="1"/>
  <c r="AX83" i="1"/>
  <c r="AX84" i="1"/>
  <c r="AX87" i="1"/>
  <c r="AX88" i="1"/>
  <c r="AX89" i="1"/>
  <c r="AX91" i="1"/>
  <c r="AX93" i="1"/>
  <c r="AX94" i="1"/>
  <c r="AX95" i="1"/>
  <c r="AX96" i="1"/>
  <c r="AX99" i="1"/>
  <c r="AX101" i="1"/>
  <c r="AX102" i="1"/>
  <c r="AX103" i="1"/>
  <c r="AX105" i="1"/>
  <c r="AX107" i="1"/>
  <c r="AX108" i="1"/>
  <c r="AX110" i="1"/>
  <c r="AX112" i="1"/>
  <c r="AX114" i="1"/>
  <c r="AX115" i="1"/>
  <c r="AX117" i="1"/>
  <c r="AX118" i="1"/>
  <c r="AX119" i="1"/>
  <c r="AX121" i="1"/>
  <c r="AX122" i="1"/>
  <c r="AX124" i="1"/>
  <c r="AX126" i="1"/>
  <c r="AX128" i="1"/>
  <c r="AX129" i="1"/>
  <c r="AX159" i="1"/>
  <c r="AX160" i="1"/>
  <c r="AX161" i="1"/>
  <c r="AX162" i="1"/>
  <c r="AX164" i="1"/>
  <c r="AX165" i="1"/>
  <c r="AX166" i="1"/>
  <c r="AX167" i="1"/>
  <c r="AX168" i="1"/>
  <c r="AX169" i="1"/>
  <c r="AX170" i="1"/>
  <c r="AX171" i="1"/>
  <c r="AX172" i="1"/>
  <c r="AX173" i="1"/>
  <c r="AX174" i="1"/>
  <c r="AX175" i="1"/>
  <c r="AX176" i="1"/>
  <c r="AX177" i="1"/>
  <c r="AX178" i="1"/>
  <c r="AX179" i="1"/>
  <c r="AX180" i="1"/>
  <c r="AX181" i="1"/>
  <c r="AX53" i="1"/>
  <c r="AX54" i="1"/>
  <c r="AX55" i="1"/>
  <c r="AX56" i="1"/>
  <c r="AX57" i="1"/>
  <c r="AX58" i="1"/>
  <c r="AX193" i="1"/>
  <c r="AX195" i="1"/>
  <c r="AX197" i="1"/>
  <c r="AX198" i="1"/>
  <c r="AX199" i="1"/>
  <c r="AX200" i="1"/>
  <c r="AX201" i="1"/>
  <c r="AX202" i="1"/>
  <c r="AX203" i="1"/>
  <c r="AX204" i="1"/>
  <c r="AX205" i="1"/>
  <c r="AX206" i="1"/>
  <c r="AX242" i="1"/>
  <c r="AX244" i="1"/>
  <c r="AX245" i="1"/>
  <c r="AX246" i="1"/>
  <c r="AX247" i="1"/>
  <c r="AX248" i="1"/>
  <c r="AX249" i="1"/>
  <c r="AX252" i="1"/>
  <c r="AX254" i="1"/>
  <c r="AX257" i="1"/>
  <c r="AX258" i="1"/>
  <c r="AX41" i="1"/>
  <c r="AX42" i="1"/>
  <c r="AX43" i="1"/>
  <c r="AX45" i="1"/>
  <c r="AX290" i="1"/>
  <c r="AX291" i="1"/>
  <c r="AX292" i="1"/>
  <c r="AX293" i="1"/>
  <c r="AX294" i="1"/>
  <c r="AX295" i="1"/>
  <c r="AX296" i="1"/>
  <c r="AX297" i="1"/>
  <c r="AX298" i="1"/>
  <c r="AX299" i="1"/>
  <c r="AX260" i="1"/>
  <c r="AX261" i="1"/>
  <c r="AX262" i="1"/>
  <c r="AX264" i="1"/>
  <c r="AX265" i="1"/>
  <c r="AX266" i="1"/>
  <c r="AX269" i="1"/>
  <c r="AX270" i="1"/>
  <c r="AX273" i="1"/>
  <c r="AX274" i="1"/>
  <c r="AX276" i="1"/>
  <c r="AX279" i="1"/>
  <c r="AX280" i="1"/>
  <c r="AX285" i="1"/>
  <c r="AX286" i="1"/>
  <c r="AX287" i="1"/>
  <c r="AX289" i="1"/>
  <c r="AX184" i="1"/>
  <c r="AX185" i="1"/>
  <c r="AX186" i="1"/>
  <c r="AX187" i="1"/>
  <c r="AX300" i="1"/>
  <c r="AX301" i="1"/>
  <c r="AX302" i="1"/>
  <c r="AX303" i="1"/>
  <c r="AX304" i="1"/>
  <c r="AX305" i="1"/>
  <c r="AX306" i="1"/>
  <c r="AX307" i="1"/>
  <c r="AX210" i="1"/>
  <c r="AX188" i="1"/>
  <c r="BB155" i="1"/>
  <c r="BB156" i="1"/>
  <c r="BB157" i="1"/>
  <c r="BB158" i="1"/>
  <c r="BB146" i="1"/>
  <c r="BB4" i="1"/>
  <c r="BB5" i="1"/>
  <c r="BB7" i="1"/>
  <c r="BB9" i="1"/>
  <c r="BB10" i="1"/>
  <c r="BB11" i="1"/>
  <c r="BB13" i="1"/>
  <c r="BB15" i="1"/>
  <c r="BB16" i="1"/>
  <c r="BB150" i="1"/>
  <c r="BB18" i="1"/>
  <c r="BB19" i="1"/>
  <c r="BB20" i="1"/>
  <c r="BB21" i="1"/>
  <c r="BB22" i="1"/>
  <c r="BB23" i="1"/>
  <c r="BB24" i="1"/>
  <c r="BB25" i="1"/>
  <c r="BB26" i="1"/>
  <c r="BB27" i="1"/>
  <c r="BB28" i="1"/>
  <c r="BB29" i="1"/>
  <c r="BB30" i="1"/>
  <c r="BB35" i="1"/>
  <c r="BB36" i="1"/>
  <c r="BB37" i="1"/>
  <c r="BB38" i="1"/>
  <c r="BB2" i="1"/>
  <c r="BB3" i="1"/>
  <c r="BB64" i="1"/>
  <c r="BB65" i="1"/>
  <c r="BB66" i="1"/>
  <c r="BB67" i="1"/>
  <c r="BB68" i="1"/>
  <c r="BB69" i="1"/>
  <c r="BB70" i="1"/>
  <c r="BB71" i="1"/>
  <c r="BB72" i="1"/>
  <c r="BB75" i="1"/>
  <c r="BB78" i="1"/>
  <c r="BB79" i="1"/>
  <c r="BB80" i="1"/>
  <c r="BB81" i="1"/>
  <c r="BB208" i="1"/>
  <c r="BB83" i="1"/>
  <c r="BB84" i="1"/>
  <c r="BB87" i="1"/>
  <c r="BB88" i="1"/>
  <c r="BB89" i="1"/>
  <c r="BB91" i="1"/>
  <c r="BB93" i="1"/>
  <c r="BB94" i="1"/>
  <c r="BB95" i="1"/>
  <c r="BB96" i="1"/>
  <c r="BB99" i="1"/>
  <c r="BB101" i="1"/>
  <c r="BB102" i="1"/>
  <c r="BB103" i="1"/>
  <c r="BB105" i="1"/>
  <c r="BB107" i="1"/>
  <c r="BB108" i="1"/>
  <c r="BB110" i="1"/>
  <c r="BB112" i="1"/>
  <c r="BB114" i="1"/>
  <c r="BB115" i="1"/>
  <c r="BB117" i="1"/>
  <c r="BB118" i="1"/>
  <c r="BB119" i="1"/>
  <c r="BB121" i="1"/>
  <c r="BB122" i="1"/>
  <c r="BB124" i="1"/>
  <c r="BB126" i="1"/>
  <c r="BB128" i="1"/>
  <c r="BB129" i="1"/>
  <c r="BB159" i="1"/>
  <c r="BB160" i="1"/>
  <c r="BB161" i="1"/>
  <c r="BB162" i="1"/>
  <c r="BB164" i="1"/>
  <c r="BB165" i="1"/>
  <c r="BB166" i="1"/>
  <c r="BB167" i="1"/>
  <c r="BB168" i="1"/>
  <c r="BB169" i="1"/>
  <c r="BB170" i="1"/>
  <c r="BB171" i="1"/>
  <c r="BB172" i="1"/>
  <c r="BB173" i="1"/>
  <c r="BB174" i="1"/>
  <c r="BB175" i="1"/>
  <c r="BB176" i="1"/>
  <c r="BB177" i="1"/>
  <c r="BB178" i="1"/>
  <c r="BB179" i="1"/>
  <c r="BB180" i="1"/>
  <c r="BB181" i="1"/>
  <c r="BB53" i="1"/>
  <c r="BB54" i="1"/>
  <c r="BB55" i="1"/>
  <c r="BB56" i="1"/>
  <c r="BB57" i="1"/>
  <c r="BB58" i="1"/>
  <c r="BB193" i="1"/>
  <c r="BB195" i="1"/>
  <c r="BB197" i="1"/>
  <c r="BB198" i="1"/>
  <c r="BB199" i="1"/>
  <c r="BB200" i="1"/>
  <c r="BB201" i="1"/>
  <c r="BB202" i="1"/>
  <c r="BB203" i="1"/>
  <c r="BB204" i="1"/>
  <c r="BB205" i="1"/>
  <c r="BB206" i="1"/>
  <c r="BB242" i="1"/>
  <c r="BB244" i="1"/>
  <c r="BB245" i="1"/>
  <c r="BB246" i="1"/>
  <c r="BB247" i="1"/>
  <c r="BB248" i="1"/>
  <c r="BB249" i="1"/>
  <c r="BB252" i="1"/>
  <c r="BB254" i="1"/>
  <c r="BB257" i="1"/>
  <c r="BB258" i="1"/>
  <c r="BB41" i="1"/>
  <c r="BB42" i="1"/>
  <c r="BB43" i="1"/>
  <c r="BB45" i="1"/>
  <c r="BB290" i="1"/>
  <c r="BB291" i="1"/>
  <c r="BB292" i="1"/>
  <c r="BB293" i="1"/>
  <c r="BB294" i="1"/>
  <c r="BB295" i="1"/>
  <c r="BB296" i="1"/>
  <c r="BB297" i="1"/>
  <c r="BB298" i="1"/>
  <c r="BB299" i="1"/>
  <c r="BB260" i="1"/>
  <c r="BB261" i="1"/>
  <c r="BB262" i="1"/>
  <c r="BB264" i="1"/>
  <c r="BB265" i="1"/>
  <c r="BB266" i="1"/>
  <c r="BB269" i="1"/>
  <c r="BB270" i="1"/>
  <c r="BB273" i="1"/>
  <c r="BB274" i="1"/>
  <c r="BB276" i="1"/>
  <c r="BB279" i="1"/>
  <c r="BB280" i="1"/>
  <c r="BB285" i="1"/>
  <c r="BB286" i="1"/>
  <c r="BB287" i="1"/>
  <c r="BB289" i="1"/>
  <c r="BB184" i="1"/>
  <c r="BB185" i="1"/>
  <c r="BB186" i="1"/>
  <c r="BB187" i="1"/>
  <c r="BB300" i="1"/>
  <c r="BB301" i="1"/>
  <c r="BB302" i="1"/>
  <c r="BB303" i="1"/>
  <c r="BB304" i="1"/>
  <c r="BB305" i="1"/>
  <c r="BB306" i="1"/>
  <c r="BB307" i="1"/>
  <c r="BB210" i="1"/>
  <c r="BB188" i="1"/>
  <c r="BF155" i="1"/>
  <c r="BF156" i="1"/>
  <c r="BF157" i="1"/>
  <c r="BF158" i="1"/>
  <c r="BF146" i="1"/>
  <c r="BF4" i="1"/>
  <c r="BF5" i="1"/>
  <c r="BF7" i="1"/>
  <c r="BF9" i="1"/>
  <c r="BF10" i="1"/>
  <c r="BF11" i="1"/>
  <c r="BF13" i="1"/>
  <c r="BF15" i="1"/>
  <c r="BF16" i="1"/>
  <c r="BF150" i="1"/>
  <c r="BF18" i="1"/>
  <c r="BF19" i="1"/>
  <c r="BF20" i="1"/>
  <c r="BF21" i="1"/>
  <c r="BF22" i="1"/>
  <c r="BF23" i="1"/>
  <c r="BF24" i="1"/>
  <c r="BF25" i="1"/>
  <c r="BF26" i="1"/>
  <c r="BF27" i="1"/>
  <c r="BF28" i="1"/>
  <c r="BF29" i="1"/>
  <c r="BF30" i="1"/>
  <c r="BF35" i="1"/>
  <c r="BF36" i="1"/>
  <c r="BF37" i="1"/>
  <c r="BF38" i="1"/>
  <c r="BF2" i="1"/>
  <c r="BF3" i="1"/>
  <c r="BF64" i="1"/>
  <c r="BF65" i="1"/>
  <c r="BF66" i="1"/>
  <c r="BF67" i="1"/>
  <c r="BF68" i="1"/>
  <c r="BF69" i="1"/>
  <c r="BF70" i="1"/>
  <c r="BF71" i="1"/>
  <c r="BF72" i="1"/>
  <c r="BF75" i="1"/>
  <c r="BF78" i="1"/>
  <c r="BF79" i="1"/>
  <c r="BF80" i="1"/>
  <c r="BF81" i="1"/>
  <c r="BF208" i="1"/>
  <c r="BF83" i="1"/>
  <c r="BF84" i="1"/>
  <c r="BF87" i="1"/>
  <c r="BF88" i="1"/>
  <c r="BF89" i="1"/>
  <c r="BF91" i="1"/>
  <c r="BF93" i="1"/>
  <c r="BF94" i="1"/>
  <c r="BF95" i="1"/>
  <c r="BF96" i="1"/>
  <c r="BF99" i="1"/>
  <c r="BF101" i="1"/>
  <c r="BF102" i="1"/>
  <c r="BF103" i="1"/>
  <c r="BF105" i="1"/>
  <c r="BF107" i="1"/>
  <c r="BF108" i="1"/>
  <c r="BF110" i="1"/>
  <c r="BF112" i="1"/>
  <c r="BF114" i="1"/>
  <c r="BF115" i="1"/>
  <c r="BF117" i="1"/>
  <c r="BF118" i="1"/>
  <c r="BF119" i="1"/>
  <c r="BF121" i="1"/>
  <c r="BF122" i="1"/>
  <c r="BF124" i="1"/>
  <c r="BF126" i="1"/>
  <c r="BF128" i="1"/>
  <c r="BF129" i="1"/>
  <c r="BF159" i="1"/>
  <c r="BF160" i="1"/>
  <c r="BF161" i="1"/>
  <c r="BF162" i="1"/>
  <c r="BF164" i="1"/>
  <c r="BF165" i="1"/>
  <c r="BF166" i="1"/>
  <c r="BF167" i="1"/>
  <c r="BF168" i="1"/>
  <c r="BF169" i="1"/>
  <c r="BF170" i="1"/>
  <c r="BF171" i="1"/>
  <c r="BF172" i="1"/>
  <c r="BF173" i="1"/>
  <c r="BF174" i="1"/>
  <c r="BF175" i="1"/>
  <c r="BF176" i="1"/>
  <c r="BF177" i="1"/>
  <c r="BF178" i="1"/>
  <c r="BF179" i="1"/>
  <c r="BF180" i="1"/>
  <c r="BF181" i="1"/>
  <c r="BF53" i="1"/>
  <c r="BF54" i="1"/>
  <c r="BF55" i="1"/>
  <c r="BF56" i="1"/>
  <c r="BF57" i="1"/>
  <c r="BF58" i="1"/>
  <c r="BF193" i="1"/>
  <c r="BF195" i="1"/>
  <c r="BF197" i="1"/>
  <c r="BF198" i="1"/>
  <c r="BF199" i="1"/>
  <c r="BF200" i="1"/>
  <c r="BF201" i="1"/>
  <c r="BF202" i="1"/>
  <c r="BF203" i="1"/>
  <c r="BF204" i="1"/>
  <c r="BF205" i="1"/>
  <c r="BF206" i="1"/>
  <c r="BF242" i="1"/>
  <c r="BF244" i="1"/>
  <c r="BF245" i="1"/>
  <c r="BF246" i="1"/>
  <c r="BF247" i="1"/>
  <c r="BF248" i="1"/>
  <c r="BF249" i="1"/>
  <c r="BF252" i="1"/>
  <c r="BF254" i="1"/>
  <c r="BF257" i="1"/>
  <c r="BF258" i="1"/>
  <c r="BF41" i="1"/>
  <c r="BF42" i="1"/>
  <c r="BF43" i="1"/>
  <c r="BF45" i="1"/>
  <c r="BF290" i="1"/>
  <c r="BF291" i="1"/>
  <c r="BF292" i="1"/>
  <c r="BF293" i="1"/>
  <c r="BF294" i="1"/>
  <c r="BF295" i="1"/>
  <c r="BF296" i="1"/>
  <c r="BF297" i="1"/>
  <c r="BF298" i="1"/>
  <c r="BF299" i="1"/>
  <c r="BF260" i="1"/>
  <c r="BF261" i="1"/>
  <c r="BF262" i="1"/>
  <c r="BF264" i="1"/>
  <c r="BF265" i="1"/>
  <c r="BF266" i="1"/>
  <c r="BF269" i="1"/>
  <c r="BF270" i="1"/>
  <c r="BF273" i="1"/>
  <c r="BF274" i="1"/>
  <c r="BF276" i="1"/>
  <c r="BF279" i="1"/>
  <c r="BF280" i="1"/>
  <c r="BF285" i="1"/>
  <c r="BF286" i="1"/>
  <c r="BF287" i="1"/>
  <c r="BF289" i="1"/>
  <c r="BF184" i="1"/>
  <c r="BF185" i="1"/>
  <c r="BF186" i="1"/>
  <c r="BF187" i="1"/>
  <c r="BF300" i="1"/>
  <c r="BF301" i="1"/>
  <c r="BF302" i="1"/>
  <c r="BF303" i="1"/>
  <c r="BF304" i="1"/>
  <c r="BF305" i="1"/>
  <c r="BF306" i="1"/>
  <c r="BF307" i="1"/>
  <c r="BF210" i="1"/>
  <c r="BF188" i="1"/>
  <c r="AA210" i="1"/>
  <c r="T209" i="1"/>
  <c r="U209" i="1"/>
  <c r="AA209" i="1"/>
  <c r="AE209" i="1"/>
  <c r="AN210" i="1"/>
  <c r="AN304" i="1"/>
  <c r="AN305" i="1"/>
  <c r="AN306" i="1"/>
  <c r="AN307" i="1"/>
  <c r="AN303" i="1"/>
  <c r="AN302" i="1"/>
  <c r="AN301" i="1"/>
  <c r="AN300" i="1"/>
  <c r="AN188" i="1"/>
  <c r="AN184" i="1"/>
  <c r="AN185" i="1"/>
  <c r="AN186" i="1"/>
  <c r="AN187" i="1"/>
  <c r="AN289" i="1"/>
  <c r="Z289" i="1"/>
  <c r="AM289" i="1" s="1"/>
  <c r="T207" i="1"/>
  <c r="T196" i="1"/>
  <c r="T194" i="1"/>
  <c r="U207" i="1"/>
  <c r="U196" i="1"/>
  <c r="U194" i="1"/>
  <c r="AA207" i="1"/>
  <c r="AA196" i="1"/>
  <c r="AA194" i="1"/>
  <c r="Z252" i="1"/>
  <c r="Z244" i="1"/>
  <c r="Z258" i="1"/>
  <c r="AA206" i="1"/>
  <c r="AA205" i="1"/>
  <c r="AA200" i="1"/>
  <c r="AA198" i="1"/>
  <c r="AA195" i="1"/>
  <c r="AA193" i="1"/>
  <c r="AA129" i="1"/>
  <c r="AA128" i="1"/>
  <c r="AA127" i="1"/>
  <c r="AA126" i="1"/>
  <c r="AA125" i="1"/>
  <c r="AA123" i="1"/>
  <c r="AA122" i="1"/>
  <c r="AA120" i="1"/>
  <c r="AA119" i="1"/>
  <c r="AA118" i="1"/>
  <c r="AA115" i="1"/>
  <c r="AA114" i="1"/>
  <c r="AA113" i="1"/>
  <c r="AA112" i="1"/>
  <c r="AA111" i="1"/>
  <c r="AA110" i="1"/>
  <c r="AA109" i="1"/>
  <c r="AA108" i="1"/>
  <c r="AA107" i="1"/>
  <c r="AA105" i="1"/>
  <c r="AA103" i="1"/>
  <c r="AA102" i="1"/>
  <c r="AA101" i="1"/>
  <c r="AA100" i="1"/>
  <c r="AA99" i="1"/>
  <c r="AA98" i="1"/>
  <c r="AA97" i="1"/>
  <c r="AA96" i="1"/>
  <c r="AA91" i="1"/>
  <c r="AA90" i="1"/>
  <c r="AA89" i="1"/>
  <c r="AA88" i="1"/>
  <c r="AA87" i="1"/>
  <c r="AA86" i="1"/>
  <c r="AA85" i="1"/>
  <c r="AA84" i="1"/>
  <c r="AA83" i="1"/>
  <c r="AA208" i="1"/>
  <c r="AA82" i="1"/>
  <c r="AA81" i="1"/>
  <c r="AA79" i="1"/>
  <c r="AA78" i="1"/>
  <c r="AA77" i="1"/>
  <c r="AA76" i="1"/>
  <c r="AA75" i="1"/>
  <c r="AA74" i="1"/>
  <c r="AA73" i="1"/>
  <c r="AA72" i="1"/>
  <c r="AA70" i="1"/>
  <c r="AA69" i="1"/>
  <c r="AA67" i="1"/>
  <c r="AA64" i="1"/>
  <c r="AA63" i="1"/>
  <c r="AA3" i="1"/>
  <c r="AM3" i="1" s="1"/>
  <c r="AA2" i="1"/>
  <c r="AM2" i="1" s="1"/>
  <c r="Z204" i="1"/>
  <c r="AM204" i="1" s="1"/>
  <c r="Z203" i="1"/>
  <c r="AM203" i="1" s="1"/>
  <c r="Z199" i="1"/>
  <c r="AM199" i="1" s="1"/>
  <c r="U203" i="1"/>
  <c r="U204" i="1"/>
  <c r="AN204" i="1"/>
  <c r="U202" i="1"/>
  <c r="T202" i="1"/>
  <c r="T206" i="1"/>
  <c r="T205" i="1"/>
  <c r="T201" i="1"/>
  <c r="T200" i="1"/>
  <c r="T198" i="1"/>
  <c r="T197" i="1"/>
  <c r="T195" i="1"/>
  <c r="T193" i="1"/>
  <c r="U206" i="1"/>
  <c r="U205" i="1"/>
  <c r="U201" i="1"/>
  <c r="U200" i="1"/>
  <c r="U199" i="1"/>
  <c r="U198" i="1"/>
  <c r="U197" i="1"/>
  <c r="U195" i="1"/>
  <c r="U193" i="1"/>
  <c r="Z291" i="1"/>
  <c r="Z292" i="1"/>
  <c r="Z293" i="1"/>
  <c r="Z294" i="1"/>
  <c r="Z295" i="1"/>
  <c r="Z296" i="1"/>
  <c r="Z297" i="1"/>
  <c r="Z298" i="1"/>
  <c r="Z299" i="1"/>
  <c r="Z290" i="1"/>
  <c r="AA181" i="1"/>
  <c r="AA182" i="1"/>
  <c r="AA180" i="1"/>
  <c r="AA177" i="1"/>
  <c r="AA174" i="1"/>
  <c r="AA172" i="1"/>
  <c r="AA171" i="1"/>
  <c r="AA165" i="1"/>
  <c r="AA159" i="1"/>
  <c r="AA160" i="1"/>
  <c r="AA161" i="1"/>
  <c r="AA162" i="1"/>
  <c r="AA163" i="1"/>
  <c r="AA106" i="1"/>
  <c r="Z106" i="1" s="1"/>
  <c r="AA104" i="1"/>
  <c r="Z104" i="1" s="1"/>
  <c r="AD36" i="1"/>
  <c r="AD37" i="1"/>
  <c r="AD38" i="1"/>
  <c r="AD35" i="1"/>
  <c r="AA37" i="1"/>
  <c r="AA38" i="1"/>
  <c r="AA36" i="1"/>
  <c r="AA35" i="1"/>
  <c r="T101" i="1"/>
  <c r="T100" i="1"/>
  <c r="T119" i="1"/>
  <c r="T118" i="1"/>
  <c r="T115" i="1"/>
  <c r="T114" i="1"/>
  <c r="T108" i="1"/>
  <c r="T103" i="1"/>
  <c r="T105" i="1"/>
  <c r="T107" i="1"/>
  <c r="T99" i="1"/>
  <c r="T97" i="1"/>
  <c r="T96" i="1"/>
  <c r="T91" i="1"/>
  <c r="T87" i="1"/>
  <c r="T86" i="1"/>
  <c r="T85" i="1"/>
  <c r="T84" i="1"/>
  <c r="T83" i="1"/>
  <c r="T79" i="1"/>
  <c r="T77" i="1"/>
  <c r="T76" i="1"/>
  <c r="T74" i="1"/>
  <c r="T73" i="1"/>
  <c r="T72" i="1"/>
  <c r="T70" i="1"/>
  <c r="T69" i="1"/>
  <c r="T67" i="1"/>
  <c r="T64" i="1"/>
  <c r="T63" i="1"/>
  <c r="AA44" i="1"/>
  <c r="AM44" i="1" s="1"/>
  <c r="AA45" i="1"/>
  <c r="AM45" i="1" s="1"/>
  <c r="AA46" i="1"/>
  <c r="AA47" i="1"/>
  <c r="AM47" i="1" s="1"/>
  <c r="AA43" i="1"/>
  <c r="AA42" i="1"/>
  <c r="AA41" i="1"/>
  <c r="AM41" i="1" s="1"/>
  <c r="AA40" i="1"/>
  <c r="AA39" i="1"/>
  <c r="AM39" i="1" s="1"/>
  <c r="AA66" i="1"/>
  <c r="Z66" i="1" s="1"/>
  <c r="AA65" i="1"/>
  <c r="Z65" i="1" s="1"/>
  <c r="AA152" i="1"/>
  <c r="AA151" i="1"/>
  <c r="AA30" i="1"/>
  <c r="AM30" i="1" s="1"/>
  <c r="AA28" i="1"/>
  <c r="AM28" i="1" s="1"/>
  <c r="AA27" i="1"/>
  <c r="AM27" i="1" s="1"/>
  <c r="AA26" i="1"/>
  <c r="AM26" i="1" s="1"/>
  <c r="AA18" i="1"/>
  <c r="AM18" i="1" s="1"/>
  <c r="AA150" i="1"/>
  <c r="AA17" i="1"/>
  <c r="AM17" i="1" s="1"/>
  <c r="AA148" i="1"/>
  <c r="AA9" i="1"/>
  <c r="AM9" i="1" s="1"/>
  <c r="AA10" i="1"/>
  <c r="AM10" i="1" s="1"/>
  <c r="AA11" i="1"/>
  <c r="AM11" i="1" s="1"/>
  <c r="AA12" i="1"/>
  <c r="AM12" i="1" s="1"/>
  <c r="AA13" i="1"/>
  <c r="AM13" i="1" s="1"/>
  <c r="AA14" i="1"/>
  <c r="AM14" i="1" s="1"/>
  <c r="AA15" i="1"/>
  <c r="AM15" i="1" s="1"/>
  <c r="AA149" i="1"/>
  <c r="AA16" i="1"/>
  <c r="AM16" i="1" s="1"/>
  <c r="AA4" i="1"/>
  <c r="AM4" i="1" s="1"/>
  <c r="AA5" i="1"/>
  <c r="AM5" i="1" s="1"/>
  <c r="AA6" i="1"/>
  <c r="AM6" i="1" s="1"/>
  <c r="AA7" i="1"/>
  <c r="AM7" i="1" s="1"/>
  <c r="AA8" i="1"/>
  <c r="AM8" i="1" s="1"/>
  <c r="AA147" i="1"/>
  <c r="AA146" i="1"/>
  <c r="AA29" i="1"/>
  <c r="AM29" i="1" s="1"/>
  <c r="AC158" i="1"/>
  <c r="AA158" i="1" s="1"/>
  <c r="AE155" i="1"/>
  <c r="AC157" i="1"/>
  <c r="AA157" i="1" s="1"/>
  <c r="AC156" i="1"/>
  <c r="AA156" i="1" s="1"/>
  <c r="AC155" i="1"/>
  <c r="AA155" i="1" s="1"/>
  <c r="Z155" i="1" s="1"/>
  <c r="U69" i="1"/>
  <c r="U116" i="1"/>
  <c r="T116" i="1" s="1"/>
  <c r="AA116" i="1" s="1"/>
  <c r="Z116" i="1" s="1"/>
  <c r="U108" i="1"/>
  <c r="U106" i="1"/>
  <c r="U100" i="1"/>
  <c r="U97" i="1"/>
  <c r="U86" i="1"/>
  <c r="AD116" i="1"/>
  <c r="AD106" i="1"/>
  <c r="U105" i="1"/>
  <c r="U115" i="1"/>
  <c r="U114" i="1"/>
  <c r="U107" i="1"/>
  <c r="AD104" i="1"/>
  <c r="U104" i="1"/>
  <c r="U79" i="1"/>
  <c r="U77" i="1"/>
  <c r="U103" i="1"/>
  <c r="U101" i="1"/>
  <c r="U87" i="1"/>
  <c r="U84" i="1"/>
  <c r="AC89" i="1"/>
  <c r="AC81" i="1"/>
  <c r="U85" i="1"/>
  <c r="U76" i="1"/>
  <c r="U74" i="1"/>
  <c r="U73" i="1"/>
  <c r="AD73" i="1"/>
  <c r="AN73" i="1"/>
  <c r="AC54" i="1"/>
  <c r="AA54" i="1" s="1"/>
  <c r="AC55" i="1"/>
  <c r="AA55" i="1" s="1"/>
  <c r="AC56" i="1"/>
  <c r="AA56" i="1" s="1"/>
  <c r="AC57" i="1"/>
  <c r="AA57" i="1" s="1"/>
  <c r="AC58" i="1"/>
  <c r="AA58" i="1" s="1"/>
  <c r="AC53" i="1"/>
  <c r="AA53" i="1" s="1"/>
  <c r="V124" i="1"/>
  <c r="AA124" i="1" s="1"/>
  <c r="V121" i="1"/>
  <c r="AA121" i="1" s="1"/>
  <c r="V117" i="1"/>
  <c r="AA117" i="1" s="1"/>
  <c r="V95" i="1"/>
  <c r="AA95" i="1" s="1"/>
  <c r="V94" i="1"/>
  <c r="AA94" i="1" s="1"/>
  <c r="V93" i="1"/>
  <c r="AA93" i="1" s="1"/>
  <c r="V92" i="1"/>
  <c r="AA92" i="1" s="1"/>
  <c r="V80" i="1"/>
  <c r="AA80" i="1" s="1"/>
  <c r="U256" i="1"/>
  <c r="U255" i="1"/>
  <c r="U253" i="1"/>
  <c r="U251" i="1"/>
  <c r="U250" i="1"/>
  <c r="U243" i="1"/>
  <c r="U78" i="1"/>
  <c r="AE299" i="1"/>
  <c r="AE291" i="1"/>
  <c r="AE292" i="1"/>
  <c r="AE293" i="1"/>
  <c r="AE294" i="1"/>
  <c r="AE295" i="1"/>
  <c r="AE296" i="1"/>
  <c r="AE297" i="1"/>
  <c r="AE298" i="1"/>
  <c r="AE290" i="1"/>
  <c r="AD102" i="1"/>
  <c r="AD63" i="1"/>
  <c r="AD3" i="1"/>
  <c r="AD2" i="1"/>
  <c r="U299" i="1"/>
  <c r="U298" i="1"/>
  <c r="U297" i="1"/>
  <c r="U296" i="1"/>
  <c r="U295" i="1"/>
  <c r="U294" i="1"/>
  <c r="U293" i="1"/>
  <c r="U292" i="1"/>
  <c r="U291" i="1"/>
  <c r="U290" i="1"/>
  <c r="U258" i="1"/>
  <c r="U252" i="1"/>
  <c r="U244" i="1"/>
  <c r="U119" i="1"/>
  <c r="U118" i="1"/>
  <c r="U99" i="1"/>
  <c r="U96" i="1"/>
  <c r="U91" i="1"/>
  <c r="U88" i="1"/>
  <c r="U83" i="1"/>
  <c r="U72" i="1"/>
  <c r="U70" i="1"/>
  <c r="U63" i="1"/>
  <c r="U64" i="1"/>
  <c r="U65" i="1"/>
  <c r="U66" i="1"/>
  <c r="U67" i="1"/>
  <c r="Z256" i="1"/>
  <c r="AA256" i="1" s="1"/>
  <c r="T256" i="1" s="1"/>
  <c r="Z255" i="1"/>
  <c r="AA255" i="1" s="1"/>
  <c r="T255" i="1" s="1"/>
  <c r="Z253" i="1"/>
  <c r="AA253" i="1" s="1"/>
  <c r="T253" i="1" s="1"/>
  <c r="Z251" i="1"/>
  <c r="AA251" i="1" s="1"/>
  <c r="T251" i="1" s="1"/>
  <c r="Z250" i="1"/>
  <c r="AA250" i="1" s="1"/>
  <c r="T250" i="1" s="1"/>
  <c r="Z243" i="1"/>
  <c r="AA243" i="1" s="1"/>
  <c r="T243" i="1" s="1"/>
  <c r="Z286" i="1"/>
  <c r="AM286" i="1" s="1"/>
  <c r="Z279" i="1"/>
  <c r="AM279" i="1" s="1"/>
  <c r="Z276" i="1"/>
  <c r="AM276" i="1" s="1"/>
  <c r="Z273" i="1"/>
  <c r="AM273" i="1" s="1"/>
  <c r="Z270" i="1"/>
  <c r="AM270" i="1" s="1"/>
  <c r="Z265" i="1"/>
  <c r="AM265" i="1" s="1"/>
  <c r="Z264" i="1"/>
  <c r="AM264" i="1" s="1"/>
  <c r="AD76" i="1"/>
  <c r="AD85" i="1"/>
  <c r="AD100" i="1"/>
  <c r="AD97" i="1"/>
  <c r="AD86" i="1"/>
  <c r="AD127" i="1"/>
  <c r="AD123" i="1"/>
  <c r="AD90" i="1"/>
  <c r="AD77" i="1"/>
  <c r="AD103" i="1"/>
  <c r="AD110" i="1"/>
  <c r="AD112" i="1"/>
  <c r="AD126" i="1"/>
  <c r="AD115" i="1"/>
  <c r="AD114" i="1"/>
  <c r="AD107" i="1"/>
  <c r="AD105" i="1"/>
  <c r="AD101" i="1"/>
  <c r="AD89" i="1"/>
  <c r="AD81" i="1"/>
  <c r="AD122" i="1"/>
  <c r="AD108" i="1"/>
  <c r="AD79" i="1"/>
  <c r="AD87" i="1"/>
  <c r="AD84" i="1"/>
  <c r="AD69" i="1"/>
  <c r="AD125" i="1"/>
  <c r="AD129" i="1"/>
  <c r="AD128" i="1"/>
  <c r="AD120" i="1"/>
  <c r="AD113" i="1"/>
  <c r="AD208" i="1"/>
  <c r="AD74" i="1"/>
  <c r="AE75" i="1"/>
  <c r="AE109" i="1"/>
  <c r="AE82" i="1"/>
  <c r="AN149" i="1"/>
  <c r="AN276" i="1"/>
  <c r="AN99" i="1"/>
  <c r="AN288" i="1"/>
  <c r="AN284" i="1"/>
  <c r="AN283" i="1"/>
  <c r="AN282" i="1"/>
  <c r="AN281" i="1"/>
  <c r="AN278" i="1"/>
  <c r="AN277" i="1"/>
  <c r="AN275" i="1"/>
  <c r="AN272" i="1"/>
  <c r="AN271" i="1"/>
  <c r="AN268" i="1"/>
  <c r="AN267" i="1"/>
  <c r="AN263" i="1"/>
  <c r="AN259" i="1"/>
  <c r="AN183" i="1"/>
  <c r="AN47" i="1"/>
  <c r="AN46" i="1"/>
  <c r="AN44" i="1"/>
  <c r="AN40" i="1"/>
  <c r="AN39" i="1"/>
  <c r="AN256" i="1"/>
  <c r="AN255" i="1"/>
  <c r="AN253" i="1"/>
  <c r="AN251" i="1"/>
  <c r="AN250" i="1"/>
  <c r="AN243" i="1"/>
  <c r="AN207" i="1"/>
  <c r="AN196" i="1"/>
  <c r="AN194" i="1"/>
  <c r="AN182" i="1"/>
  <c r="AN163" i="1"/>
  <c r="AN127" i="1"/>
  <c r="AN125" i="1"/>
  <c r="AN123" i="1"/>
  <c r="AN120" i="1"/>
  <c r="AN113" i="1"/>
  <c r="AN111" i="1"/>
  <c r="AN109" i="1"/>
  <c r="AN104" i="1"/>
  <c r="AN100" i="1"/>
  <c r="AN98" i="1"/>
  <c r="AN97" i="1"/>
  <c r="AN92" i="1"/>
  <c r="AN90" i="1"/>
  <c r="AN86" i="1"/>
  <c r="AN85" i="1"/>
  <c r="AN82" i="1"/>
  <c r="AN77" i="1"/>
  <c r="AN76" i="1"/>
  <c r="AN74" i="1"/>
  <c r="AN63" i="1"/>
  <c r="AN152" i="1"/>
  <c r="AN151" i="1"/>
  <c r="AN34" i="1"/>
  <c r="AN12" i="1"/>
  <c r="AN148" i="1"/>
  <c r="AN147" i="1"/>
  <c r="AN8" i="1"/>
  <c r="AN6" i="1"/>
  <c r="AN286" i="1"/>
  <c r="AN287" i="1"/>
  <c r="AN285" i="1"/>
  <c r="AN280" i="1"/>
  <c r="AN279" i="1"/>
  <c r="AN274" i="1"/>
  <c r="AN273" i="1"/>
  <c r="AN270" i="1"/>
  <c r="AN269" i="1"/>
  <c r="AN265" i="1"/>
  <c r="AN266" i="1"/>
  <c r="AN264" i="1"/>
  <c r="AN262" i="1"/>
  <c r="AN261" i="1"/>
  <c r="AN260" i="1"/>
  <c r="AN299" i="1"/>
  <c r="AN298" i="1"/>
  <c r="AN297" i="1"/>
  <c r="AN296" i="1"/>
  <c r="AN295" i="1"/>
  <c r="AN294" i="1"/>
  <c r="AN293" i="1"/>
  <c r="AN292" i="1"/>
  <c r="AN291" i="1"/>
  <c r="AN290" i="1"/>
  <c r="AN45" i="1"/>
  <c r="AN43" i="1"/>
  <c r="AN42" i="1"/>
  <c r="AN41" i="1"/>
  <c r="AN258" i="1"/>
  <c r="AN257" i="1"/>
  <c r="AN254" i="1"/>
  <c r="AN252" i="1"/>
  <c r="AN245" i="1"/>
  <c r="AN246" i="1"/>
  <c r="AN247" i="1"/>
  <c r="AN248" i="1"/>
  <c r="AN249" i="1"/>
  <c r="AN242" i="1"/>
  <c r="AN244" i="1"/>
  <c r="AN206" i="1"/>
  <c r="AN198" i="1"/>
  <c r="AN199" i="1"/>
  <c r="AN200" i="1"/>
  <c r="AN201" i="1"/>
  <c r="AN202" i="1"/>
  <c r="AN203" i="1"/>
  <c r="AN205" i="1"/>
  <c r="AN197" i="1"/>
  <c r="AN195" i="1"/>
  <c r="AN54" i="1"/>
  <c r="AN55" i="1"/>
  <c r="AN56" i="1"/>
  <c r="AN57" i="1"/>
  <c r="AN58" i="1"/>
  <c r="AN193" i="1"/>
  <c r="AN53" i="1"/>
  <c r="AN175" i="1"/>
  <c r="AN176" i="1"/>
  <c r="AN177" i="1"/>
  <c r="AN178" i="1"/>
  <c r="AN179" i="1"/>
  <c r="AN180" i="1"/>
  <c r="AN181" i="1"/>
  <c r="AN169" i="1"/>
  <c r="AN170" i="1"/>
  <c r="AN171" i="1"/>
  <c r="AN172" i="1"/>
  <c r="AN173" i="1"/>
  <c r="AN174" i="1"/>
  <c r="AN165" i="1"/>
  <c r="AN166" i="1"/>
  <c r="AN167" i="1"/>
  <c r="AN168" i="1"/>
  <c r="AN164" i="1"/>
  <c r="AN129" i="1"/>
  <c r="AN159" i="1"/>
  <c r="AN160" i="1"/>
  <c r="AN161" i="1"/>
  <c r="AN162" i="1"/>
  <c r="AN128" i="1"/>
  <c r="AN126" i="1"/>
  <c r="AN124" i="1"/>
  <c r="AN122" i="1"/>
  <c r="AN121" i="1"/>
  <c r="AN118" i="1"/>
  <c r="AN119" i="1"/>
  <c r="AN117" i="1"/>
  <c r="AN115" i="1"/>
  <c r="AN114" i="1"/>
  <c r="AN112" i="1"/>
  <c r="AN110" i="1"/>
  <c r="AN108" i="1"/>
  <c r="AN107" i="1"/>
  <c r="AN105" i="1"/>
  <c r="AN102" i="1"/>
  <c r="AN103" i="1"/>
  <c r="AN101" i="1"/>
  <c r="AN94" i="1"/>
  <c r="AN95" i="1"/>
  <c r="AN96" i="1"/>
  <c r="AN93" i="1"/>
  <c r="AN91" i="1"/>
  <c r="AN88" i="1"/>
  <c r="AN89" i="1"/>
  <c r="AN87" i="1"/>
  <c r="AN83" i="1"/>
  <c r="AN84" i="1"/>
  <c r="AN208" i="1"/>
  <c r="AN79" i="1"/>
  <c r="AN80" i="1"/>
  <c r="AN81" i="1"/>
  <c r="AN78" i="1"/>
  <c r="AN75" i="1"/>
  <c r="AN65" i="1"/>
  <c r="AN66" i="1"/>
  <c r="AN67" i="1"/>
  <c r="AN68" i="1"/>
  <c r="AN69" i="1"/>
  <c r="AN70" i="1"/>
  <c r="AN71" i="1"/>
  <c r="AN72" i="1"/>
  <c r="AN64" i="1"/>
  <c r="AN36" i="1"/>
  <c r="AN37" i="1"/>
  <c r="AN38" i="1"/>
  <c r="AN2" i="1"/>
  <c r="AN3" i="1"/>
  <c r="AN35" i="1"/>
  <c r="AN28" i="1"/>
  <c r="AN29" i="1"/>
  <c r="AN30" i="1"/>
  <c r="AN27" i="1"/>
  <c r="AN20" i="1"/>
  <c r="AN21" i="1"/>
  <c r="AN22" i="1"/>
  <c r="AN23" i="1"/>
  <c r="AN24" i="1"/>
  <c r="AN25" i="1"/>
  <c r="AN26" i="1"/>
  <c r="AN19" i="1"/>
  <c r="AN18" i="1"/>
  <c r="AN150" i="1"/>
  <c r="AN16" i="1"/>
  <c r="AN15" i="1"/>
  <c r="AN13" i="1"/>
  <c r="AN10" i="1"/>
  <c r="AN11" i="1"/>
  <c r="AN9" i="1"/>
  <c r="AN7" i="1"/>
  <c r="AN146" i="1"/>
  <c r="AN4" i="1"/>
  <c r="AN5" i="1"/>
  <c r="AN158" i="1"/>
  <c r="AN157" i="1"/>
  <c r="AN156" i="1"/>
  <c r="AN155" i="1"/>
  <c r="V40" i="1" l="1"/>
  <c r="AM40" i="1"/>
  <c r="V42" i="1"/>
  <c r="Z42" i="1" s="1"/>
  <c r="AM42" i="1"/>
  <c r="V46" i="1"/>
  <c r="AM46" i="1"/>
  <c r="V43" i="1"/>
  <c r="AM43" i="1"/>
  <c r="AM251" i="1"/>
  <c r="AM253" i="1"/>
  <c r="AM243" i="1"/>
  <c r="AM255" i="1"/>
  <c r="AM250" i="1"/>
  <c r="AM256" i="1"/>
  <c r="AM66" i="1"/>
  <c r="AM65" i="1"/>
  <c r="V45" i="1"/>
  <c r="Z45" i="1" s="1"/>
  <c r="V39" i="1"/>
  <c r="Z39" i="1" s="1"/>
  <c r="Z43" i="1"/>
  <c r="Z40" i="1"/>
  <c r="Z46" i="1"/>
  <c r="V47" i="1"/>
  <c r="Z47" i="1" s="1"/>
  <c r="AD80" i="1"/>
  <c r="AD93" i="1"/>
  <c r="AD94" i="1"/>
  <c r="AD95" i="1"/>
  <c r="Z36" i="1"/>
  <c r="AM36" i="1" s="1"/>
  <c r="Z37" i="1"/>
  <c r="AM37" i="1" s="1"/>
  <c r="Z38" i="1"/>
  <c r="AM38" i="1" s="1"/>
  <c r="Z35" i="1"/>
  <c r="AM35" i="1" s="1"/>
  <c r="Z260" i="1"/>
  <c r="AM260" i="1" s="1"/>
  <c r="Z261" i="1"/>
  <c r="AM261" i="1" s="1"/>
  <c r="Z262" i="1"/>
  <c r="AM262" i="1" s="1"/>
  <c r="Z266" i="1"/>
  <c r="AM266" i="1" s="1"/>
  <c r="Z287" i="1"/>
  <c r="AM287" i="1" s="1"/>
  <c r="Z285" i="1"/>
  <c r="AM285" i="1" s="1"/>
  <c r="Z269" i="1"/>
  <c r="AM269" i="1" s="1"/>
  <c r="AC212" i="1"/>
  <c r="AC50" i="1"/>
</calcChain>
</file>

<file path=xl/sharedStrings.xml><?xml version="1.0" encoding="utf-8"?>
<sst xmlns="http://schemas.openxmlformats.org/spreadsheetml/2006/main" count="6099" uniqueCount="1756">
  <si>
    <t>Global Warming Potential - Total (GWP-total) [kg CO₂e] - A1</t>
  </si>
  <si>
    <t>Global Warming Potential - Total (GWP-total) [kg CO₂e] - A2</t>
  </si>
  <si>
    <t>Global Warming Potential - Total (GWP-total) [kg CO₂e] - A3</t>
  </si>
  <si>
    <t>Global Warming Potential (GWP) [kg CO₂e] - A1</t>
  </si>
  <si>
    <t>Global Warming Potential (GWP) [kg CO₂e] - A2</t>
  </si>
  <si>
    <t>Global Warming Potential (GWP) [kg CO₂e] - A3</t>
  </si>
  <si>
    <t>Global Warming Potential - Land Use And Land Use Change (GWP-luluc) [kg CO₂e] - A1</t>
  </si>
  <si>
    <t>Global Warming Potential - Land Use And Land Use Change (GWP-luluc) [kg CO₂e] - A2</t>
  </si>
  <si>
    <t>Global Warming Potential - Land Use And Land Use Change (GWP-luluc) [kg CO₂e] - A3</t>
  </si>
  <si>
    <t>Global Warming Potential - Biogenic (GWP-biogenic) [kg CO₂e] - A1</t>
  </si>
  <si>
    <t>Global Warming Potential - Biogenic (GWP-biogenic) [kg CO₂e] - A2</t>
  </si>
  <si>
    <t>Global Warming Potential - Biogenic (GWP-biogenic) [kg CO₂e] - A3</t>
  </si>
  <si>
    <t>Global Warming Potential - Fossil Fuels (GWP-fossil) [kg CO₂e] - A1</t>
  </si>
  <si>
    <t>Global Warming Potential - Fossil Fuels (GWP-fossil) [kg CO₂e] - A2</t>
  </si>
  <si>
    <t>Global Warming Potential - Fossil Fuels (GWP-fossil) [kg CO₂e] - A3</t>
  </si>
  <si>
    <t>Product Category</t>
  </si>
  <si>
    <t>Product Subcategory</t>
  </si>
  <si>
    <t>0119a15d-710e-408a-838e-b9cc2aa7b509</t>
  </si>
  <si>
    <t>Irish Cement Limited</t>
  </si>
  <si>
    <t>IE</t>
  </si>
  <si>
    <t>Ireland</t>
  </si>
  <si>
    <t>Irish Cement CEM I</t>
  </si>
  <si>
    <t>EPD Ireland</t>
  </si>
  <si>
    <t>EPDIE-24-128</t>
  </si>
  <si>
    <t>The Central Product Classification (CPC) for cement is CPC 37440. Cement is a hydraulic binder i.e., a finely ground in-organic material which, when mixed with water, forms a paste which sets and hardens by means of hydration reactions and processes and which, after hardening, retains its strength and stability, even under water. Cement is mainly used as a binder for concrete, mortar or cement screed. Irish Cement Limited operate two cement manufacturing facilities in the Republic of Ireland. 
Irish Cement, Castlemungret, Co. Limerick,
Irish Cement, Platin, Drogheda, Co. Louth
Main product components
Cement according to EN 197-1 is produced by grinding and mixing the constituents defined in the standard
Constituents of cement as defined in EN 197-1 are:
• main constituents (portland cement clinker and e.g. limestone)
• minor additional constituents (added to improve the physical properties of the cement, such as workability
• or water retention)
• calcium sulfate (natural gypsum, added to control setting)
• additives (the total quantity of additives shall not exceed 1% by mass of the cement)
The main constituent of CEM I cement is clinker. The composition of CEM I cement as per EN 197 Table 1 is assumed for the LCA model:
Portland cement clinker: 95-100% 
Gypsum: 3-5%
Minor additional constituents: 0-5% The most important component of cement according to EN 197-1 is clinker. It is produced from raw materials such as limestone and clay which are crushed, homogenized and fed into a rotary kiln. The raw materials are sintered at a temperature of 1450°C to form new compounds. Clinker consists mainly of calcium, silica,
aluminium and iron-oxides.
In a second phase of manufacturing, calcium sulphates and additional materials are added to the clinker. All constituents are ground together leading to a fine and homogenous powder.</t>
  </si>
  <si>
    <t xml:space="preserve">The data quality level for the specific data is assessed according to the criteria of the UN Environment Global Guidance on LCA database development. See table below with results on the geographical, technical and time representativeness
Geographical representativeness: Very good (data from area under study)
Technical representativeness: Very good (data from processes and products under
study. Same state of technology applied as defined in goal and scope.)
Time representativeness: Very good (less than 3 years difference between the
reference year according to documentation, and the
time period for which data are representative.
According to EN 15804, the cut-off criteria are 1% of renewable and non-renewable primary energy usage and 1% of the total mass input of that unit process. The total of neglected input flows per module, e.g. per module
A1-A3, shall be a maximum of 5% of energy usage and mass. There were no cut-offs relating to primary energy usage. Cut-offs associated with total mass inputs included small quantities of ammonia water, explosives, ferrous sulphate, grinding aids, refractories and alternative raw materials. Cut offs totalled 1.1%.
</t>
  </si>
  <si>
    <t>Life cycle stages/system boundaries: The EPD covers the product stage (“cradle to gate”, A1-A3). The selected system boundaries comprise the production of cement including raw material extraction up to the finished product at the factory gate. The following figure shows the system boundaries, in accordance with EN 16908:2017</t>
  </si>
  <si>
    <t>PCR - Part A Implementation and use of I.S. EN 15804:2012+A1 and + A2, and CEN TR 16970:2016 in Ireland for the development of Environmental Product Declarations (issued 05.03.2022), Version 2.1</t>
  </si>
  <si>
    <t>Independent external review</t>
  </si>
  <si>
    <t>Marcel Gómez Ferrer, Marcel Gómez Consultoria Ambiental</t>
  </si>
  <si>
    <t>Mass</t>
  </si>
  <si>
    <t>kg</t>
  </si>
  <si>
    <t>Portland cement</t>
  </si>
  <si>
    <t>01f70c18-ee06-40f7-810a-fbec6607256b</t>
  </si>
  <si>
    <t>Mannok</t>
  </si>
  <si>
    <t>GB</t>
  </si>
  <si>
    <t>Mannok Insulation Boards MLK</t>
  </si>
  <si>
    <t>EPDIE-18-13</t>
  </si>
  <si>
    <t>A1. Raw materials supply
This module considers the extraction and processing of all raw materials and energy which occur upstream to the Mannok Insulation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Mannok Insulation and includes all processes linked to production such as, Mixing, Cutting, Trimming, Stacking, Wrapping and internal transportation. Use of electricity, fuels and auxiliary materials used during production is taken into account as well.</t>
  </si>
  <si>
    <t>This LCA is carried out for Mannok Insulation Board: MLK). Only the 100 mm thickness (97mm IsoShield for Full Fill Cavity) are listed on this EPD. Mannok can send the EPD’s of other alternative thicknesses upon request. Mannok Therm PIR Insulation Boards are sold in a variety of thicknesses and inner wall facing materials. However, all Mannok Therm PIR insulation panel types consist of the same core material and are manufactured in the same way, with small variations to the inner facing side of the panel and/ or a tongue and groove on the outside of the boards.
The process description is the same for all varieties except for the TNG which undergoes an additional tongue and grooving process.
The constituent raw materials of the Mannok Therm (MF/MW/MR, MC Butt Joint &amp; MC T+G) Insulation Boards comprise: Amine catalyst, Blowing agent, Flame Retardant, Foil, ISO (Isocyanate), Polyol, Silicone/surfactant, Trimer catalyst &amp; Water. These materials are used in the full range of products. Additionally;
• The Mannok Therm PIR MLK Boards replaces the foil with Paper
• The Mannok Therm PIR IsoShield Boards replaces the foil with Stucco Embossed Aluminium
• The Mannok Therm PIR MFR-GFR Boards replaces the foil with Glass Fibre
• The Mannok Therm PIR MFR-DPFR Boards replaces the foil with Glass Fibre one side and bitumen fleece on
the other side
The Mannok Insulation Boards are used in domestic and commercial housing for: Floor insulation, Pitched roof insulation, Flat roof insulation, Wall insulation. The Mannok Insulation Boards are manufactured in a single plant located in Ballyconnell, Co. Cavan. The bulk raw chemicals (polyol &amp; ISO) are mixed with various catalysts and additives before being metered onto a moving conveyor at the foam laydown with an infeed bottom layer of facer (foil, paper, glass fibre or bitumen fleece). The chemical mix then starts to rise to produce the foam as it contacts the bottom layer of facing material on the moving conveyor. The foam continues to rise until it contacts the top layer of facer material as it enters the double-belt laminator, where it is then cured to produce the rigid, thermoset foam board.
The board exits the laminator as a continuous length until it reaches a cross-cut saw which cuts the board into shorter mother boards (approx. 4.8m). Each mother board then enters a cooling zone (system of cooling racks) to give the boards time to shrink and cool down before entering a multiblade cutting area which removes side- trims and finally, cuts the boards to the required length. Cutting may also involve profiling to produce specialty boards such as, Tongue &amp; Groove (TNG), Full Fill, etc.
Once the boards have been cut to their required size, they pass into a stacking area where the boards are first stacked in multiples, then move along the conveyor to be covered in polyethylene shrink film and finally, passed through an oven to shrink the film around each pack. Prior to shrink-wrapping, an inkjet is printed onto one board in each pack to indicate thickness and date/time of manufacture for traceability purposes. Each finished pack is then labelled before being palletised, either built onto wooden pallets or attached to polystyrene skid blocks. The finished product is then moved into the warehouse where it awaits to be dispatched after 24hrs or to be stored as Work In Progress (WIP) for further offline laminating (using adhesives) to gypsum plasterboard or plywood.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</si>
  <si>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Insulation EcoChain account.
</t>
  </si>
  <si>
    <t>EN 15804:2012+A1:2013, EPD Ireland PCR Part A.</t>
  </si>
  <si>
    <t>Niels Jonkers - Ecochain Technologies</t>
  </si>
  <si>
    <t>Area</t>
  </si>
  <si>
    <t>PIR foam insulation board</t>
  </si>
  <si>
    <t>02fcdde0-c1b7-4f81-8beb-02f9b468c43f</t>
  </si>
  <si>
    <t>Cellulose Insulation Ltd, trading as Ecocel</t>
  </si>
  <si>
    <t>Cellulose Fibre Insulation - Thermal insulation for use in pitched roofs, walls and floor spaces in dwellings.</t>
  </si>
  <si>
    <t>EPDIE-20-24</t>
  </si>
  <si>
    <t xml:space="preserve">A1. Raw materials supply
This module considers the extraction and processing of all raw materials and energy which occur upstream to
the Ecocel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Ecocel insulation and includes all processes linked to production such
as shredding, mixing, milling and packaging.
Use of electricity, fuel and auxiliary materials in production is taken into account as well.
</t>
  </si>
  <si>
    <t>This EPD is carried out for Ecocel Cellulose Insulation. The constituent raw materials comprise recycled paper
and fire retardant admixtures. The insulation is manufactured in accordance with BS 5803-3:1985 Thermal
insulation for use in pitched roof spaces in dwellings. The Ecocel Cellulose Fibre Insulation is manufactured from a mixture of recyled waste paper and fire retardant
additives. The waste paper is shredded, and dust removed as it passes through a first cyclone. The admixtures
are then added and the mix is further pulverised in a hammer mill. It is then fed through multiple cyclones for
further dust removal, and then put in to a bin where it is fed into a ram and bagger, where the finished material
is compressed into plastic bags, 15kg per bag, for the market. Dust from the cyclones is sent to municipal landfill.
This EPD also covers the transport to site and installation of the insulation in place in the building. The
insulation is blown into the cavities in the building, using an electrical pump.</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</si>
  <si>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EPD, a full set of data records
has been generated which can be accessed via the LCA tool. This data portfolio contains a summary of all the
data used in this LCA, and correspondingly, in the Ecocel LCA account.
</t>
  </si>
  <si>
    <t>NPCR 012:2018 Part B for Thermal insulation products</t>
  </si>
  <si>
    <t>Chris Foster, EuGeos Limited</t>
  </si>
  <si>
    <t>Insulation</t>
  </si>
  <si>
    <t>040dd26f-7820-4528-b2a4-62bab00b7bb5</t>
  </si>
  <si>
    <t>SMET BUILDING PRODUCTS LTD</t>
  </si>
  <si>
    <t>baseTherm® 150</t>
  </si>
  <si>
    <t>EPDIE-22-93</t>
  </si>
  <si>
    <t>Further technical details can be found at:
https://basetherm.com/downloads/</t>
  </si>
  <si>
    <t>This EPD is for baseTherm's bound EPS ballasting floor insulation material. The raw materials for the bound EPS ballasting floor insulation are Portland cement, expanded polystyrene (EPS) beads, water and admixtures. The raw materials are mixed on-site before being pumped into place on the floor of the structure.
The bound EPS ballasting provides a firm insulating floor surface. It is manufactured in accordance with I.S. EN 16025-1:2013, "Thermal and/or sound insulating products in building construction. Bound EPS ballasting requirements for factory premixed EPS dry plaster". The intended use of the bound EPS ballasting is in domestic and commercial construction as a bound EPS ballasting floor insulation, providing the dual functions of insulation and a solid floor bearing surface.
General technical specifications and performance characteristics are given below:
Particle size group of EPS N: = 6mm
Apparent density of fresh mortar ± 10%: ± 246 kg/m³
Thermal Conductivity ? 90/90: 0.052 W/mK
Bound EPS Density ± 10%: ± 150 kg/m³
Reaction to Fire: Class A2
Compressive Strength s10: CS (10)150
Compressibility: = 2mm
Creep: CC(3/3/10)3.5, CC(3/3/10)6.5, CC(3/3/10)6.5
Water Vapour Diffusion Resistance: 5 to 20
Water absorption by short term partial immersion: = 2.0 kg/m²
Dynamic Stiffness: 226 MN/m³
baseTherm® Characteristics to I.S. EN 16025-1:2013
The bound EPS density is the mass of the dried mortar, after installation and hardening/drying. This density is to be used to convert the volume of the installed BEPS to a mass (kg) value. [The apparent density is the mass density of the fresh (wet) mortar mix during installation].
 The bound EPS ballasting is made by mixing the ingredients on site in a specially designed mixing truck, and then pumped into place on the floor of the building.</t>
  </si>
  <si>
    <t xml:space="preserve">The dataset is representative for the production processes used in 2021, in Ireland. The data Quality Level, according to Table E.1 of EN 15804 +A2, Annex E, is as follows:
Geographical representativeness: Very Good.
Technical representativeness: Very Good.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</si>
  <si>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This LCA covers the Product (A1 - A3), Construction Process (A4 - A5), end of Life (C1 - C4), and benefits and loads beyond the system boundary (D).</t>
  </si>
  <si>
    <t>Liquid floor insulation</t>
  </si>
  <si>
    <t>063bea83-3ffd-431c-ac4f-7491449640d8</t>
  </si>
  <si>
    <t>Mannok Insulation Boards MF/MW/MR</t>
  </si>
  <si>
    <t>This LCA is carried out for Mannok Insulation Board: MF/MW/MR. Only the 100 mm thickness (97mm IsoShield for Full Fill Cavity) are listed on this EPD. Mannok can send the EPD’s of other alternative thicknesses upon request. Mannok Therm PIR Insulation Boards are sold in a variety of thicknesses and inner wall facing materials. However, all Mannok Therm PIR insulation panel types consist of the same core material and are manufactured in the same way, with small variations to the inner facing side of the panel and/ or a tongue and groove on the outside of the boards.
The process description is the same for all varieties except for the TNG which undergoes an additional tongue and grooving process.
The constituent raw materials of the Mannok Therm (MF/MW/MR, MC Butt Joint &amp; MC T+G) Insulation Boards comprise: Amine catalyst, Blowing agent, Flame Retardant, Foil, ISO (Isocyanate), Polyol, Silicone/surfactant, Trimer catalyst &amp; Water. These materials are used in the full range of products. Additionally;
• The Mannok Therm PIR MLK Boards replaces the foil with Paper
• The Mannok Therm PIR IsoShield Boards replaces the foil with Stucco Embossed Aluminium
• The Mannok Therm PIR MFR-GFR Boards replaces the foil with Glass Fibre
• The Mannok Therm PIR MFR-DPFR Boards replaces the foil with Glass Fibre one side and bitumen fleece on
the other side
The Mannok Insulation Boards are used in domestic and commercial housing for: Floor insulation, Pitched roof insulation, Flat roof insulation, Wall insulation.
 The Mannok Insulation Boards are manufactured in a single plant located in Ballyconnell, Co. Cavan. The bulk raw chemicals (polyol &amp; ISO) are mixed with various catalysts and additives before being metered onto a moving conveyor at the foam laydown with an infeed bottom layer of facer (foil, paper, glass fibre or bitumen fleece). The chemical mix then starts to rise to produce the foam as it contacts the bottom layer of facing material on the moving conveyor. The foam continues to rise until it contacts the top layer of facer material as it enters the double-belt laminator, where it is then cured to produce the rigid, thermoset foam board.
The board exits the laminator as a continuous length until it reaches a cross-cut saw which cuts the board into shorter mother boards (approx. 4.8m). Each mother board then enters a cooling zone (system of cooling racks) to give the boards time to shrink and cool down before entering a multiblade cutting area which removes side- trims and finally, cuts the boards to the required length. Cutting may also involve profiling to produce specialty boards such as, Tongue &amp; Groove (TNG), Full Fill, etc.
Once the boards have been cut to their required size, they pass into a stacking area where the boards are first stacked in multiples, then move along the conveyor to be covered in polyethylene shrink film and finally, passed through an oven to shrink the film around each pack. Prior to shrink-wrapping, an inkjet is printed onto one board in each pack to indicate thickness and date/time of manufacture for traceability purposes. Each finished pack is then labelled before being palletised, either built onto wooden pallets or attached to polystyrene skid blocks. The finished product is then moved into the warehouse where it awaits to be dispatched after 24hrs or to be stored as Work In Progress (WIP) for further offline laminating (using adhesives) to gypsum plasterboard or plywood.</t>
  </si>
  <si>
    <t>06a78e6f-be92-49ef-a347-a3dd54db6c3e</t>
  </si>
  <si>
    <t>Munster Joinery</t>
  </si>
  <si>
    <t>Softwood double glazed window</t>
  </si>
  <si>
    <t>EPDIE-21-47</t>
  </si>
  <si>
    <t>A1. Raw materials supply 
This module considers the extraction and processing of all raw materials and energy which occur upstream to the Munster Joinery window manufacturing process, as well as waste processing up to the end-of waste state.
A2. Transport of raw materials to manufacturer This includes the transport distance of the raw materials to the manufacturing facility via road and sea.
A3. ManufacturingThis module covers the manufacturing of Munster Joinery windows and includes all processes linked to production such as: production of double and triple glazed sheets, cutting of wood profiles, and assembly of window units. Use of electricity (renewables) and fuels (biomass) used for production is taken into account, as well as treatment of wastes generated from production.
21Issue date 6th August 2021Valid to 6th August 2026Declaration number: EPDIE-21-47
A4 and A5. Transport and installationThis module covers road transport of the Munster Joinery windows from production plant to construction site in Ireland and instalation in the building.References transport:Road transport: Transport, freight, lorry 7.5-16 metric ton, EURO6 | EuropeDistance by road: 126 kmCapacity utilisation: 64%Installation of the window in the building uses 80ml of oil-based bedding mastic.Reference: market for bitumen seal, polymer EP4 flame retardant | GlobalC2, C3, and C4.  
End of LifeC1 In the deconstruction/demolition phase it is assumed that the windows are removed manuallyfrom building, thus no energy or materials are required for module C1, and the impacts assumed to be zero.C2 In the transport phase it is assumed that these materials travel 50km to their destinations (waste processing or disposal).C3, C4 In the Waste Processing phase, the following assumptions are made for recycling, landfilling and incineration, based on the default end-of-life scenarios in the windows PCR I.S. EN 17213:2020 (Annex B). The scenario for the Hardwood and Softwood windows are highlighted in the table on EPD.</t>
  </si>
  <si>
    <t>The raw materials for the Softwood windows comprise glass, argon, hardwood/softwood profiles, warm edge spacer and associated hardware (hinges, handles, recievers and gears). The windows are manufactured in accordance with I.S. EN 14351-1:2006 +A1:2010 Windows and doors - Product standard, performance characteristics.Further technical information can be obtained at: https://www.munsterjoinery.ie/windows.htm The three main production processes at Munster Joinery are (a) the cutting and assembly in the factory of the double and triple glazing sheets (b) cutting and forming of wood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</si>
  <si>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Methodology and reproducibility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</si>
  <si>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Windows and Doors</t>
  </si>
  <si>
    <t>Double glazed window</t>
  </si>
  <si>
    <t>07a57dac-155a-4018-a954-b48c278e1b3d</t>
  </si>
  <si>
    <t>Mannok EPS Insulation  a Division of Mannok Cement Ltd</t>
  </si>
  <si>
    <t>Mannok EPS Pearl 100</t>
  </si>
  <si>
    <t>EPDIE-24-154</t>
  </si>
  <si>
    <t>Weight per m2: 1.80 kg
Density: 18 kg/m3
R-value: 3.23 m2K/W
Colour: grey/silver</t>
  </si>
  <si>
    <t>The insulation is made entirely from expandable polystyrene (EPS) beads. The only raw materials for the product are expandable polystyrene beads, white or grey in colour. The products are used as insulation in buildings. Further product information can be obtained at: https://mannokbuild.com/eps-insulation/ The EPS board is manufactured in accordance with IS EN 13163:2012+A2:2016.</t>
  </si>
  <si>
    <t xml:space="preserve">Data quality:
Geographical representativeness: Very good. Data is from the area under study (Europe), where all the raw materials come from western Europe. 
Technical representativeness: Good. Data is from the processes and products under study. The same state of technology that is used by Mannok is that defined in the goal and scope. For the plastic beads raw material, there are two sources of LCA data (1) is from the industry-specific dataset, supplied by Plastics Europe, which is greater than 2 years from the date of production, and is representative of the industry, (2) is from one of the four specific manufacturers. 
Time representativeness: Good.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</si>
  <si>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This LCA covers the Product (A1, A2 and A3), Transport to site (A4), Construction Process (A5), End of Life (C1 to C4) and Benefits/loads beyond the system boundary (D) Stages, as indicated above. This is termed: "Cradle to gate with options, modules C1?C4, and module D". Specific details of the Product Stage (A1 to A3) are illustrated in the flow diagram below</t>
  </si>
  <si>
    <t>I.S. EN 16783:2017 Thermal insulation products</t>
  </si>
  <si>
    <t>Fernanda De Souza Rocha</t>
  </si>
  <si>
    <t>Polystyrene (EPS) floor insulation board</t>
  </si>
  <si>
    <t>07b20bea-e7b5-438b-b468-b76219be2507</t>
  </si>
  <si>
    <t>Chemoran</t>
  </si>
  <si>
    <t>TDC® Rapid Set Emulsifier</t>
  </si>
  <si>
    <t>EPDIE-22-81</t>
  </si>
  <si>
    <t>Physical state at 20 °C:
Specification: Liquid
Typical values: Liquid
Alkalinity index (mg HCl/g):
Specification: &gt;80
Typical values: 93
Density at 20 °C (g/cm³):
Specification: 0.9 +/- 0.05
Typical values: 0.9 
Flash point, closed cup (°C):
Specification: &gt;100
Typical values: 
Viscosity at 25 °C (mPa.s):
Specification: 95
Typical values: 95
Cloud point:
Specification: &lt; 5 °C
Typical values: 
Further technical details can be found at:
http://www.chemoran.ie/dl/pdf/products/TDC_R.pdf</t>
  </si>
  <si>
    <t>These products are a mix of fatty imidazoline derivates and amidoamines designed for fast-breaking emulsions with varying viscosity, and can be used with both naphthenic and paraffinic bitumen. They are produced and supplied, by Chemoran, in liquid form. They are usually supplied to customers in returnable/re-useable intermediate bulk containers (IBCs). 
The rapid set emulsifiers are maunfactured by the reacting and blending of a variety of bio-based and organic chemicals.
 There are two processes in the manufacturing of the admixtures. The first process is Reacting, where organic oils are reacted with amines at temperature in sealed containers. Ancillary devices such as pumps, motors, PLCs, etc., are powered by electricity. The second process is Blending, where the reacted products are further blended with other reaction products or raw materials purchased from external manufacturers.</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</si>
  <si>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Chemoran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</si>
  <si>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This LCA covers the Product stage (A1 - A3).</t>
  </si>
  <si>
    <t>PCR - Part A Implementation and use of I.S. EN 15804:2012+A1 and + A2, and CEN TR 16970:2016 in Ireland for the development of Environmental Product Declarations (issued 17.08.2021), Version 2.0</t>
  </si>
  <si>
    <t>Kim Allbury, Intertek</t>
  </si>
  <si>
    <t xml:space="preserve">Membranes &amp; waterproofing </t>
  </si>
  <si>
    <t>Bitumen emulsion</t>
  </si>
  <si>
    <t>0afc5d3f-2c40-4b3a-9148-7eb06b680f98</t>
  </si>
  <si>
    <t>Mannok Insulation Boards IsoShield</t>
  </si>
  <si>
    <t xml:space="preserve">
A1. Raw materials supply
This module considers the extraction and processing of all raw materials and energy which occur upstream to the Mannok Insulation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Mannok Insulation and includes all processes linked to production such as, Mixing, Cutting, Trimming, Stacking, Wrapping and internal transportation. Use of electricity, fuels and auxiliary materials used during production is taken into account as well.
</t>
  </si>
  <si>
    <t>This LCA is carried out for Mannok Insulation Boards IsoShield. Only the 100 mm thickness (97mm IsoShield for Full Fill Cavity) are listed on this EPD. Mannok can send the EPD’s of other alternative thicknesses upon request. Mannok Therm PIR Insulation Boards are sold in a variety of thicknesses and inner wall facing materials. However, all Mannok Therm PIR insulation panel types consist of the same core material and are manufactured in the same way, with small variations to the inner facing side of the panel and/ or a tongue and groove on the outside of the boards.
The process description is the same for all varieties except for the TNG which undergoes an additional tongue and grooving process.
The constituent raw materials of the Mannok Therm (MF/MW/MR, MC Butt Joint &amp; MC T+G) Insulation Boards comprise: Amine catalyst, Blowing agent, Flame Retardant, Foil, ISO (Isocyanate), Polyol, Silicone/surfactant, Trimer catalyst &amp; Water. These materials are used in the full range of products. Additionally;
• The Mannok Therm PIR MLK Boards replaces the foil with Paper
• The Mannok Therm PIR IsoShield Boards replaces the foil with Stucco Embossed Aluminium
• The Mannok Therm PIR MFR-GFR Boards replaces the foil with Glass Fibre
• The Mannok Therm PIR MFR-DPFR Boards replaces the foil with Glass Fibre one side and bitumen fleece on
the other side
The Mannok Insulation Boards are used in domestic and commercial housing for: Floor insulation, Pitched roof insulation, Flat roof insulation, Wall insulation. 
The Mannok Insulation Boards are manufactured in a single plant located in Ballyconnell, Co. Cavan. The bulk raw chemicals (polyol &amp; ISO) are mixed with various catalysts and additives before being metered onto a moving conveyor at the foam laydown with an infeed bottom layer of facer (foil, paper, glass fibre or bitumen fleece). The chemical mix then starts to rise to produce the foam as it contacts the bottom layer of facing material on the moving conveyor. The foam continues to rise until it contacts the top layer of facer material as it enters the double-belt laminator, where it is then cured to produce the rigid, thermoset foam board.
The board exits the laminator as a continuous length until it reaches a cross-cut saw which cuts the board into shorter mother boards (approx. 4.8m). Each mother board then enters a cooling zone (system of cooling racks) to give the boards time to shrink and cool down before entering a multiblade cutting area which removes side- trims and finally, cuts the boards to the required length. Cutting may also involve profiling to produce specialty boards such as, Tongue &amp; Groove (TNG), Full Fill, etc.
Once the boards have been cut to their required size, they pass into a stacking area where the boards are first stacked in multiples, then move along the conveyor to be covered in polyethylene shrink film and finally, passed through an oven to shrink the film around each pack. Prior to shrink-wrapping, an inkjet is printed onto one board in each pack to indicate thickness and date/time of manufacture for traceability purposes. Each finished pack is then labelled before being palletised, either built onto wooden pallets or attached to polystyrene skid blocks. The finished product is then moved into the warehouse where it awaits to be dispatched after 24hrs or to be stored as Work In Progress (WIP) for further offline laminating (using adhesives) to gypsum plasterboard or plywood.</t>
  </si>
  <si>
    <t>0b0f2edd-0e58-4f45-9cb4-3bdc06f0b9ac</t>
  </si>
  <si>
    <t>Ballytherm Trading Ltd</t>
  </si>
  <si>
    <t xml:space="preserve">Foil faced PIR insulation board 150mm </t>
  </si>
  <si>
    <t>EPDIE-21-43</t>
  </si>
  <si>
    <t>A1. Raw materials supply
This module considers the extraction and processing of all raw materials and energy which occur upstream to the Ballytherm Insulation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Ballytherm Insulation and includes all processes linked to production such as, mixing, packing and internal transportation. Use of electricity, fuels and auxiliary materials used during production is taken into account as well.</t>
  </si>
  <si>
    <t>This EPD is carried out for the Ballytherm PIR insulation panels comprising foil-faced panels 150mm thick. The main raw materials of the insulation board are MDI, polyol, flame retardant, pentane blowing agent, foil sheet facings, and minor amounts of catalysts. The insulation products are manufactured in accordance with BS EN 13165:2012+A2:2016 Thermal insulation products for buildings. Factory made rigid polyurethane foam (PU) products. Specification. These Ballytherm insulation products are used in floors, cavity walls, drylining board, steel and timber-frame walls.
 The bulk raw chemicals (polyol &amp; MDI)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double- 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There is a minor amount of additional cutting to produce specialty boards. Finished boards are stored in the warehouse before despatch to customers. Off-cuts from the cutting and trimming are sent to landfill.</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</si>
  <si>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2019.
Methodology and reproducibility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Ballytherm insulation Ecochain account.
</t>
  </si>
  <si>
    <t>0d0a196c-b72b-476d-9705-e03f813f9662</t>
  </si>
  <si>
    <t>Architectural &amp; Metal Systems Ltd.</t>
  </si>
  <si>
    <t xml:space="preserve">XT66 RSD DG 1.23m x 2.18m Double-glazed rebated single door </t>
  </si>
  <si>
    <t>EPDIE-21-73</t>
  </si>
  <si>
    <t xml:space="preserve">Door type: Size
XT66 Double glazed rebated door: 1.23 x 2.18 Single Door
Aluminium (Profile Extrusions): 28.4
Thermal break, gaskets, insulation strips (plastics): 13.3
Powder Coating: 1.0
Hardware (Handle, Espag locks, hinges, restrictors etc.): 6.6
Double glazing: 50.7
Total: 100.0 
Additional weight of bubblewrap packaging: +0.6
Door type System: U-value
XT66 RSD DG 1.23m x 2.18m Double-glazed rebated single door: 1.40 W/(m²·K)
</t>
  </si>
  <si>
    <t>Profiles and frames (without glass) are assembled at the AMS factory site. Aluminium profiles are painted, combined with PVC strips, filled with foam filler insulation, and then cut to size. The completed profiles are then assembled into the designed window/door/facade unit size, with the addition of handles, locks, receivers, etc.. Profiles and frames are packaged in light plastic bubblewrap packaging for dispatch to the customer, where the requisite double or triple glazing unit is fitted.
The intended use of the products are as doors in residential, educational and commercial buildings. The doors are manufactured to the requirements of I.S. EN 14351-1:2006 +A1:2010 Windows and doors - Product standard, performance characteristics. A wide variety of frame sizes are manufactured at the AMS production and fabrication sites, each specifically sized to the customers’ specifications. At the customers’ assembly site, the frames are fitted with double or triple glazing. As the weight of the specific glass installed is not determined by AMS, and may vary, the weight of glass in the tables below is indicative. Full technical specifications and performance characteristics for each of the products can be downloaded at www.ams.ie.  Extruded aluminium profiles are fed into a powder-coating paint line. After powder-coating, thermal insulation components are added to the profiles (such as foam filling, and application of rubber gaskets). The profiles are then worked on in the fabrication unit, where they are then cut to final size, and the hardware pieces are added. Frames are packaged before dispatch to customers.</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</si>
  <si>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AMS along with production waste and direct emissions; allocation of impacts to the products is based on the product composition mass.
Packaging has been excluded from the LCA, as it is 1% or less of the weight of the product units. The cut-off criteria of section 6.3.6 of EN15804 +A2 have been followed.
</t>
  </si>
  <si>
    <t>This LCA covers the Product (A1 - A3), Construction Process (A4, A5), End of Life Stage (C1 - C4) stages, as well as as the benefits and loads beyond the system boundary (D).</t>
  </si>
  <si>
    <t>Number of pieces</t>
  </si>
  <si>
    <t xml:space="preserve">Single door </t>
  </si>
  <si>
    <t>0d4bf301-8991-44af-9889-fd2a9f37b134</t>
  </si>
  <si>
    <t>Tobermore Concrete Products Ltd</t>
  </si>
  <si>
    <t>Concrete Paving - 400x400x40 Mayfair Flags</t>
  </si>
  <si>
    <t>EPDIE-21-61</t>
  </si>
  <si>
    <t>Material, Percentage range
Cement 7 to 23%
Sands and aggregates 60 to 85%
Pigments and admixtures ~ 1%
Water 4 to 10%
Shrinkwrap packaging 0.03%</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</si>
  <si>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two parts - a facing mix, that is mixed seperately, and is then placed on top of a base mix. The facing mix is some 8mm thick, and this is placed on top of the base mix, which is of varying thickness, (depending on loading). The facing mix comprises special sands and pigments for appearance. The base mix comprises standard sands and cement, and does not have any pigments. The declared unit of this type of product is one m².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then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</si>
  <si>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 xml:space="preserve">The dataset is representative for the production processes used in 2020. The data Quality Level, according to Table E.1 of EN 15804 +A2, Annex E, is ‘very good’.
Allocation of electricity types and amounts to the various manufacturing processes has been provided by Tobermore along with production waste and direct emissions. Allocation of impacts to the products is based on
the product composition mass.
The electricity used by Tobermore is 100% renewable. All primary data has been supplied directly by Tobermore Ltd.
The cut-off criteria of section 6.3.6 of EN15804 +A2 have been followed, where 99% of the total energy and materials are included, and the total neglected input flows for the modules reported on in the LCA are less than 5% of the energy usage and mass.
</t>
  </si>
  <si>
    <t>Paving</t>
  </si>
  <si>
    <t xml:space="preserve">Concrete paving </t>
  </si>
  <si>
    <t>0e510226-f338-4c6a-adf9-5bc5d234ff85</t>
  </si>
  <si>
    <t>Airpacks Ltd t/a KORE</t>
  </si>
  <si>
    <t>KORE EPS 70 Silver</t>
  </si>
  <si>
    <t>EPDIE-23-109</t>
  </si>
  <si>
    <t>Thickness [m]: 0.1
Thermal conductivity, ? [W/mK]: 0.031
Thermal resistance, R [m²K/W] : 3.226
Area [m²] : 1
Volume [m³]: 0,1 
Density [kg/m³] : 15.2
Mass per DU [kg]: 1.52</t>
  </si>
  <si>
    <t>The insulation products are made entirely from expandable polystyrene (EPS) beads. The raw materials for all
the insulation products are the same (expandable polystyrene beads, white and silver) but come from different
manufacturers. However, the finished products are the same, differing only in thermal resistance. The EPS 70 is made in both white and silver versions. The weight of the expanded white and silver beads are the same, as are the target densities of their finished products. Raw beads (selected for a particular finished product) are transferred to a steam chamber where they are
heated by steam, and expanded. The expanded beads are then stored in holding bags, for a period of 12 to 24
hours, depending on intended end use. A portion of the beads are stored separately and used directly in blown
insulation in off-site applications. The beads for block making are transferred to a block moulding machine.
In the block moulding machine the pellets are steam-fused together and moulded to a fixed block size. The moulded blocks are then left to sit for a period before being brought to a cutting station where the blocks are initially trimmed back to a standard block size. They are then further trimmed and cut into the specific size required for the intended application, i.e. for use in walls, floor, roof cavities, or other. The cut pieces are then bagged and loaded onto trailers for dispatch to customers. Off-cuts from the trimming and cutting process are mostly re-used in the block moulding. Offcuts that are not re-used are compacted and sent for recycling into further products. Waste materials such as plastic, cardboard and metals are recycled, and municipal solid wastes are sent to landfill.</t>
  </si>
  <si>
    <t xml:space="preserve">The dataset is representative for the production processes used in 2021, in the country of production, Republic of Ireland. The data Quality Level, according to Table E.1 of EN 15804 +A2, Annex E, is as follows:
• Geographical representativeness: Very Good.
• Technical representativeness: Very Good.
• Time representativeness: Very Good
The measurement of environmental impacts in this EPD are those recommended for EF 3.0 and implemented in
the EN 15804 Reference Package.
The process descriptions and input quantities detailed and used in this study are a true representation of the
actual processes and quantities used in the manufacturing and use of the products. The references of all sources,
both primary and public sources and literature, have been documented in the LCA report. The ‘polluter pays’ and
‘modularity’ principles have been followed.
In addition, to facilitate the reproducibility of this LCA, a full set of data records has been generated which can
be accessed via the LCA tool. This data portfolio contains a summary of all the data used in this LCA.
Allocations of impacts to products have been made on a mass basis.
The cut-off criteria of section 6.3.6 of EN15804:2012+A2:2019 have been followed, where 99% of the total energy and materials are included, and the total neglected input flows for the modules reported on in the LCA are less than 5% of the energy usage and mass
</t>
  </si>
  <si>
    <t>Polystyrene (EPS) insulation board</t>
  </si>
  <si>
    <t>0f30a42f-9e0a-450d-b384-10772a5b2315</t>
  </si>
  <si>
    <t>MANNOKBUILD</t>
  </si>
  <si>
    <t>EPDIE-24-147</t>
  </si>
  <si>
    <t>The main material components of the Aircrete lightweight thermal blocks  are cement, sand, lime, aluminium powder and water. The density of the Seven block is 760 kg/m3.</t>
  </si>
  <si>
    <t>The Aircrete blocks are high performance thermal blocks which are precision manufactured using autoclaved aerated concrete (AAC). They are lightweight and provide superior thermal performance. They are used in housing and commercial/industrial construction applications, for construction of external walls, rising foundation walls, internal partition walls, and party walls.  The Aircrete thermal blocks are manufactured in accordance with I.S. EN 771-4:2011+A1:2016, Specification for masonry units - Part 4: Autoclaved aerated concrete masonry units. 
Further technical details on the blocks can be found at: https://mannokbuild.com/aircrete-thermal-blocks/what-are-aircrete-thermal-blocks/</t>
  </si>
  <si>
    <t xml:space="preserve">Data quality:
The data Quality Levels, according to Table E.1 of EN 15804 +A2, Annex E, are:
Geographical representativeness: Very good: the production location of the blocks lies within the region for which the relevant Ecoinvent (version 3.8) environmental records have been selected.
Time representativeness: Very good: the data relating to the manufacturing of the blocks, and the data relating to the background processes for environmental impacts are recent (&lt;2 years). The LCA dataset for the cement is from 2021 and is of the specific cement used in production. 
Technical representativeness: Very good: the processes and energies used in the process have been modelled exactly as described by Mannok Aircrete blocks  and are based directly on the production data supplied by Mannok for the Aircrete block production.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Allocation of energies such as diesel, propane and electricity types and amounts to the various manufacturing processes has been provided by the manufacturer, along with production waste and direct emissions; allocation of impacts to the products is based on the product composition mass.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</si>
  <si>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This LCA covers the Product (A1, A2 and A3), Transport to site (A4), Construction Process (A5), Use (B1 to B7), End of Life (C1 to C4) and Benefits/loads beyond the system boundary (D) Stages, as indicated above. This is termed: "Cradle to grave, and module D". Specific details of the Product Stage (A1 to A3) are illustrated in the flow diagram below.</t>
  </si>
  <si>
    <t>I.S. EN 16757:2017, PCR for concrete and concrete elements.</t>
  </si>
  <si>
    <t>101906c1-fdfd-443c-a723-c6ea29335739</t>
  </si>
  <si>
    <t>X2TDC ® Rapid Set Emulsifier</t>
  </si>
  <si>
    <t xml:space="preserve">Physical state at 20 °C:
Specification: Liquid
Typical values: Liquid
Alkalinity index (mg HCl/g):
Specification: &gt;100
Typical values: 102
Density at 20 °C (g/cm³):
Specification: 0.92 +/- 0.05
Typical values: 0.92 
Flash point, closed cup (°C):
Specification: &gt;100
Typical values: 
Viscosity at 25 °C (mPa.s):
Specification: 125
Typical values: 130
Cloud point:
Specification: &lt; 5 °C
Typical values: 
Further technical details can be found at:
http://www.chemoran.ie/dl/pdf/products/X2TDC_R.pdf
</t>
  </si>
  <si>
    <t>10429d62-0d50-4489-916e-419b0ca01e0f</t>
  </si>
  <si>
    <t>MEDITE</t>
  </si>
  <si>
    <t>EPDIE-22-103</t>
  </si>
  <si>
    <t xml:space="preserve">PROPERTY: Thickness Swelling (24hrs)
STANDARD: EN 317
UNIT: %
Panel 3 - 25mm: 8 - 12
PROPERTY: Internal Bond
STANDARD: EN 319
UNIT: N/mm²
Panel 3 - 25mm: 0.55 - 0.65
PROPERTY: Modulus of Rupture
STANDARD: EN 310
UNIT: N/mm²
Panel 3 - 25mm: 18 - 23
PROPERTY: Modulus of elasticity
STANDARD: EN 310
UNIT: N/mm²
Panel 3 - 25mm: 2100 - 2700
PROPERTY: Moisture Content
STANDARD: EN 322
UNIT: %
Panel 3 - 25mm: 4 - 8
PROPERTY: Formaldehyde
STANDARD: EN 120
UNIT: mg/100g
Panel 3 - 25mm: &lt;8
PROPERTY: Thermal Conductivity (?) Value
STANDARD: EN 13986
UNIT: w/(m.K)
Panel 3 - 25mm: 0.1 - 0.14
</t>
  </si>
  <si>
    <t>This EPD is carried out for the MEDITE OPTIMA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OPTIMA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</si>
  <si>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 xml:space="preserve">The dataset is representative for the production processes used in 2021, in the country of production, Republic of Ireland. The data Quality Level, according to Table E.1 of EN 15804 +A2, Annex E, is as follows:
• Geographical representativeness: Very Good.
• Technical representativeness: Very Good.
• Time representativeness: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</si>
  <si>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This LCA covers the Product (A1 - A3), Construction Process (A4 - A5), End of Life (C1 - C4), and benefits and loads beyond the system boundary (D).</t>
  </si>
  <si>
    <t>Volume</t>
  </si>
  <si>
    <t>111834ec-bb1a-4f9e-9e39-c205f59d7422</t>
  </si>
  <si>
    <t>Tarstone Road Maintenance Ltd</t>
  </si>
  <si>
    <t>Polymer Modified Mastic Asphalt</t>
  </si>
  <si>
    <t>EPDIE-24-200</t>
  </si>
  <si>
    <t xml:space="preserve">The PMMA comprises PMB 26/56-60 grade bitumen which binds together with a fine limestone filler and coarse aggregate. Per tonne the PMMA comprises in the order 50 to 150 kg of bitumen, 500 to 600 kg limestone filler and 300 - 400 kg of 6 mm chips. </t>
  </si>
  <si>
    <t>Tarstone's polymer-modified mastic asphalt is a high-quality material designed for use on roads, airfields, and other trafficked areas. It incorporates a high-grade bitumen, which enhances durability and flexibility. The production process involves precise heating, mixing, and curing to ensure a homogeneous and robust product. The asphalt is applied at temperatures between 140-150°C for optimal performance. It is NSAI certified, meeting stringent quality standards. The site application process includes loading the mastic into a chamber, heating, and mixing it on-site, ensuring a consistent and durable surface suitable for heavy-duty use.  The polymer modified mastic asphalt is NSAI certified, ensuring compliance with I.S.  EN 13108-6:2008 standards, and undergoes regular sampling and testing for quality control.</t>
  </si>
  <si>
    <t xml:space="preserve">Data quality:
In this LCA the data relating to the manufacturing of the PMMA, and the background processes for environmental impacts are less than 3 -6 years prior to 2023. Production was in 2023. The Ecoinvent version 3.9.1 was issued in March 2023,
The processes used in the production of the PMMA raw materials is geographically representative, as the production locations lies within the region for which the relevant Ecoinvent 3.9 environmental records have been selected, which are within Europe. The overall data Quality Level, according to Table E.1 of EN 15804:2012+A2:2019/AC :2021, Annex E, is classified as “very good”, for geographical, technical and time representativeness, as clarified under the various sub-headings below:
Geographical representativeness: Data is from the area under study (Europe), where all the raw materials come from western Europe. The geographical representativeness is thus assumed to be ‘very good’.
Technical representativeness: Data is from the processes and products under study. The same state of technology that is used by Tarstone is that defined in the goal and scope. The processes at Tarstone use electricity, propane and diesel. The electricity record is for electricity generated by renewables,  The technical representativeness is thus assumed to be ‘very good’.
Time representativeness: The production year used in this LCA is 2023. The Ecoinvent version 3.9.1 database was used to represent energies, and materials. This version of Ecoinvent was issued in March 2023. The time representativeness is thus assumed to be ‘very good’.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</si>
  <si>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This LCA covers the Product (A1, A2 and A3), Transport to site (A4), Construction Process (A5), End of Life (C1 to C4) and Benefits/loads beyond the system boundary (D) Stages, as indicated above. This is termed: "Cradle to gate with options, modules C1 to C4, and module D". A schematic of these stages is presented in the flow diagram below.</t>
  </si>
  <si>
    <t>Complementary Product Category Rules for Bituminous Mixtures (c-PCR Bituminous Mixtures) DN-PAV-03077 January 2024</t>
  </si>
  <si>
    <t>Adhesives &amp; Sealants</t>
  </si>
  <si>
    <t>Mastic asphalt</t>
  </si>
  <si>
    <t>11960443-24a7-4d24-b609-5f1a8b0571f5</t>
  </si>
  <si>
    <t>Moore Concrete Products Ltd</t>
  </si>
  <si>
    <t xml:space="preserve">Precast Concrete L Retaining wall </t>
  </si>
  <si>
    <t>EPDIE-22-92</t>
  </si>
  <si>
    <t>Full details on the L wall products can be found at:
https://www.moore-concrete.com/agriculture/free-standing-retaining-l-walls/</t>
  </si>
  <si>
    <t>This average product EPD is for Moore Concrete's precast concrete L wall. The results presented in this EPD are the results for a weighted average of the concrete mixes and steel reinforcement of the L wall products manufactured by Moore Concrete in 2021. The raw materials are cements, GGBS, aggregates, admixtures, reinforcing steel and lifting accessories. In addition, consumables include steel and timber formwork, release agents and curing agents, plastic and concrete spacers. In addition, consumables include wood for formwork, release agents and curing agents, and plastic spacers. The products are manufactured in accordance with the following standards: EN 13369 'Common rules for precast concrete products'; EN 15258 'Precast concrete products. Retaining wall elements'.
The precast units are delivered to site on flat-bed trucks. No product packaging is used in the delivery to the customer, other than re-useable wood skids, as and when needed. The precast products are manufactured from cement and cement replacements, aggregates, water and a variety of admixtures. The concrete mix ingredients are batch-weighed, mixed and dropped into a hopper that is transported across the factory hall so that the fresh concrete is then placed into the selected formwork/mould.
The moulds are prepared with a mould oil, reinforcing bars and spacers before the mix is poured. Once the fresh concrete is placed in the moulds, the surface is sprayed with a curing agent to assist curing. The moulds are left in place on the factory floor to allow the concrete to cure. Demoulding of the precast concrete elements takes place once the correct strength has been achieved. Units are finished in the factory and transported to a storage area.</t>
  </si>
  <si>
    <t xml:space="preserve">The dataset is representative for the production processes used in 2021, in the country of production, Northern Ireland. The data Quality Level, according to Table E.1 of EN 15804 +A2, Annex E, is as follows:
• Geographical representativeness: Very Good
• Technical representativeness: Very Good
•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</si>
  <si>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Precast Concrete</t>
  </si>
  <si>
    <t>1248b61d-1bc1-4488-a456-860a13a1d703</t>
  </si>
  <si>
    <t>Kilsaran</t>
  </si>
  <si>
    <t>Corrib Paving Block 60mm Black Granite</t>
  </si>
  <si>
    <t>EPDIE-20-18</t>
  </si>
  <si>
    <t>A1. Raw materials supply
All relevant resources and materials in production module A1 have been included in this study. This module considers the extraction and processing of all raw materials and energy which occur upstream to the SMARTPLY manufacturing process, as well as waste processing up to the end-of waste state.
The data on products, by-products and waste in this report were obtained from the energy, resources and materials supplied by Kilsaran as those being used at the production site. Primary production data from the year 2017 has been used.
Ecoinvent 3.4 database had been used, (4th october 2017).
A2. Transport of raw materials to manufacturer
All relevant transport of materials to the Kilsaran production plant has been included in this study. This includes the transport distance of the raw materials to the manufacturing facility via road, boat and/or train.
A3. Manufacturing
The production processes are modelled using specific values from primary data collection at the production site. All relevant production processes in module A3 are included in this assessment. All processes in the production of Kilsaran paving products use electricity. There is no discrete sub-metering of electrical energy for the various individual processes, hence energy use across the different processes has been allocated based on estimates supplied by Kilsaran. The LPG is used in the curing chambers and indirectly for heating the overhead space. Water is used in concrete and diesel is used for internal transport. No co-products are produced in the Kilsaran paving production plant.</t>
  </si>
  <si>
    <t>The LCA underlying this EPD is carried out for Kilsaran International. The LCA is carried out for the “Newgrange Paving Block 80mm Silver Granite” paving product. This product is selected as the most widely produced
paving type. This EPD presents the results for Kilsaran paving products. The full list of Kilsaran paving products comprises out of 112 unique paving products. This EPD displays 3 of those unique paving products, as a selection, carried out by Kilsaran. The LCA and EPD of all other unique paving products can be sent upon request.
The constituent raw materials of the paving products are EN 197 cements, gravel, sands, water, pigments and admixtures for mixing and efflorescence prevention.
These materials are used in the full range of products. The paving products are used in large-scale paving project and in small-scale domestic paving projects by professionals and private consumers.
(see for more information https://www.kilsaran.ie/products/paving/)
The paving product consists of two layers: a bottom layer and a top layer. The layers are also referred to as the “Base layer” and “Face layer”. The products are produced according to standard BS EN 1338:2003
Product suitable for both pedestrian, vehicular use and commercial traffic when installed in conjunction with the correct, site specific sub-base design.
Materials used for packaging, such as cardboard, paper shrouds, wood for crating and battens, and strapping, are left outside of the LCA calculation as these counted for less then 1% of environmental impact cut off criteria. The paving products are manufactured in a production plant, located at Piercetown, Dunboyne, Co. Meath. Raw material are transported to manufacturing facility in Piercetown Dunboyne.
Paving operators select a recipe and the discharging hoppers will discharge the correct selected weight of material. Once mixed, the material will be lowered into a casting mould and will be hydraulically pressed into its desired shape.
Products are cured for minimum 24 hours. Once cured the product will be stacked automatically onto pallets for storage or delivery.
Product will pass a quality control operator who will remove all product deemed unsuitable for the open market and classed as waste.
Products deemed unsuitable will be brought to an onsite crusher. (all rejected products are crushed and recycled back into the recipes.</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</si>
  <si>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the LCA, a full set of data records has been generated which can be accessed via the EcoChain tool. This data portfolio contains a summary of all the data used in this LCA, and correspondingly, in the Kilsaran EcoChain account.
</t>
  </si>
  <si>
    <t>1264b208-0532-4a23-bd15-b00f5cab8a4f</t>
  </si>
  <si>
    <t>Concrete Paving - Braemar 200x100x80mm Arran Stone</t>
  </si>
  <si>
    <t>EPDIE-21-58</t>
  </si>
  <si>
    <t>Material,  Percentage range
Cement 7 to 23%
Sands and aggregates 60 to 85%
Pigments and admixtures ~ 1%
Water 4 to 10%
Shrinkwrap packaging 0.03%</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</si>
  <si>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two parts - a facing mix, that is mixed seperately, and is then placed on top of a base mix. The facing mix is some 8mm thick, and this is placed on top of the base mix, which is of varying thickness, (depending on loading). The facing mix comprises special sands and pigments for appearance. The base mix comprises standard sands and cement, and does not have any pigments. The declared unit of this type of product is one m².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then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</si>
  <si>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 xml:space="preserve">The dataset is representative for the production processes used in 2020. The data Quality Level, according to Table E.1 of EN 15804 +A2, Annex E, is ‘very good’.
Allocation of electricity types and amounts to the various manufacturing processes has been provided by
Tobermore along with production waste and direct emissions. Allocation of impacts to the products is based on
the product composition mass.
The electricity used by Tobermore is 100% renewable. All primary data has been supplied directly by Tobermore
Ltd.
The cut-off criteria of section 6.3.6 of EN15804 +A2 have been followed, where 99% of the total energy and materials are included, and the total neglected input flows for the modules reported on in the LCA are less than 5% of the energy usage and mass.
</t>
  </si>
  <si>
    <t>12a998f2-0583-4a94-9ef5-90e5548957db</t>
  </si>
  <si>
    <t>Unilin</t>
  </si>
  <si>
    <t>Unilin Cavity Therm (CT/PIR)</t>
  </si>
  <si>
    <t>EPDIE-21-27</t>
  </si>
  <si>
    <t>Full technical details on these products can be found at:
https://unilininsulation.ie/products/cavitytherm/</t>
  </si>
  <si>
    <t>This EPD is carried out for the Unilin Insulation Ireland Ltd products: Cavity Therm, Xtroliner and Xtrowall Plus of thicknesses 100mm, 100mm and 110mm each, respectively. The bulk raw materials polyol &amp; MDI are mixed with various catalysts and additives. The insulation products are manufactured in accordance with I.S. EN 13165:2008, Thermal insulation products for buildings, factory made rigid polyisocyanurate foam (PIR) products.
 The bulk raw materials polyol &amp; MDI are mixed with various catalysts and additives before being metered onto a moving conveyor. The chemical mix then starts to rise and produce the foam. The foam continues to rise until it
contacts the top layer of facer material as it enters the double-belt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There is a minor amount of additional cutting to produce speciality boards such as rebated edges. Finished boards are stored in the warehouse before despatch to customers. Off-cuts from the cutting and trimming are compressed on-site and sent to landfill.</t>
  </si>
  <si>
    <t xml:space="preserve">The dataset is representative for the production processes used in 2019. The data Quality Level, according to Table E.1 of EN 15804 +A2, Annex E, is ‘very good’
Allocation of energy and electricity types and amounts to the various manufacturing processes has been provided by Unilin Insulation Ireland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</si>
  <si>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Ole M. K. Iversen</t>
  </si>
  <si>
    <t>13eb1c92-44f9-441e-92eb-a9fcd3c8daf6</t>
  </si>
  <si>
    <t>Newgrange Paving Block 80mm Silver Granite</t>
  </si>
  <si>
    <t>Detailed process description
Waste
The production site does not have any direct dangerous waste streams. All the Cut-offs and rejects wastes are generated from the paving production process. During the exiting process from the curing chamber, the products will pass a quality control operator who will remove all product deemed unsuitable for the open market and reject it. This rejected product will then be brought to an on-site crusher in a skip by forklift. Moving the rejected product straight to the crusher ensures the product does not get contaminated. (all rejected products are crushed and recycled) All concrete waste will enter this crusher and be crushed to a 0/8mm stone/dust. This recycled stone/dust is then brought by a loading shovel and placed into a discharging hopper where it will be recycled back into the recipes. It is only used for thru mix and back mix recipes. Some pallets are damaged or broken and are segregated into wood waste bin &amp; recycled off site by an external waste company. Plastic packaging from minor raw materials like colourants, additives etc, such as containers and bags are sorted and recycled off-site by an external waste company.
Pallets
Product environmental impact is calculated without the use of pallets. To check whether pallets are of non-
significant contribution to the overall environmental impact, a calculation has been made. A pallet can carry 
1309 kg of product. The check has been carried out on a the Slane 50mm Curragh Gold. 1m2 of this type of paving weights 112 kg. So, it would use 0.085 pallet per m2. The Slane 50mm Curragh Gold record has been duplicated and in the composition, 0.085 unit of EURO pallets was added. The effect on the GWP for the materials was 17 grams of CO2 and thus only 0.18% higher than the materials without pallet. Compared to the whole product, including process and transport, it was only 0.07% higher. The effect on Abiotic depletion of fossil 
and non-fossil resources has also been checked for and found not to be significant. Therefore, it is not necessary 
to include the pallets in the compositions of the product. The EPD will clearly list the omission of the pallet material.</t>
  </si>
  <si>
    <t>The LCA underlying this EPD is carried out for Kilsaran International. The LCA is carried out for the “Newgrange Paving Block 80mm Silver Granite” paving product. This product is selected as the most widely produced
paving type. This EPD presents the results for Kilsaran paving products. The full list of Kilsaran paving products comprises out of 112 unique paving products. This EPD displays 3 of those unique paving products, as a selection, carried out by Kilsaran. The LCA and EPD of all other unique paving products can be sent upon request.
The constituent raw materials of the paving products are EN 197 cements, gravel, sands, water, pigments and admixtures for mixing and efflorescence prevention.
These materials are used in the full range of products. The paving products are used in large-scale paving project and in small-scale domestic paving projects by professionals and private consumers.
(see for more information https://www.kilsaran.ie/products/paving/)
The paving product consists of two layers: a bottom layer and a top layer. The layers are also referred to as the “Base layer” and “Face layer”. The products are produced according to standard BS EN 1338:2003
Product suitable for both pedestrian, vehicular use and commercial traffic when installed in conjunction with the correct, site specific sub-base design.
Materials used for packaging, such as cardboard, paper shrouds, wood for crating and battens, and strapping, are left outside of the LCA calculation as these counted for less then 1% of environmental impact cut off criteria. The paving products are manufactured in a production plant, located at Piercetown, Dunboyne, Co. Meath. Raw material are transported to manufacturing facility in Piercetown Dunboyne.
Paving operators select a recipe and the discharging hoppers will discharge the correct selected weight of material. Once mixed, the material will be lowered into a casting mould and will be hydraulically pressed into its desired shape.
Products are cured for minimum 24 hours. Once cured the product will be stacked automatically onto pallets for storage or delivery.
Product will pass a quality control operator who will remove all product deemed unsuitable for the open market and classed as waste.
Products deemed unsuitable will be brought to an onsite crusher. (all rejected products are crushed and recycled back into the recipes</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</si>
  <si>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the LCA, a full set of data records has been generated which can be accessed via the EcoChain tool. This data portfolio contains a summary of all the data used in this LCA, and correspondingly, in the Kilsaran EcoChain account.
</t>
  </si>
  <si>
    <t>Length</t>
  </si>
  <si>
    <t>m</t>
  </si>
  <si>
    <t>14ad25a4-f37f-40a0-9a1d-95c0d336d831</t>
  </si>
  <si>
    <t xml:space="preserve">Western Roof tile </t>
  </si>
  <si>
    <t>EPDIE-18-12</t>
  </si>
  <si>
    <t xml:space="preserve">
A1. Raw materials supply
This module considers the extraction and processing of all raw materials and energy which occur upstream to the Mannok lite blocks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Mannok Rooftiles and includes all processes linked to production such as extrusion, mixing, packing and internal transportation. Use of electricity, fuels and auxiliary materials in fiber production is taken into account as well.</t>
  </si>
  <si>
    <t>This LCA is carried out for Mannok Rooftile: Western Process description is the same for all rooftile varieties. The constituent raw materials of the tile comprise water, sands, cement (CEM I), admixture (superplasticiser), pigments and paint. These materials are used in the full range of products. Additionally, the roof ridge tiles also use an efflorescence suppressor, not used in the roof tiles. The roof tiles and ridge tiles are used in roofing in domestic and commer- cial housing.
Mannok concrete roofing tiles are manufactured to BS EN 490 – Concrete roofing tiles and fittings – Product Specifications. The tiles are manufactured in two plants, located on the same site at Derrylinn, Co. Fermanagh. The raw mate- rials (sand, cement (CEM I), water admixtures and pigments) are batched and mixed and fed into an extrusion compartment. Here the extruded tiles are fed out onto aluminium moulds and sliced into individual tiles with
a cutting knife. Perforation marks for nails are also made at this point. Then the tiles are placed into the rotary curing chamber in tall racks where they remain for 24 hours. This gives the tiles adequate strength to allow de-palleting and packing. In the de-palleting stage, the cured tiles are removed from the aluminium pallets with cutting blades. They then move into the painting booth, where they receive an acrylic coating, depending on the colour of the tile. Following this the tiles go into the drying chamber. Once dry, 6 straps of tiles are po- sitioned on a pallet with a gripping machine to form a full bale. All pallets are then hood wrapped and trans- ferred to yard storage via forklift for the 28-day curing process. The curing chambers are heated by kerosene and have electrically-driven fans to circulate the warm air. No differentiation is made in terms of energy used per declared unit of tile in the different curing chambers in the old and the new plant, as there is not sufficient detail on usage to do so. Similarly, no differentiation is made in electricity usage between the same processes in the different plants, for the same reason.</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</si>
  <si>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 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Rooftiles EcoChain account.
</t>
  </si>
  <si>
    <t>15d8d1a7-75bd-416d-b77a-c66afb4f37b9</t>
  </si>
  <si>
    <t>Breedon Brick Ltd</t>
  </si>
  <si>
    <t>CEM II/A-L 42,5 N Bulk</t>
  </si>
  <si>
    <t>EPDIE-21-70</t>
  </si>
  <si>
    <t>Clinker 80 to 94%
Ground limestone 6 to 20%
Minor additional constituents 0 to 5%
Gypsum 3.5 to 4.5%
Recycled material &lt; 1%
28-day strength 55.0 - 61.0 
Specific density (kg/m³) 3,000 - 3,200
Specific surface (m²/kg) 360 - 430
setting time (min) 100 - 200
Soundness (mm) 0.0 - 4.0</t>
  </si>
  <si>
    <t>The cement is manufactured at the Breedon Cement Ireland factory at Kinnegad, Co. Westmeath, Ireland, in accordance with I.S. EN 197-1:2011, Compositions, specifications and conformity criterial for common cements.
The main material components of the cement are clinker, ground limestone and gypsum. A small amount of bypass dust is added as well as a chromate-reducing agent to the cement. A grinding aid is also added to assist in the grinding process.
The clinker comprises the firing of the following products in the kiln at 1,500OC: limestone, shale, silica clay, silica sand, with small amounts of waste water treatment plant sludge and flue dust. A1 Raw materials supply: The raw materials are limestone, shale, clay, sand for the clinker, and then gypsum, and minor additional constituents (inorganic, comprising no more than 5% of the cement), are added to the clinker to make the final cement product.
A2 Transport: This module covers the impacts of the transport of the raw materials and fuels to the production site.
A3 Manufacturing: The main raw materials for clinker, limestone, shale clay and sand, are quarried on site, crushed to smaller sizes and mixed to create a homogenous mix. To this is added crushed shale (clay) and sand.
These are then pre-heated before being fed into the cement kiln., where they are burned with a mixture of coal, fuel oil, and alternate fuels: solvents, meat &amp; bonemeal and solid recovered fuel (SRF). The material that emerges from the kiln is clinker. The clinker is then cooled and transported by conveyor belt to the clinker store, and from there to the cement mill, as and when needed. The cement mill grind the clinker and additions as the mill rotates on its horizontal axis. The clinker is inter-ground with additions of limestone and gypsum, and minor additional constituents of by-pass dust, chromate-reducing agents, and a grinding aid (to increase grinding
efficiency).</t>
  </si>
  <si>
    <t xml:space="preserve">The dataset is representative for the production processes used in 2019. The data Quality Level, according to Table E.1 of EN15804:2012+A2:2019, Annex E, is 'very good'.
Allocation of electricity types and amounts to the various manufacturing processes has been provided by Breedon Cement Ireland Ltd along with production waste and direct emissions.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</si>
  <si>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170b2f41-838a-4b2f-8d98-c7dae913b345</t>
  </si>
  <si>
    <t>Mannok Insulation Ltd</t>
  </si>
  <si>
    <t>Mannok Therm Insulated Foil-faced board MF/MR/MW 100mm</t>
  </si>
  <si>
    <t>EPDIE-24-161</t>
  </si>
  <si>
    <t>Weight per m2: 3.51 kg
Density: 35.1 kg/m3
R-value: 4.55 m2K/W</t>
  </si>
  <si>
    <t>Manufacturing Process: The bulk raw chemicals (polyol &amp; MDI) are mixed with catalysts and additives before being metered onto a moving conveyor onto a bottom layer of facer. The chemical mix then starts to rise, due to the effects of the blowing agent, to produce the foam. The foam continues to rise until it contacts the top layer of facer material as it enters the double-belt laminator, where it is then cured at high temperature to produce the rigid, thermoset foam board. The board exits the lamination oven and then cut to size, and then sent to a cooling zone to cool down. Final trimming of edges then takes place, and then the board is ready for dispatch to the market. Off-cuts from the cutting and trimming are compressed on-site, and sent to landfill. 
The board consist of  77% to 82% MDI and polyol, with 23% to 18% minor constituents, such as flame retardant, silicone, amine and trimer catalysts. these percentages vary depending on the particular intended application of the PIR board. A foil facing is applied to both faces of the PIR board, which also includes Kraft paper. 
the PIR 100mm Foil board is used as insulation in floors, roofs and walls.  The PIR board is manufactured in accordance with IS EN 13165:2012 Thermal insulation products for buildings. Factory made rigid polyurethane foam (PU) products.Specification.</t>
  </si>
  <si>
    <t xml:space="preserve">Data quality:
Geographical representativeness: Data is from the geographic area under study. The production location is in the Republic of Ireland, and the markets are in the Republic of Ireland, Northern Ireland and Great Britain. Energies supplied, manufacturing and waste disposal processes, and end-of-life scenario reference records are fully representative for the geographic location of the production and market use of the PIR insulation products. Thus geographical representativeness is: “very good”. 
Technical representativeness: Data is from the processes and products under study. Processes and energies used in the process have been modelled exactly as described by Mannok, and are based directly on the production data supplied by Mannok Insulation, in relation to processes, fuels used, emissions and wastes generated, and without any significant need for improvement. Thus technical representativeness is considered to be “very good”. 
Time representativeness: The reference production year is 2023. Ecoinvent version 3.9.1 was issued in April 2022, and its data reflects the time period 2015 to 2020. The other dataset used, for MDI, is from Plastics Europe and was issued in 2019. Similarly its date reflects preceding years, which would be older than 3 years from the year of production. Thus it is assumed that the representativeness of the data is between 3 – 6 years older than the year of production. Thus time representativeness is considered to be: “fair”.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</si>
  <si>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This LCA covers the Product (A1, A2 and A3), Transport to site (A4), Construction Process (A5), End of Life (C1 to C4) and Benefits/loads beyond the system boundary (D) Stages, as indicated above. This is termed: "Cradle to gate with options, modules C1 to C4, and module D". Specific details of the Product Stage (A1 to A3) are illustrated in the flow diagram below.</t>
  </si>
  <si>
    <t>1aec9b0b-73e7-4eb4-89cb-740197d5b8da</t>
  </si>
  <si>
    <t>MU800 SG triple-glazed façade unit</t>
  </si>
  <si>
    <t>EPDIE-21-75</t>
  </si>
  <si>
    <t xml:space="preserve">Façade type: TG 7.2m x 8m
Aluminium (Profile Extrusions): 12.5
Thermal break, gaskets, insulation strips (plastics): 4.8
Powder Coating: 0.3
Hardware and Accessories: 0.3
Double glazing (1.3 m² area): 82.1
Total: 100.0 
Additional weight of bubblewrap packaging: +0.01
Façade type: System U-value
MU800 SG 40mm TG 7.2m x 8m triple-glazed façade unit: 0.87 W/(m²·K)
</t>
  </si>
  <si>
    <t>The façade profiles and frames (without glass) are assembled at the AMS factory site. Aluminium profiles are painted, cut to size, and fitted with thermal break materials, gaskets and accessories. Profiles and frames are then packaged in light plastic bubblewrap packaging for dispatch to the customer, where facades are assembled and the requisite double or triple glazing units are fitted.
The intended use of the products are as facades in residential, educational and commercial buildings. The facades are manufactured to the requirements of I.S. EN 13830-1:2015 +A1:2020 Curtain walling - Product standard. A wide variety of frame sizes are manufactured at the AMS production and fabrication sites, each specifically sized to the customers’ specifications. At the customers’ assembly site, the frames are assembled and fitted with double or triple glazing. As the weight of the specific glass installed is not determined by AMS, and may vary, the weight of glass in the tables below is indicative. Full technical specifications and performance characteristics for each of the products can be downloaded at www.ams.ie.
 Extruded aluminium profiles are fed into a powder-coating paint line. Painted profiles then undergo the fabrication process including the fitting of thermal break materials and accessories. Framing materials are packaged and sent to the customer for façade assembly and glazing installation.</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</si>
  <si>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AMS along with production waste and direct emissions; allocation of impacts to the products is based on the product
composition mass.
Packaging has been excluded from the LCA, as it is 1% or less of the weight of the product units. The cut-off criteria of section 6.3.6 of EN15804 +A2 have been followed.
</t>
  </si>
  <si>
    <t>1d12dacd-9d4c-4459-a668-7a86ee704d2d</t>
  </si>
  <si>
    <t>Mannok Hollowcore Slabs HOLLOWCORE 150HD</t>
  </si>
  <si>
    <t>EPDIE-20-20</t>
  </si>
  <si>
    <t>A1. Raw materials supply
This module considers the extraction and processing of all raw materials and energy which occur upstream to the Mannok Hollowcore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Mannok Hollowore and includes all processes linked to production such as mixing, placing and internal transport. Use of electricity, fuels and auxiliary materials in production is taken into account as well.</t>
  </si>
  <si>
    <t>This LCA presents the results relating to a 1m length of 1.2m wide section of Mannok’s Hollowcore prestressed flooring. Thickness 150mm. (150HD version).
 The constituent raw materials of all of the products comprise sands, aggregate, cement, and prestressing steel strands.
The precast products are manufactured in Derrylin Fermanagh, Northern Ireland. All concrete is batched in a 1.5m3 planetary mixer batching plant. Concrete is then placed on 1.2m wide heated formwork beds to make the hollowcore sections, and then prestressed as the concrete is poured and cured. The heated beds are heated by steam generated by LPG-fired boilers. After sufficient heating and curing the floor sections are cut into pre- determined lengths according to market requirements. Diesel-powered cutters are used to cut the hollowcore floor sections.
Off-cuts of the hollowcore slabs are also produced, for trimming and cutting to order sizes. These are crushed on site, and the steel strands are separated from the crushed concrete. The steel is sent off-site for recycling. The crushed concrete is used off-site in roadbase construction. The materials and energy associated with the off-cuts are fully allocated to the hollowcore slabs sold to the market. Compositions per declared unit of the Hollowcore Slabs have been adjusted (uplifted by 1.7%) to include for the materials that are in the off-cuts.
The floor slabs are manufactured to EN 1168:2005+A3:2011 Precast concrete products, hollow-core slabs.</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</si>
  <si>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2018.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Hollowcore EcoChain account.
</t>
  </si>
  <si>
    <t>jane anderson, Construction LCA</t>
  </si>
  <si>
    <t>1d27474a-ad6b-4f78-83f0-3823117901f3</t>
  </si>
  <si>
    <t>EPDIE-22-98</t>
  </si>
  <si>
    <t xml:space="preserve">PROPERTY: Thickness Swelling (24hrs)
STANDARD: EN 317
UNIT: %
Panel 3 - 25mm: 12 - 16
PROPERTY: Internal Bond
STANDARD: EN 319
UNIT: N/mm²
Panel 3 - 25mm: 0.45
PROPERTY: Modulus of Rupture
STANDARD: EN 310
UNIT: N/mm²
Panel 3 - 25mm: 15 - 20
PROPERTY: Modulus of elasticity
STANDARD: EN 310
UNIT: N/mm²
Panel 3 - 25mm: 1500 - 1700
PROPERTY: Moisture Content
STANDARD: EN 322
UNIT: %
Panel 3 - 25mm: 4 - 8
PROPERTY: Formaldehyde
STANDARD: EN 120
UNIT: mg/100g
Panel 3 - 25mm: &lt;8
PROPERTY: Thermal Conductivity (?) Value
STANDARD: EN 13986
UNIT: w/(m.K)
Panel 3 - 25mm: 0.1 - 0.14
</t>
  </si>
  <si>
    <t>This EPD is carried out for the MEDITE VENT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VENT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</si>
  <si>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 xml:space="preserve">The dataset is representative for the production processes used in 2021, in the country of production, Republic of Ireland. The data Quality Level, according to Table E.1 of EN 15804 +A2, Annex E, is as follows:
• Geographical representativeness: Very Good.
• Technical representativeness: Very Good.
• Time representativeness: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</si>
  <si>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1dbec385-5813-450e-83c3-816bbec1aaa2</t>
  </si>
  <si>
    <t>Unilin Insulation Boards ECO 360 CW/MA</t>
  </si>
  <si>
    <t>EPDIE-23-119 v2</t>
  </si>
  <si>
    <t>This EPD is for Unilin (Polyisocyanurate) PIR insulation board ECO 360 of thickness 100mm. The PIR board typically comprises of primary raw materials MDI, polyol, flame retardand, pentane, with the addition of minor
amounts of admixtures. The board facing comprises a single cover of foil on both faces. The primary raw materials are mixed with various catalysts &amp; additives and placed between the two facing sheets. The insulation
products are manufactured in accordance with BS EN 13165:2012+A2:2016 Thermal insulation products for buildings. These Unilin insulation products are used in cavity walls, timber-frame walls, floor and pitched roof application. The main raw materials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oven, where it is then cured under heat to produce the rigid, thermoset foam board. The board exits the lamination oven and then reaches a cross-cut saw which cuts the board into smaller mother-boards. Each mother-board then is transported to a separate area to cure. There is a minor amount of additional cutting &amp; work to produce speciality boards such as rebated edges. Finished boards are stored in the warehouse before despatch to customers. Off cuts from the cutting and trimming are compressed on-site and sent to landfill/incineration.</t>
  </si>
  <si>
    <t xml:space="preserve">The dataset is representative for the production processes used in 2022. The data Quality Level, according to Table E.1 of EN 15804 +A2, Annex E, is 'very good'.
Allocation of electricity types and amounts to the various manufacturing processes has been provided by Unilin, along with production waste and direct emissions; allocation of impacts to the products is based on the product
composition mass
The cut-off criteria of section 6.3.6 of EN15804 +A2 have been followed.
</t>
  </si>
  <si>
    <t>1f2cb2fa-eab0-4f18-a4c5-2d0ecfb81298</t>
  </si>
  <si>
    <t>Concrete Paving - Manhattan 80mm</t>
  </si>
  <si>
    <t>EPDIE-21-56</t>
  </si>
  <si>
    <t>Material     Percentage range
(Cement 7 to 23%)
(Sands and aggregates 60 to 85%)
(Pigments and admixtures ~ 1%)
(Water 4 to 10%)
(Shrinkwrap packaging 0.03%)</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</si>
  <si>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two parts - a facing mix, that is mixed seperately, and is then placed on top of a base mix. The facing mix is some 8mm thick, and this is placed on top of the base mix, which is of varying thickness, (depending on loading). The facing mix comprises special sands and pigments for appearance. The base mix comprises standard sands and cement, and does not have any pigments. The declared unit of this type of product is one m².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then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</si>
  <si>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 xml:space="preserve">The dataset is representative for the production processes used in 2020. The data Quality Level, according to Table E.1 of EN 15804 +A2, Annex E, is ‘very good’
Allocation of electricity types and amounts to the various manufacturing processes has been provided by Tobermore along with production waste and direct emissions. Allocation of impacts to the products is based on
the product composition mass.
The electricity used by Tobermore is 100% renewable. All primary data has been supplied directly by Tobermore Ltd.
The cut-off criteria of section 6.3.6 of EN15804 +A2 have been followed, where 99% of the total energy and materials are included, and the total neglected input flows for the modules reported on in the LCA are less than
5% of the energy usage and mass.
</t>
  </si>
  <si>
    <t>211fbf10-c31b-4f9b-b528-c642fb62c852</t>
  </si>
  <si>
    <t>TLC Mixing Grade Emulsifer</t>
  </si>
  <si>
    <t>EPDIE-22-80</t>
  </si>
  <si>
    <t>Physical state at 20 °C:
Specification: Liquid
Typical values: Liquid
Alkalinity index (mg HCl/g):
Specification: &gt;220
Typical values: 235
Density at 20 °C (g/cm³):
Specification: 0.95 +/- 0.05
Typical values: 0.95 
Flash point, closed cup (°C):
Specification: &gt;100
Typical values: 
Viscosity at 25 °C (mPa.s):
Specification: 235
Typical values: 235
Cloud point:
Specification: &lt; 0 °C
Typical values: 
Further technical details can be found at:
http://www.chemoran.ie/dl/pdf/products/TLC.pdf</t>
  </si>
  <si>
    <t>These products are a mix of fatty imidazoline derivatives and amidoamines designed for bitumen emulsions used in the manufacture of mixing grade bitumen emulsions for cold mixes, grave emulsion and microsurfacing with either paraffinic or naphthenic bitumen. They are produced and supplied, by Chemoran, in liquid form. They are usually supplied to customers in returnable/re-useable intermediate bulk containers (IBCs). The mixing grade emulsifiers are maunfactured by the reacting and blending of a variety of bio-based and organic chemicals. There are two processes in the manufacturing of the admixtures. The first process is Reacting, where organic oils are reacted with amines at temperature in sealed containers. Ancillary devices such as pumps, motors, PLCs, etc., are powered by electricity. The second process is Blending, where the reacted products are further blended with other reaction products or raw materials purchased from external manufacturers.</t>
  </si>
  <si>
    <t>224b7b36-a0b6-44f5-8acf-b2e66494e704</t>
  </si>
  <si>
    <t>TDC HV2 Rapid Set Emulsifier</t>
  </si>
  <si>
    <t>Physical state at 20 °C:
Specification: Liquid
Typical values: Liquid
Alkalinity index (mg HCl/g):
Specification: &gt;85 
Typical values: 92
Density at 20 °C (g/cm³):
Specification: 0.89 +/- 0.05
Typical values: 0.89 
Flash point, closed cup (°C):
Specification: &gt;100
Typical values: 
Viscosity at 25 °C (mPa.s):
Specification: 140
Typical values: 140
Cloud point:
Specification: &lt; 10 °C
Typical values: 
Further technical details can be found at:
http://www.chemoran.ie/dl/pdf/products/TDC-HV2.pdf</t>
  </si>
  <si>
    <t>2316e7bb-140f-4da5-92d6-d9bfbdc9e8b8</t>
  </si>
  <si>
    <t>KORE Fill Original cavity wall loose beads, silver</t>
  </si>
  <si>
    <t>EPDIE-23-113</t>
  </si>
  <si>
    <t>Thickness [m]: 0.1
Thermal conductivity, ? [W/mK]: 0.035
Thermal resistance, R [m²K/W] : 2.857
Area [m²] : NA
Volume [m³]: NA 
Density [kg/m³] : 12 (loose)
Mass per DU [kg]: 1</t>
  </si>
  <si>
    <t>The insulation products are made entirely from expandable polystyrene (EPS) beads. The raw materials
for all the insulation products are the same (expandable polystyrene beads) but some come from different
manufacturers, however the finished product is the same, differing only in thermal resistance. The EPS beads are
made in both black and silver versions.  Raw beads (selected for a particular finished product) are transferred to a steam chamber where they are heated
by steam, and expanded. The expanded beads are then stored in holding bags, for a period of 12 to 24 hours,
depending on intended end use. The expanded beads are then stored seperately at the factory prior to supply
for use in blown insulation in structures. Waste materials such as plastic, cardboard and metals are recycled, and
municipal solid wastes are sent to landfill.</t>
  </si>
  <si>
    <t xml:space="preserve">The dataset is representative for the production processes used in 2021, in the country of production, Republic of Ireland. The data Quality Level, according to Table E.1 of EN 15804 +A2, Annex E, is as follows:
• Geographical representativeness: Very Good.
• Technical representativeness: Very Good.
• Time representativeness: Very Good
The measurement of environmental impacts in this EPD are those recommended for EF 3.0 and implemented in
the EN 15804 Reference Package.
The process descriptions and input quantities detailed and used in this study are a true representation of the
actual processes and quantities used in the manufacturing and use of the products. The references of all sources,
both primary and public sources and literature, have been documented in the LCA report. The ‘polluter pays’ and
‘modularity’ principles have been followed.
In addition, to facilitate the reproducibility of this LCA, a full set of data records has been generated which can
be accessed via the LCA tool. This data portfolio contains a summary of all the data used in this LCA.
Allocations of impacts to products have been made on a mass basis
The cut-off criteria of section 6.3.6 of EN15804:2012+A2:2019 have been followed, where 99% of the total energy and materials are included, and the total neglected input flows for the modules reported on in the LCA are less than 5% of the energy usage and mass
</t>
  </si>
  <si>
    <t xml:space="preserve">EPS loose beads </t>
  </si>
  <si>
    <t>23ddc992-0abd-4f1b-985b-f3892335b67e</t>
  </si>
  <si>
    <t>Ecocem</t>
  </si>
  <si>
    <t>Ecocem CEM III/C</t>
  </si>
  <si>
    <t>EPDIE-18-15</t>
  </si>
  <si>
    <t>A1. Raw materials supply
This module considers the extraction and processing of all raw materials and energy which occur upstream to the Ecocem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Ecocem Products and includes all processes linked to production
such as, mixing, packing and internal transportation. Use of electricity, fuels and auxiliary materials used during production is taken into account as well. Electricity has been purchased from Bord Gais based on wind certificates MPRN 10018873108</t>
  </si>
  <si>
    <t>Ecocem is a (latent) hydraulic binder produced by grinding granulated blast furnace slag (GBS). After grinding it becomes GGBS that conforms with the EN 15167 standard. This product is called “Ecocem”. Ecocem is an “inter- mediate” product, i.e. a constituent for the production of concrete, as well as mortar, masonry mortar, and other cementitous-bound materials. Concrete producers determine the proportions of binders used (ordinary cement and Ecocem), so they are able to apply the optimal mix. This means that the use of Ecocem will vary with the intended application and requirements of the final concrete product.
Besides producing Ecocem (GGBS), Ecocem Ireland also produses two different mixes of Ecocem and Portland cement. Ecocem CEM III/A contains up to 65% GGBS. Ecocem CEM III/C contains up to 95% GGBS. Ecocem CEM III/C. Ecocem is made only from GBS. Blast furnace slag (BS) is a residual portion of the reaction between the raw materials: iron ore, coal and limestone, as schematically illustrated in Figure 2. In the blast furnace, the iron ore is heated to about 1500 ° C. In the melt that is formed, the heavier molten iron sinks to the bottom and the remaining materials, mostly molten limestone, which forms the slag, are tapped off. The molten slag is then rapidly cooled under high pressure water jets, a process called quenching, where it is cooled into small granular pieces. This resulting product is granulated blast furnace slag (GBS). The GBS is imported to Ecocem’s plant from different locations throughout Europe. At the production facility in Dublin, the various slags are pre-mixed in the storage yard before milling, to ensure a consistent quality.
When the GBS is pre-mixed, it is transported with a shovel and fed into a hopper at the production facility is (Figure 2 right side). At this time, the GBS still contains about 10% moisture. By means of a gas dryer, this mois- ture is evaporated from the GBS which is then fed into the ball mill to be ground until it reaches the appropri- ate fineness. In the separator, the fine particles that meet the required fineness are separated and discharged into the storage silo. At this stage the product is a ground GBS, referred to as GGBS (ground granulated blast furnace slag). Ground material that is still too coarse is fed back into the ball mill to be ground further. From the storage silo the Ecocem product (GGBS) is ready to be transported to the customer.
To create Ecocem CEM III/A and Ecocem CEMIII/C is blended with CEM I Portland cement.</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</si>
  <si>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Ecocem Ireland EcoChain account.
</t>
  </si>
  <si>
    <t>Eco-efficient cement</t>
  </si>
  <si>
    <t>25196dc1-7a47-4ca2-a24e-26fc22ef1971</t>
  </si>
  <si>
    <t>EPS 100</t>
  </si>
  <si>
    <t>EPDIE-18-16</t>
  </si>
  <si>
    <t>A1. Raw materials supply
This module considers the extraction and processing of all raw materials and energy which occur upstream to the Mannok EPS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Mannok EPS and includes all processes linked to production such as, pre expansion, block moulding, cutting, packaging and internal transportation. Use of electricity, fuels and auxiliary materials used during production is taken into account as well.</t>
  </si>
  <si>
    <t>This LCA is carried out for Mannok EPS  Mannok EPS 100. Only the 100 mm thicknesses are listed on this EPD. Mannok can send the EPD’s of other alternative thicknesses upon request. Process description is the same for all varieties. The number indicates the compressive strenght of the material in KPa.
The constituent raw materials of the Mannok EPS are simple and consist of a single material: EPS Expandable PolyStyrene. These materials are used in the full range of products. Multiple suppliers deliver raw materials (EPS Beads) to Mannok and each (Non-Expanded) Polystyrene material has slightly different characteristics, also in the compressive strenght characteristics. The only additional material that all products have is wrapping foil in the packaging process. The wrapping foil is in-scope and modeled.
Mannok EPS is used in the insulating of cavity walls, floors and roof insulation of commercial, industrial and domestic buildings, as well as in a wider range of applications such as the lightweight fill for roads and as packaging material. The “Pearl” product type also consists out of EPS but use, in the wordings of Mannok, more advanced EPS polymers, that offer improved thermal performance.
The service life of the product is taken as 50 years. 
The higher density boards are used in underfloor and foundation applications:
• Domestic floors - EPS 70 / EPS Pearl 70
• Commercial floors - EPS 100 / EPS 150
• Cold store floors - EPS 200 Mannok EPS and Mannok EPS Pearl are manufactured by using steam to expand polystyrene beads to approximately forty times their original size. As the beads expand they bond and can then be moulded to the required shape. The sole ingredient of the moulded insulation is polystyrene beads, that contain a small amount (approx. 5 % by weight) of pentane gas. The expanded insulation is manufactured to EN 13163:2012+A1:2015, Thermal Insulation Products for Buildings - Factory Made Expanded Polystyrene (EPS) Products - Specification.</t>
  </si>
  <si>
    <t>2573ee1a-9921-478f-a7b0-b771558101d7</t>
  </si>
  <si>
    <t>CWM-BG1 bitumen additive for warm-mix asphalt</t>
  </si>
  <si>
    <t>EPDIE-21-54</t>
  </si>
  <si>
    <t>http://www.chemoran.ie/dl/pdf/products/CWM_BG1.pdf</t>
  </si>
  <si>
    <t>CWM-BG1 is a surface active agent used as bitumen additive in the manufacture of warm-mix asphalt, in the road construction industry. The addition of these additives enables asphalt producers to lower their mixing temperature by the order of 35°C, compared to the temperatures normally used to make the more conventional “hot-mix” asphalt. CWM is produced and supplied, by Chemoran, in liquid form. It is usually supplied to customers in returnable/re-useable intermediate bulk containers (IBCs). CWM-BG1 is manufactured by the reacting and blending of a variety of bio-based and organic chemicals. Technical and functional characteristics are given in the table on page 3 of the EPD (PDF).</t>
  </si>
  <si>
    <t xml:space="preserve">Data flows have been modelled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2019
Methodology and reproducibility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fuels used to the various manufacturing processes has been provided by Chemoran;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Chemoran Ecochain account.
</t>
  </si>
  <si>
    <t>Bitumen additive</t>
  </si>
  <si>
    <t>263a07c1-0f52-4e97-ab2f-b9fdd827936b</t>
  </si>
  <si>
    <t>Mannok Therm Laminate-Kraft / MLK 50mm</t>
  </si>
  <si>
    <t>EPDIE-24-166</t>
  </si>
  <si>
    <t>Weight per m2: 2.02 kg
Density: 40.4 kg/m3
R-value: 2.27 m2K/W</t>
  </si>
  <si>
    <t>Manufacturing Process: The bulk raw chemicals (polyol &amp; MDI) are mixed with catalysts and additives before being metered onto a moving conveyor onto a bottom layer of facer. The chemical mix then starts to rise, due to the effects of the blowing agent, to produce the foam. The foam continues to rise until it contacts the top layer of facer material as it enters the double-belt laminator, where it is then cured at high temperature to produce the rigid, thermoset foam board. The board exits the lamination oven and then cut to size, and then sent to a cooling zone to cool down. Final trimming of edges then takes place, and then the board is ready for dispatch to the market. Off-cuts from the cutting and trimming are compressed on-site, and sent to landfill. 
The board consist of  77% to 82% MDI and polyol, with 23% to 18% minor constituents, such as flame retardant, silicone, amine and trimer catalysts. these percentages vary depending on the particular intended application of the PIR board. A foil facing is applied to both faces of the PIR board, which also includes Kraft paper. 
the PIR 50mm paper is used as insulation in roof rafters and dry-lining.   The PIR board is manufactured in accordance with IS EN 13165:2012 Thermal insulation products for buildings. Factory made rigid polyurethane foam (PU) products.Specification.</t>
  </si>
  <si>
    <t>Insulated plasterboard</t>
  </si>
  <si>
    <t>268bfcd0-9afb-4fba-8ec9-725fb315b064</t>
  </si>
  <si>
    <t>200mm thick Non Load Bearing or Partition Prestressed Wall Panels</t>
  </si>
  <si>
    <t>EPDIE-24-188</t>
  </si>
  <si>
    <t xml:space="preserve">The main material constituents of the wall panels are: CEM I cement, GGBS, fine and coarse aggregates, powdered limestone, prestressed strand (recycled content of 80%), admixtures and water. The production process involves first batching the fresh concrete. This concrete is then placed in the precast product mould which already contains the steel reinforcement. Once placed in the mould, the concrete is allowed cure for until suitable strength has been gained. The product is demoulded and dispatched after a minimum of 7 days from casting. The mean density of the units is 2510 kg/m3. </t>
  </si>
  <si>
    <t>The 200mm thick non load bearing concrete wall panels are manufactured in full compliance with ISO 9001 and are designed for speed of installation, strength, durability and versatility. Large areas can be enclosed with a durable and high quality product without losing an attractive finish. Using precast concrete provides the ideal system for resilient structures allowing for easy maintenance. Further information at: https://www.moore-concrete.com/agriculture/prestressed-wall-panels/ The wall panels are manufactured in accordance with BS EN 14992, BS EN13369, and comply with I.S. EN 206 :2013 Concrete Specification, Performance, Production and Conformity.</t>
  </si>
  <si>
    <t xml:space="preserve">Data quality:
Time Representativeness: In this LCA the data relating to the usages, emissions and materials, and the data relating to the bespoke background processes for environmental impacts are less than 3 years apart, and also the Ecoinvent database version 3.9.1. The datasets for the constituents that have the largest environmental impact (being cements) are from EPDs published in 2023 and 2024, which are based on cement production data from 2021 and 2022 respectively. Time Representativeness is considered to be Very good.
Geographical Representativeness: The processes used in the production of the concrete products are geographically representative, insofar as the production location (Ireland) lies within the region for which the relevant cement EPDs and Ecoinvent (version 3.9.1) environmental records have been selected. The dataset is up-to-date and representative for the current technology used in the processes of manufacturing the concrete products. Geographical Representativeness is considered to be Very good.
Technical Representativeness: Processes and energies used in the process have been modelled exactly as described by Moore Concrete Ltd, and are based directly on the production data supplied by Moore Concrete, in relation to processes, fuels used and emissions, and without any significant need for improvement. Technical Representativeness is considered to be Very good.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</si>
  <si>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27344530-46f7-4d54-bcf5-0aa3d1b77d60</t>
  </si>
  <si>
    <t>XT66 RDD DG 2m x 2.18m Double-glazed rebated double door</t>
  </si>
  <si>
    <t xml:space="preserve">Door type: Size
XT66 Double glazed rebated door: 1.23 x 2.18 Double Door
Aluminium (Profile Extrusions): 24
Thermal break, gaskets, insulation strips (plastics): 13.4
Powder Coating: 1.0
Hardware (Handle, Espag locks, hinges, restrictors etc.): 3.9
Double glazing: 57.6
Total: 100.0 
Additional weight of bubblewrap packaging: +0.5
Door type System: U-value
XT66 RDD DG 2m x 2.18m Double-glazed rebated double door: 1.46 W/(m²·K)
</t>
  </si>
  <si>
    <t>Profiles and frames (without glass) are assembled at the AMS factory site. Aluminium profiles are painted, combined with PVC strips, filled with foam filler insulation, and then cut to size. The completed profiles are then assembled into the designed window/door/facade unit size, with the addition of handles, locks, receivers, etc.. Profiles and frames are packaged in light plastic bubblewrap packaging for dispatch to the customer, where the requisite double or triple glazing unit is fitted.
The intended use of the products are as doors in residential, educational and commercial buildings. The doors are manufactured to the requirements of I.S. EN 14351-1:2006 +A1:2010 Windows and doors - Product standard, performance characteristics. A wide variety of frame sizes are manufactured at the AMS production and fabrication sites, each specifically sized to the customers’ specifications. At the customers’ assembly site, the frames are fitted with double or triple glazing. As the weight of the specific glass installed is not determined by AMS, and may vary, the weight of glass in the tables below is indicative. Full technical specifications and performance characteristics for each of the products can be downloaded at www.ams.ie.
 Extruded aluminium profiles are fed into a powder-coating paint line. After powder-coating, thermal insulation components are added to the profiles (such as foam filling, and application of rubber gaskets). The profiles are then worked on in the fabrication unit, where they are then cut to final size, and the hardware pieces are added. Frames are packaged before dispatch to customers.</t>
  </si>
  <si>
    <t>28081bce-a6f0-414d-ba04-8cd60bad6d9a</t>
  </si>
  <si>
    <t>IMS Greenstone Recycled Aggregates</t>
  </si>
  <si>
    <t xml:space="preserve">Recovered Aggregate and Sand ( C1-C4 and D, Scenario B: 100% landfilled) </t>
  </si>
  <si>
    <t>EPDIE-24-138</t>
  </si>
  <si>
    <t>The material components are aggregates and sands arising from construction and demolition wastes, and non
hazardous soil and granular excavation waste. The materials produced are aggregates and fine to coarse sands, for 
use as aggregates. this covers the following product designations:
 10 mm graded aggregate (EN13242 &amp; EN12620)
 20 mm graded aggregate (EN13242 &amp; EN12620)
 40 mm graded aggregate (EN13242)
 0-2 mm fine sand (EN13242 and EN12620)
 0-4 mm coarse sand (EN13242 and EN12620)
 The recycled aggregates are manufactured to comply with EN 13242:2013 Aggregates for unbound and 
hydraulically bound materials for use in civil engineering work and road construction, and EN 12620:2013 
Aggregates for concrete. The aggregate and sands have a typical bulk density in the order of 1,500 kg/m3.  Construction and demolition wastes is delivered to the aggregate recovery plant. Material is fed through a screener 
to remove oversize material. After going through the screener, the material is either sent forward to the aggregate 
separation (sorting) unit, or further screened. Removed metallic material is sent off-site for recycling.
 After the screening and separation process, the materials are separated into the various fractions.  A further process 
treats the process water to flocculate and settle out silt/clay from the process water in a closed loop system.
 The end-of-waste state of the raw material, i.e. the demolition waste, is reached when it has been converted to 
aggregates that meet the requirement set out in the EPA end-of-waste decision [7]. Thus the material has reached 
the end of waste state when it is stockpiled for dispatch from the Integrated Materials Solutions site for use in the 
market. At this point, the raw aggregates are burden-free. The only impact allocated to the aggregates is the fuel 
used in stockpiling at the IMS site, as illustrated below.</t>
  </si>
  <si>
    <t xml:space="preserve">The data Quality Level, according to Table E.1 of EN 15804 +A2, Annex E, is “good”, as clarified below:
 • Time Representativeness is considered to be Good: the difference between the reference year (2024) and the 
reference year (2021) for the Ecoinvent v 3.8 dataset which the data are representative is 3 years.
 • Geographical Representativeness is considered to be Very Good: data is from area under study.
 • Technical Representativeness is considered to be Very Good: data is from the processes and products under 
study. The same state of technology that is used by Integrated Materials Solutions is that defined in goal and 
scope. 
 The measurement of environmental impacts in this EPD uses the LCIA methodologies recommended for PEF3.0.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Allocation of energy types and amounts to the various manufacturing processes has been provided by the 
manufacturer, along with any production waste and direct emissions; allocation of impacts to the products is 
based on the product composition mass.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</si>
  <si>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In this EPD, two different  C1-C4 and D scenarios are reported on. These two scenarios, A and B, are:
 A. All the material is recycled (100% recycled)
 B. All the material is landfilled (100% landfilled) 
The impacts of Scenario A and Scenario B are reported seperately in two sets of impact tables in this EPD.</t>
  </si>
  <si>
    <t>Jane Anderson</t>
  </si>
  <si>
    <t>Aggregate and Sand</t>
  </si>
  <si>
    <t>297f4989-466f-4940-a1e9-c6fa979197cd</t>
  </si>
  <si>
    <t>CEM I 42,5 R bulk cement</t>
  </si>
  <si>
    <t>EPDIE-21-68</t>
  </si>
  <si>
    <t xml:space="preserve">Clinker: 95 to 100%
Minor additional constituents: 0 to 5%
Gypsum: 3 to 4%
Recycled material: &lt; 1%
28-day strength: 56.0 - 62.5
Specific density (kg/m³): 3,050 - 3,200
Specific surface (m²/kg): 325 - 425
setting time (min): 90 - 190
Soundness (mm): 0.0 - 4.0
</t>
  </si>
  <si>
    <t>The cement is manufactured at the Breedon Cement Ireland factory at Kinnegad, Co. Westmeath, Ireland, in accordance with I.S. EN 197-1:2011, Compositions, specifications and conformity criterial for common cements.The main material components of the cement are clinker, ground limestone and gypsum. A small amount of bypass dust is added as well as a chromate-reducing agent to the cement. A grinding aid is also added to assist in the grinding process.The clinker comprises the firing of the following products in the kiln at 1,500OC: limestone, shale, silica clay, silica sand, with small amounts of waste water treatment plant sludge and flue dust. A1 Raw materials supply: The raw materials are limestone, shale, clay, sand for the clinker, and then gypsum, and minor additional constituents (inorganic, comprising no more than 5% of the cement), are added to the clinker to make the final cement product.
A2 Transport: This module covers the impacts of the transport of the raw materials and fuels to the production site.
A3 Manufacturing: The main raw materials for clinker, limestone, shale clay and sand, are quarried on site, crushed to smaller sizes and mixed to create a homogenous mix. To this is added crushed shale (clay) and sand.
These are then pre-heated before being fed into the cement kiln., where they are burned with a mixture of coal, fuel oil, and alternate fuels: solvents, meat &amp; bonemeal and solid recovered fuel (SRF). The material that
emerges from the kiln is clinker. The clinker is then cooled and transported by conveyor belt to the clinker store, and from there to the cement mill, as and when needed. The cement mill grind the clinker and additions as the
mill rotates on its horizontal axis. The clinker is inter-ground with additions of limestone and gypsum, and minor additional constituents of by-pass dust, chromate-reducing agents, and a grinding aid (to increase grinding
efficiency).</t>
  </si>
  <si>
    <t xml:space="preserve">The dataset is representative for the production processes used in 2019. The data Quality Level, according to Table E.1 of EN15804:2012+A2:2019, Annex E, is 'very good'.
Allocation of electricity types and amounts to the various manufacturing processes has been provided by Breedon Cement Ireland Ltd along with production waste and direct emissions.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</si>
  <si>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Product stage (A1 - A3)</t>
  </si>
  <si>
    <t>EPDIE-21-72</t>
  </si>
  <si>
    <t xml:space="preserve">Window type (XT66 and XT66 Performance Plus): Size
Aluminium (Profile Extrusions): 22.5
Thermal break, gaskets, insulation strips (plastics): 10.7
Powder Coating: 0.8
Hardware (Handle, Espag locks, hinges, restrictors etc.): 5.3
Double glazing (1.3 m² area): 60.8
Total: 100.0 
Additional weight of bubblewrap packaging: +0.8
</t>
  </si>
  <si>
    <t>Profiles and frames (without glass) are assembled at the AMS factory site. Aluminium profiles are painted, combined with PVC strips, filled with foam filler insulation, and then cut to size. The completed profiles are then assembled into the designed window/door/facade unit size, with the addition of handles, locks, receivers, etc.. Profiles and frames are packaged in light plastic bubblewrap packaging for dispatch to the customer, where the requisite double or triple glazing unit is fitted.
The intended use of the products are as windows in residential, educational and commercial buildings. The windows are manufactured to the requirements of I.S. EN 14351-1:2006 +A1:2010 Windows and doors - Product standard, performance characteristics. A wide variety of frame sizes are manufactured at the AMS production and fabrication sites, each specifically sized to the customers’ specifications. At the customers’ assembly site, the frames are fitted with double or triple glazing. As the weight of the specific glass installed is not determined by AMS, and may vary, the weight of glass in the tables below is indicative. Full technical specifications and performance characteristics for each of the products can be downloaded at www.ams.ie.
The relative percentages of materials in the windows is given below. These are based on an averages between the Performace Plus and non-Performace Plus versions, as the differences in the mass of the materials between the two window version types is in the order of 1 to 2%.
 Extruded aluminium profiles are fed into a powder-coating paint line. After powder-coating, thermal insulation components are added to the profiles (such as foam filling, and application of rubber gaskets). The profiles are then worked on in the fabrication unit, where they are then cut to final size, and the hardware pieces are added. Frames are packaged before dispatch to customers.</t>
  </si>
  <si>
    <t>This LCA covers the Product (A1 - A3), Construction Process (A4, A5), End of Life Stage (C1 - C4) stages, as well as as the benefits and loads beyond the system boundary (D)</t>
  </si>
  <si>
    <t>Triple glazed window</t>
  </si>
  <si>
    <t>2ac4d31a-cca0-43c0-bea5-d8eb7432ade0</t>
  </si>
  <si>
    <t>XT66 RSD TG 1.23m x 2.18m Triple-glazed rebated single door</t>
  </si>
  <si>
    <t xml:space="preserve">Door type: Size
XT66 Triple glazed rebated door: 1.23 x 2.18 Single Door
Aluminium (Profile Extrusions): 22.4
Thermal break, gaskets, insulation strips (plastics): 10.7
Powder Coating: 0.8
Hardware (Handle, Espag locks, hinges, restrictors etc.): 5.3
Triple glazing: 60.9
Total: 100.0 
Additional weight of bubblewrap packaging: +0.4
Door type System: U-value
XT66 RSD TG 1.23m x 2.18m Triple-glazed rebated single door: 1.12 W/(m²·K)
</t>
  </si>
  <si>
    <t>Single door</t>
  </si>
  <si>
    <t>2b9de592-3b4e-474a-83d2-0968616c931c</t>
  </si>
  <si>
    <t>KORE EPS 100 White</t>
  </si>
  <si>
    <t>EPDIE-23-110</t>
  </si>
  <si>
    <t>Thickness [m]: 0.1
Thermal conductivity, ? [W/mK]: 0.036
Thermal resistance, R [m²K/W] : 2.778
Area [m²] : 1
Volume [m³]: 0,1 
Density [kg/m³] : 20.3
Mass per DU [kg]: 2.03</t>
  </si>
  <si>
    <t>The insulation products are made entirely from expandable polystyrene (EPS) beads. The raw materials for all
the insulation products are the same (expandable polystyrene beads, white and silver) but come from different
manufacturers. However, the finished products are the same, differing only in thermal resistance. The EPS 100 is made in both white and silver versions. The weight of the expanded white and silver beads are the same, as are the target densities of their finished products. Raw beads (selected for a particular finished product) are transferred to a steam chamber where they are
heated by steam, and expanded. The expanded beads are then stored in holding bags, for a period of 12 to 24
hours, depending on intended end use. A portion of the beads are stored separately and used directly in blown
insulation in off-site applications. The beads for block making are transferred to a block moulding machine.
In the block moulding machine the pellets are steam-fused together and moulded to a fixed block size. The moulded blocks are then left to sit for a period before being brought to a cutting station where the blocks are initially trimmed back to a standard block size. They are then further trimmed and cut into the specific size required for the intended application, i.e. for use in walls, floor, roof cavities, or other. The cut pieces are then bagged and loaded onto trailers for dispatch to customers. Off-cuts from the trimming and cutting process are mostly re-used in the block moulding. Offcuts that are not re-used are compacted and sent for recycling into further products. Waste materials such as plastic, cardboard and metals are recycled, and municipal solid wastes are sent to landfill.</t>
  </si>
  <si>
    <t>2c8dff7d-d0d4-4fd3-9f87-f283fa609f12</t>
  </si>
  <si>
    <t>Ecotherm® triple glazed window</t>
  </si>
  <si>
    <t>EPDIE-21-50</t>
  </si>
  <si>
    <t>A1. Raw materials supply
This module considers the extraction and processing of all raw materials and energy which occur upstream to the Munster Joinery window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Munster Joinery windows and includes all processes linked to production such as: production of double and triple glazed sheets, extrusion of uPVC profiles, cutting of wood and aluminium profiles, and assembly of window units. Use of electricity (renewables) and fuels (biomass) used for production is taken into account, as well as treatment of wastes generated from production.
A4 and A5. Transport and installation
This module covers road transport of the Munster Joinery windows from production plant to construction site in Ireland and instalation in the building.
References transport:
Road transport: Transport, freight, lorry 7.5-16 metric ton, EURO6 | Europe Distance by road: 126 km
Capacity utilisation: 64%
Installation of the window in the building uses 80ml of oil-based bedding mastic Reference: market for bitumen seal, polymer EP4 flame retardant | Global
C2, C3, and C4. End of Life
C1 In the deconstruction/demolition phase it is assumed that the windows are removed manuallyfrom building, thus no energy or materials are required for module C1, and the impacts assumed to be zero.
C2 In the transport phase it is assumed that these materials travel 50km to their destinations (waste processing or disposal).
C3, C4 In the Waste Processing phase, the following assumptions are made for recycling, landfilling and incineration, based on the default end-of-life scenarios in the windows PCR I.S. EN 17213:2020 (Annex B).</t>
  </si>
  <si>
    <t>This EPD is carried out for the Munster Joinery Ecotherm triple glazed windows. The raw materials for the Ecotherm windows comprise: glass, argon, uPVC and aluminium profiles, warm edge spacer, foam filler and associated hardware (hinges, handles, recievers and gears). The windows are manufactured in accordance with I.S. EN 14351-1:2006 +A1:2010 Windows and doors - Product standard, performance characteristics. The three main production processes at Munster Joinery are (a) the cutting and assembly in the factory of the double and triple glazing sheets (b) cutting and forming of profiles (wood and aluminium) and extrusion and forming of uPVC for uPVC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</si>
  <si>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</si>
  <si>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2ed3653a-1125-497c-9621-9245fbb06641</t>
  </si>
  <si>
    <t xml:space="preserve">Locherne Roof tile </t>
  </si>
  <si>
    <t>This LCA is carried out for Mannok Rooftiles Locherne. Process description is the same for all rooftile varieties. The constituent raw materials of the tile comprise water, sands, cement (CEM I), admixture (superplasticiser), pigments and paint. These materials are used in the full range of products. Additionally, the roof ridge tiles also use an efflorescence suppressor, not used in the roof tiles. The roof tiles and ridge tiles are used in roofing in domestic and commer- cial housing.
Mannok concrete roofing tiles are manufactured to BS EN 490 – Concrete roofing tiles and fittings – Product Specifications. The tiles are manufactured in two plants, located on the same site at Derrylinn, Co. Fermanagh. The raw mate- rials (sand, cement (CEM I), water admixtures and pigments) are batched and mixed and fed into an extrusion compartment. Here the extruded tiles are fed out onto aluminium moulds and sliced into individual tiles with
a cutting knife. Perforation marks for nails are also made at this point. Then the tiles are placed into the rotary curing chamber in tall racks where they remain for 24 hours. This gives the tiles adequate strength to allow de-palleting and packing. In the de-palleting stage, the cured tiles are removed from the aluminium pallets with cutting blades. They then move into the painting booth, where they receive an acrylic coating, depending on the colour of the tile. Following this the tiles go into the drying chamber. Once dry, 6 straps of tiles are po- sitioned on a pallet with a gripping machine to form a full bale. All pallets are then hood wrapped and trans- ferred to yard storage via forklift for the 28-day curing process. The curing chambers are heated by kerosene and have electrically-driven fans to circulate the warm air. No differentiation is made in terms of energy used per declared unit of tile in the different curing chambers in the old and the new plant, as there is not sufficient detail on usage to do so. Similarly, no differentiation is made in electricity usage between the same processes in the different plants, for the same reason.</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</si>
  <si>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 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Rooftiles EcoChain account.
</t>
  </si>
  <si>
    <t>2f48c4e7-5083-4e56-892d-acc7cc692f63</t>
  </si>
  <si>
    <t>FR BGM</t>
  </si>
  <si>
    <t>EPDIE-21-29</t>
  </si>
  <si>
    <t>Full technical details on these products can be found at:
https://unilininsulation.ie/products/thin-r/fr-bgm/</t>
  </si>
  <si>
    <t>This EPD is carried out for the Unilin Insulation Ireland Ltd products: FR ALU, FR BGM and FR MG of thicknesses 100mm each. The bulk raw materials polyol &amp; MDI are mixed with various catalysts and additives. The insulation products are manufactured in accordance with I.S. EN 13165:2008, Thermal insulation products for buildings, factory made rigid polyisocyanurate foam (PIR) products.
 The bulk raw materials polyol &amp; MDI are mixed with various catalysts and additives before being metered onto a moving conveyor. The chemical mix then starts to rise and produce the foam. The foam continues to rise until
it contacts the top layer of facer material as it enters the double-belt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Finished boards are stored in the warehouse before despatch to customers. Off-cuts from the cutting and trimming are compressed on-site and sent to landfill.</t>
  </si>
  <si>
    <t xml:space="preserve">The dataset is representative for the production processes used in 2019. The data Quality Level, according to Table E.1 of EN 15804 +A2, Annex E, is ‘very good’.
Allocation of energy and electricity types and amounts to the various manufacturing processes has been provided by Unilin Insulation Ireland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</si>
  <si>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2fb5b2ba-5929-40d9-a84c-602cd4f29ca9</t>
  </si>
  <si>
    <t>Concrete Paving - 450x450x50 Classica Flags</t>
  </si>
  <si>
    <t>EPDIE-21-62</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</si>
  <si>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two parts - a facing mix, that is mixed seperately, and is then placed on top of a base mix. The facing mix is some 8mm thick, and this is placed on top of the base mix, which is of varying thickness, (depending on loading). The facing mix comprises special sands and pigments for appearance. The base mix comprises standard sands and cement, and does not have any pigments. The declared unit of this type of product is one m².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then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</si>
  <si>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2ff6512f-36c4-488d-99fc-d6f6f51815ae</t>
  </si>
  <si>
    <t>Ecocem GGBS</t>
  </si>
  <si>
    <t>Ecocem is a (latent) hydraulic binder produced by grinding granulated blast furnace slag (GBS). After grinding it becomes GGBS that conforms with the EN 15167 standard. This product is called “Ecocem”. Ecocem is an “inter- mediate” product, i.e. a constituent for the production of concrete, as well as mortar, masonry mortar, and other cementitous-bound materials. Concrete producers determine the proportions of binders used (ordinary cement and Ecocem), so they are able to apply the optimal mix. This means that the use of Ecocem will vary with the intended application and requirements of the final concrete product.
Besides producing Ecocem (GGBS), Ecocem Ireland also produses two different mixes of Ecocem and Portland cement. Ecocem CEM III/A contains up to 65% GGBS. Ecocem CEM III/C contains up to 95% GGBS. Ecocem GGBS. Ecocem is made only from GBS. Blast furnace slag (BS) is a residual portion of the reaction between the raw materials: iron ore, coal and limestone, as schematically illustrated in Figure 2. In the blast furnace, the iron ore is heated to about 1500 ° C. In the melt that is formed, the heavier molten iron sinks to the bottom and the remaining materials, mostly molten limestone, which forms the slag, are tapped off. The molten slag is then rapidly cooled under high pressure water jets, a process called quenching, where it is cooled into small granular pieces. This resulting product is granulated blast furnace slag (GBS). The GBS is imported to Ecocem’s plant from different locations throughout Europe. At the production facility in Dublin, the various slags are pre-mixed in the storage yard before milling, to ensure a consistent quality.
When the GBS is pre-mixed, it is transported with a shovel and fed into a hopper at the production facility is (Figure 2 right side). At this time, the GBS still contains about 10% moisture. By means of a gas dryer, this mois- ture is evaporated from the GBS which is then fed into the ball mill to be ground until it reaches the appropri- ate fineness. In the separator, the fine particles that meet the required fineness are separated and discharged into the storage silo. At this stage the product is a ground GBS, referred to as GGBS (ground granulated blast furnace slag). Ground material that is still too coarse is fed back into the ball mill to be ground further. From the storage silo the Ecocem product (GGBS) is ready to be transported to the customer.
To create Ecocem CEM III/A and Ecocem CEMIII/C is blended with CEM I Portland cement.</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</si>
  <si>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Ecocem Ireland EcoChain account.
</t>
  </si>
  <si>
    <t>33f9c64e-6498-42f5-82a7-347c6a31381b</t>
  </si>
  <si>
    <t>Architectural Windows -XT66 PP Casement TG 1.23m x 1.48m</t>
  </si>
  <si>
    <t>EPDIE-21-76</t>
  </si>
  <si>
    <t xml:space="preserve">Window type: Triple Glazed Unit 1.23 x 1.48
Aluminium (Profile Extrusions): 22.8
Thermal break, gaskets, insulation strips (plastics): 10.7
Powder Coating: 0.8
Hardware (Handle, Espag locks, hinges, restrictors etc.): 5.3
Double glazing (1.3 m² area): 60.5
Total: 100.0 
Additional weight of bubblewrap packaging: +0.8
</t>
  </si>
  <si>
    <t>Profiles and frames (without glass) are assembled at the AMS factory site. Aluminium profiles are painted, combined with PVC strips, filled with foam filler insulation, and then cut to size. The completed profiles are then assembled into the designed window/door/facade unit size, with the addition of handles, locks, receivers, etc.. Profiles and frames are packaged in light plastic bubblewrap packaging for dispatch to the customer, where the requisite double or triple glazing unit is fitted.
The intended use of the products are as windows in residential, educational and commercial buildings. The windows are manufactured to the requirements of I.S. EN 14351-1:2006 +A1:2010 Windows and doors - Product standard, performance characteristics. A wide variety of frame sizes are manufactured at the AMS production and fabrication sites, each specifically sized to the customers’ specifications. At the customers’ assembly site, the frames are fitted with double or triple glazing. As the weight of the specific glass installed is not determined by AMS, and may vary, the weight of glass in the tables below is indicative. Full technical specifications and performance characteristics for each of the products can be downloaded at www.ams.ie.
The relative percentages of materials in the windows is given below. These are based on averages between the Performace Plus and non-Performace Plus, as the differences in the mass of the materials between the two window types is in the order of 1 to 2%.
 Extruded aluminium profiles are fed into a powder-coating paint line. After powder-coating, thermal insulation components are added to the profiles (such as foam filling, and application of rubber gaskets). The profiles are then worked on in the fabrication unit, where they are then cut to final size, and the hardware pieces are added. Frames are packaged before dispatch to customers.</t>
  </si>
  <si>
    <t xml:space="preserve">The dataset is representative for the production processes used in 2019. The data Quality Level, according to able E.1 of EN 15804 +A2, Annex E, is ‘very good’
Allocation of electricity types and amounts to the various manufacturing processes has been provided by AMS along with production waste and direct emissions; allocation of impacts to the products is based on the product
composition mass.
Packaging has been excluded from the LCA, as it is 1% or less of the weight of the product units. The cut-off criteria of section 6.3.6 of EN15804 +A2 have been followed.
</t>
  </si>
  <si>
    <t>35b34a71-ba07-427b-943c-d5c398437e84</t>
  </si>
  <si>
    <t>Kilsaran M4 Masonry Mortar</t>
  </si>
  <si>
    <t>EPDIE-20-19</t>
  </si>
  <si>
    <t xml:space="preserve">A1. Raw materials supply
Raw materials are supplied by local cement manufacturer (Ireland), and sand is supplied from Kilsaran’s own quarry resources.
A2. Transport of raw materials to manufacturer
Cement delivered in bulk tankers by road; sand by sand lorries by road; admixtures by sea and road.
A3. Manufacturing
The dry mortar is manufactured at the Kilsaran Brownstown plant in Kilcullen, Co. Kildare, Ireland. Hydraulic binders, admixtures and special fillers are stored in sealed silos. Sands are stored outdoors and are dried in a diesel-fired drier prior to mixing in the blender. The dry ingredients are blended in a blender and then moved by conveyors to bulk silos. Electricity powers the drier, blender and conveyors.
</t>
  </si>
  <si>
    <t>This EPD covers Kilsaran’s bulk mortar product, M4 Masonry Mortar. The constituent raw materials of the bulk dry mortar are: EN 197 cements, sands, and admixtures for thickening and hardening.</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</si>
  <si>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2018.
The process descriptions and quantities in this study are reproducible in accordance to the reference stan- 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 tains a summary of all the data used in this LCA, and correspondingly, in the Kilsaran dry mortar Ecochain account.
</t>
  </si>
  <si>
    <t>Masonry mortar</t>
  </si>
  <si>
    <t>3639ff72-8c34-4a7c-8a69-6f98571198dd</t>
  </si>
  <si>
    <t>Concrete Paving - Tegula 140x140x50</t>
  </si>
  <si>
    <t>EPDIE-21-59</t>
  </si>
  <si>
    <t>Material Percentage range
Cement 7 to 23%
Sands and aggregates 60 to 85%
Pigments and admixtures ~ 1%
Water 4 to 10%
Shrinkwrap packaging 0.03%</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</si>
  <si>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a single mix. The mix comprises special sands and pigments for appearances, as well as standard sands and aggregates for the main structure. The declared unit of this type of product is one m³.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</si>
  <si>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 xml:space="preserve">The dataset is representative for the production processes used in 2020. The data Quality Level, according to Table E.1 of EN 15804 +A2, Annex E, is ‘very good’.
Allocation of electricity types and amounts to the various manufacturing processes has been provided by Tobermore along with production waste and direct emissions. Allocation of impacts to the products is based on the product composition mass.
The electricity used by Tobermore is 100% renewable. All primary data has been supplied directly by Tobermore Ltd.
The cut-off criteria of section 6.3.6 of EN15804 +A2 have been followed, where 99% of the total energy and materials are included, and the total neglected input flows for the modules reported on in the LCA are less than 5% of the energy usage and mass.
</t>
  </si>
  <si>
    <t>37ec8b4e-2c88-4c82-866c-178c219b4dcb</t>
  </si>
  <si>
    <t>Colas Bitumen Emulsion West</t>
  </si>
  <si>
    <t>COLAS Bitumen Emulsions - Micropave</t>
  </si>
  <si>
    <t>EPDIE-24-134</t>
  </si>
  <si>
    <t>The product and data used in this EPD are based on the being manufactured in the Republic of Ireland, and
transported from the production site in Co. Wicklow, to customers within the island of Ireland.</t>
  </si>
  <si>
    <t>This EPD is for Micropave bitumen emulsion. It is manufactured at the COLAS Bitumen Emulsion production
facility at Deerpark Industrial Estate, Oranmore, Co. Galway, Ireland. The main components of the bitumen
emulsion are: bitumen, water, emulsifier, solvent, acid and additives. The Micropave bitumen emulsion is used as the emulsion component in microsurfaceing which is a cold applied thin bituminous overlay. The bitumen emulsions are a mixture of two pre-mixed liquids: (a) bitumen phase: comprising bitumen,
solvent and additive, and (b) water phase: comprising water, emulsifier and acid. The bitumen raw material
delivered to the production site is stored in a heated bitumen storage tank at high temperature prior to mixing.
After a milling process using a colloidal mill, the bitumen emulsions are stored on site in heated at tanks, at
approximately 80 °C, before dispatch to site.</t>
  </si>
  <si>
    <t xml:space="preserve">The dataset is representative for the production processes used in 2022. The data Quality Level, according to
Table E.1 of EN 15804 +A2, Annex E, is as follows:
• Time Representativeness is considered to be very good
• Geographical Representativeness is considered to be very good
• Technical Representativeness is considered to be very good
Allocation of electricity and diesel and amounts thereof to the various manufacturing processes has been
provided by COLAS. Allocation of impacts to the products is based on product mass.
The cut-off criteria of section 6.3.6 of EN15804 +A2 have been followed.
</t>
  </si>
  <si>
    <t>This LCA covers the Product stage (A1 - A3) and Construction Process (A4 - A5).</t>
  </si>
  <si>
    <t>Callum Hill</t>
  </si>
  <si>
    <t>397c7831-eb15-4220-aa94-8c9f1246b33f</t>
  </si>
  <si>
    <t>Mannok Insulation Boards MC Butt Joint</t>
  </si>
  <si>
    <t>This LCA is carried out for Mannok Insulation Board:  MC Butt Joint. Only the 100 mm thickness (97mm IsoShield for Full Fill Cavity) are listed on this EPD. Mannok can send the EPD’s of other alternative thicknesses upon request. Mannok Therm PIR Insulation Boards are sold in a variety of thicknesses and inner wall facing materials. However, all Mannok Therm PIR insulation panel types consist of the same core material and are manufactured in the same way, with small variations to the inner facing side of the panel and/ or a tongue and groove on the outside of the boards.
The process description is the same for all varieties except for the TNG which undergoes an additional tongue and grooving process.
The constituent raw materials of the Mannok Therm (MF/MW/MR, MC Butt Joint &amp; MC T+G) Insulation Boards comprise: Amine catalyst, Blowing agent, Flame Retardant, Foil, ISO (Isocyanate), Polyol, Silicone/surfactant, Trimer catalyst &amp; Water. These materials are used in the full range of products. Additionally;
• The Mannok Therm PIR MLK Boards replaces the foil with Paper
• The Mannok Therm PIR IsoShield Boards replaces the foil with Stucco Embossed Aluminium
• The Mannok Therm PIR MFR-GFR Boards replaces the foil with Glass Fibre
• The Mannok Therm PIR MFR-DPFR Boards replaces the foil with Glass Fibre one side and bitumen fleece on
the other side
The Mannok Insulation Boards are used in domestic and commercial housing for: Floor insulation, Pitched roof insulation, Flat roof insulation, Wall insulation.
Once the boards have been cut to their required size, they pass into a stacking area where the boards are first stacked in multiples, then move along the conveyor to be covered in polyethylene shrink film and finally, passed through an oven to shrink the film around each pack. Prior to shrink-wrapping, an inkjet is printed onto one board in each pack to indicate thickness and date/time of manufacture for traceability purposes. Each finished pack is then labelled before being palletised, either built onto wooden pallets or attached to polystyrene skid blocks. The finished product is then moved into the warehouse where it awaits to be dispatched after 24hrs or to be stored as Work In Progress (WIP) for further offline laminating (using adhesives) to gypsum plasterboard or plywood. The Mannok Insulation Boards are manufactured in a single plant located in Ballyconnell, Co. Cavan. The bulk raw chemicals (polyol &amp; ISO) are mixed with various catalysts and additives before being metered onto a moving conveyor at the foam laydown with an infeed bottom layer of facer (foil, paper, glass fibre or bitumen fleece). The chemical mix then starts to rise to produce the foam as it contacts the bottom layer of facing material on the moving conveyor. The foam continues to rise until it contacts the top layer of facer material as it enters the double-belt laminator, where it is then cured to produce the rigid, thermoset foam board.
The board exits the laminator as a continuous length until it reaches a cross-cut saw which cuts the board into shorter mother boards (approx. 4.8m). Each mother board then enters a cooling zone (system of cooling racks) to give the boards time to shrink and cool down before entering a multiblade cutting area which removes side- trims and finally, cuts the boards to the required length. Cutting may also involve profiling to produce specialty boards such as, Tongue &amp; Groove (TNG), Full Fill, etc.</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</si>
  <si>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Insulation EcoChain account.
</t>
  </si>
  <si>
    <t>Insulation board joint</t>
  </si>
  <si>
    <t>3a92910e-0ba1-4e91-8d75-a00d4ce1439c</t>
  </si>
  <si>
    <t>Kraft paper faced PIR insulation board 50mm  bonded to 12.5mm plasterboard</t>
  </si>
  <si>
    <t>EPDIE-21-44</t>
  </si>
  <si>
    <t>A1. Raw materials supply
This module considers the extraction and processing of all raw materials and energy which occur upstream to the Ballytherm Insulation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Ballytherm Insulation and includes all processes linked to production such as, mixing, packing and internal transportation. Use of electricity, fuels and auxiliary materials used during production is taken into account as well</t>
  </si>
  <si>
    <t>This LCA is carried out for the Ballytherm PIR insulation panels comprising Kraft paper-faced panels 25mm, 38mm and 50mm thick bonded to 12.5mm plasterboard. The main raw materials of the insulation boards are MDI, polyol, flame retardant, pentane blowing agent, plasterboard, paper sheet facings, and minor amounts of catalysts. The insulation products are manufactured in accordance with BS EN 13165:2012+A2:2016 Thermal insulation products for buildings. Factory made rigid polyurethane foam (PU) products. Specification. These Ballytherm insulation products are used in floors, cavity walls, drylining board, steel and timber-frame walls and pitched roof insulation applications.
Further product details available at: https://www.ballytherm.ie/downloads/ The bulk raw chemicals (polyol &amp; MDI)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double-
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There is a minor amount of additional cutting to produce specialty boards. Finished boards are stored in the warehouse before despatch to customers. Off-cuts from the cutting and trimming are sent to landfill.</t>
  </si>
  <si>
    <t xml:space="preserve">Data quality
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Data collection period
The dataset is representative for the production processes used in 2019.
Methodology and reproducibility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Ballytherm insulation Ecochain account.
</t>
  </si>
  <si>
    <t>3bd25994-cfbc-4700-a39b-a74c95747f1d</t>
  </si>
  <si>
    <t>McGrath’s Limestone</t>
  </si>
  <si>
    <t>Cemfloor Binder</t>
  </si>
  <si>
    <t>EPDIE-20-25</t>
  </si>
  <si>
    <t>A1. Raw materials supply
All relevant resources and materials in production module A1 have been included in this study. This module
considers the extraction and processing of all raw materials and energy which occur upstream to the Cemfloor
manufacturing process, as well as waste processing up to the end-of waste state.
The data on products, by-products and waste in this report were obtained from the energy, resources and
materials supplied by McGrath’s Limestone as those being used at the production site. Primary production data
from the year 2019 has been used. Ecoinvent 3.5 database had been used.
A2. Transport of raw materials to manufacturer
All relevant transport of materials to the Cemfloor, Cong, production plant has been included in this study. This
includes the transport distance of the raw materials to the manufacturing facility via road, boat and/or train.
A3. Manufacturing
The production processes are modelled using specific values from primary data collection at the production site.
All relevant production processes in module A3 are included in this assessment. All processes in the production
of Cemfloor binder use electricity. No co-products are produced in the manufacture of the Cemfloor binder.
The Cemfloor production installation site does not have any dangerous waste streams. All other substances and
emissions that are released during the production process are included in this assessment.</t>
  </si>
  <si>
    <t>This EPD is carried out for Cemfloor binder. The constituent raw materials comprise finely ground calcium
carbonate and a proprietary binder, Cemexa. The two materials are blended to make the Cemfloor binder. The
Cemfloor binder is manufactured in accordance with EN 12620:2013, Aggregates for concrete.</t>
  </si>
  <si>
    <t xml:space="preserve">Data flows have been modelled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process descriptions and quantities in this study are reproducible in accordance with the reference standards
that have been used. The references of all sources, both primary and public sources and literature, have been
documented in the LCA report. In addition, to facilitate the reproducibility of this EPD, a full set of data records
has been generated which can be accessed via the Ecochain LCA tool. This data portfolio contains a summary of
all the data used in this LCA, and correspondingly, in the Cemfloor LCA account.
</t>
  </si>
  <si>
    <t>This EPD is carried out for Cemfloor binder. The constituent raw materials comprise finely ground calcium
carbonate and a proprietary binder, Cemexa. The two materials are blended to make the Cemfloor binder. The
Cemfloor binder is manufactured in accordance with EN 12620:2013, Aggregates for concrete.
It is not determined as to how the Cemfloor binder is to be processed at the end of life (after 50 years). The
Cemfloor binder is combined with water, sand and admixtures and poured on-site to make a self-levelling floor
screed. Therefore this module is not considered in this LCA study. As new and improved systems for the recycling
of building products are developed over time, these can be determined and then applied to in a future LCA study.</t>
  </si>
  <si>
    <t>Cement-based binder</t>
  </si>
  <si>
    <t>3fb1488f-2e5c-498d-9190-9755047db7fc</t>
  </si>
  <si>
    <t>TT Mixing Grade Emulsifer</t>
  </si>
  <si>
    <t>Physical state at 20 °C:
Specification: Liquid
Typical values: Liquid
Alkalinity index (mg HCl/g):
Specification: &gt;180
Typical values: 200
Density at 20 °C (g/cm³):
Specification: 0.93 +/- 0.05
Typical values: 0.93 
Flash point, closed cup (°C):
Specification: &gt;100
Typical values: 
Viscosity at 25 °C (mPa.s):
Specification: 190
Typical values: 190
Cloud point:
Specification: &lt; 5 °C
Typical values: 
Further technical details can be found at:
http://www.chemoran.ie/dl/pdf/products/TT.pdf</t>
  </si>
  <si>
    <t>This LCA covers the Product stage (A1 - A3)</t>
  </si>
  <si>
    <t>406741db-36c1-4a0d-b84e-373786cca234</t>
  </si>
  <si>
    <t>Irish Concrete Federation</t>
  </si>
  <si>
    <t>C16/20 Readymix Concrete (30% GGBS Cement Replacement)</t>
  </si>
  <si>
    <t>EPDIE-24-192</t>
  </si>
  <si>
    <t>Concrete is a material formed by mixing cement and/or other binders, coarse and fine aggregate and water, with or without the incorporation of admixtures and additions. Fresh concrete is manufactured at readymix batch plants and is delivered to the construction sites in a liquid state. Fresh concrete is placed, compacted and then hardens in the required  shape via a chemical reaction. The mix proportions of a specific load of concrete vary significantly depending on element performance requirements, workability, method of placing, aggregate properties and aggregate grading. This ability to tailor a concrete mix is a key advantage of the product but it does mean that there are almost infinite possible mix permutations. This EPD is one of a suite of representative industry EPDs produced to cover a range of typical mixes produced by ICF members. It should be noted that the technical information provided here is indicative and any mix design decisions should be agreed with your concrete supplier.
The Irish Concrete Federation (ICF) is the national representative organisation for the Irish aggregates and concrete products industry. The Federation has 74 members and associate members operating at approximately 300 locations throughout the country. The membership is made up of both publicly listed and family owned businesses. ICF members are responsible for the manufacture and supply of the key building materials used in the construction of Ireland’s built environment. The majority of ICF members manufacture aggregates (crushed rock, sand and gravel), ready mixed concrete and precast concrete products for supply to the Irish construction industry. In addition, some members manufacture agricultural lime which is used by farmers to improve soil fertility. Readymix concrete is manufactured in accordance with I.S. EN 206:2013+A2:2021 Concrete- Part1: Specification, performance, production and conformity.</t>
  </si>
  <si>
    <t xml:space="preserve">Data quality:
Geographical representativeness: Data is from the area under study (Ireland/Europe), where all the raw materials come from Ireland.
The geographical representativeness is thus assumed to be ‘very good’.
Technical representativeness: Data is from the processes and products under study. The same state of technology is used by all the readymix manufacturers in Ireland. The processes use electricity for mixing and diesel for internal transport. The electricity record is for electricity generated by a mix of renewables and fossil fuel resources, which is the average electricity mix for the island of Ireland. The records for cement and GGBS are those specifically used in the industry in Ireland and are the best possible sources for these representative readymix products. The reference for cement is from the average cement EPD published by Cement Manufacturers Ireland in 2022. 
The technical representativeness is thus assumed to be ‘very good’.
Time representativeness: The production year used in this LCA is 2023. The Ecoinvent version 3.9.1 database was used to represent energies and processes. This version of Ecoinvent was issued in March 2023. The main raw materials used CEM II/A-L cement and GGBS manufactured in Ireland are represented by EPDs which are for these exact specific products and were published in 2022 and 2024 respectively.
The time representativeness is thus assumed to be ‘very good’.
Allocation:
The measurement of environmental impacts in this EPD uses the LCIA methodologies recommended for PEF 3.0.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</si>
  <si>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This EPD covers cradle to gate with options, modules C1–C4, and module D. The options include A4, A5 (construction installation stage) and B (User stage). In the B stages B1 (Use) covers carbonation during the life of the concrete.</t>
  </si>
  <si>
    <t>44155782-9817-4b17-a50d-edaf805cb138</t>
  </si>
  <si>
    <t>Castle Paints</t>
  </si>
  <si>
    <t>CP Metal WB Primer</t>
  </si>
  <si>
    <t>EPDIE-23-118</t>
  </si>
  <si>
    <t>Density [kg/litre]: 1.429
VOC [g/litre]: not greater than 30 g/litre
Finish: Matt
Volume of solids [% of total volume]: 40 +/- 2%
Coverage [m² per litre]: 11.4</t>
  </si>
  <si>
    <t>The CP Metal WB Primer paint is made from a mixture of resins,
pigments, specialist admixtures (for characteristics such as viscosity, flow, drying, texture, etc.) and water. The CP Metal WB Primer is used on metal surfaces. The metal paints are supplied in 20 litre capacity metal cans. The manufacturing process for the paints is a series of staged mixing process. The first mix is carried out until full dispersant is achieved. This is followed by adding additional ingredients which are further mixed until all ingredients are fully dispersed. Some further additional and final mixing stages are usually carried out, where
additional ingredients are added to optimise rheology and viscosity. Once the paints have achieved their desired properties, they are filled into containers for sale. Waste materials such as plastic, cardboard and metals are recycled, municipal solid wastes are sent to landfill, and solvents/rags/plastic cans sent for incineration.</t>
  </si>
  <si>
    <t xml:space="preserve">The dataset is representative for the production processes used in 2021, in the country of production, Republic of Ireland. The data Quality Level, according to Table E.1 of EN 15804 +A2, Annex E, is as follows:
• Geographical representativeness: Good.
• Technical representativeness: Fair to Good.
• Time representativeness: Very Good
The measurement of environmental impacts in this EPD are those recommended for EF 3.0 and implemented in
the EN 15804 Reference Package.
The process descriptions and input quantities detailed and used in this study are a true representation of the
actual processes and quantities used in the manufacturing and use of the products. The references of all sources,
both primary and public sources and literature, have been documented in the LCA report. The ‘polluter pays’ and
‘modularity’ principles have been followed.
In addition, to facilitate the reproducibility of this LCA, a full set of data records has been generated which can
be accessed via the LCA tool. This data portfolio contains a summary of all the data used in this LCA. Allocations of impacts to products have been made on a mass basis.
The cut-off criteria of section 6.3.6 of EN15804:2012+A2:2019 have been followed, where 99% of the total energy and materials are included, and the total neglected input flows for the modules reported on in the LCA are less than 5% of the energy usage and mass
</t>
  </si>
  <si>
    <t>This EPD is cradle to gate with options, modules C1–C4, and module D. The Modules that are declared are shown in the table below.</t>
  </si>
  <si>
    <t>Jane Anderson, Construction LCA</t>
  </si>
  <si>
    <t>Paint</t>
  </si>
  <si>
    <t>452ad35a-2759-4335-ae8e-39e9eb3c4540</t>
  </si>
  <si>
    <t>CEMCOR Ltd</t>
  </si>
  <si>
    <t>CEM II/A-L 32,5 R bagged cement - paper bag</t>
  </si>
  <si>
    <t>EPDIE-22-96</t>
  </si>
  <si>
    <t xml:space="preserve">Main material contents of CEM I 52,5 N bulk cement:
Clinker (including gypsum): 80 to 94 %
Minor additional constituents: 0 to 5%
Limestone: 6 to 20 %
Gypsum: 5 to 6 %
Recycled material: 1.76%
Main technical characteristics of CEM I 52,5 N bulk cement:
28-day strength: 42.3
Specific density (kg/m³): 1,280
Specific surface (m²/kg): 350
setting time (min): 162
Soundness (mm): 1
</t>
  </si>
  <si>
    <t>The cement is manufactured at the Cemcor cement factory at Cookstown, Co. Tyrone, Northern Ireland, in accordance with B.S. EN 197-1:2011, Compositions, specifications and conformity criteria for common cements.
The main material components of the cement are clinker, ground limestone and gypsum. A small amount of bypass dust is added as well as a chromate-reducing agent to the cement. A grinding aid is also added to assist in the grinding process. The clinker comprises the firing of the following products in the kiln at 1,500°C: limestone, shale, flue dust, gypsum with small amounts of iron oxide A1. Raw materials supply 
The main raw materials for the clinker are limestone and shale. The main raw materials for the cements are clinker, finely ground limestone, gypsum, and minor additional constituents (inorganic, comprising no more than 5% of the cement).
A2. Transport 
This module covers the impacts of the transport of the raw materials and fuels to the production site. 
A3. Manufacturing
The main raw materials for clinker, limestone and shale are quarried on site, crushed to smaller sizes and mixed to create a homogenous mix. These are then pre-heated before being fed into the cement kiln., where they are burned with a mixture of coal, fuel oil, and alternate fuels. The material that emerges from the kiln is clinker. The clinker is then cooled and transported by conveyor belt to the clinker store, and from there to the cement mill, for grinding to the final cement, with other constituents. The cement mill grinds the clinker and additions as the mill rotates on its horizontal axis. The clinker is inter-ground with the limestone and gypsum additions, and other minor additional constituents, chromate-reducing agents, and a grinding aid (to increase grinding efficiency).</t>
  </si>
  <si>
    <t xml:space="preserve">The dataset is representative for the production processes used in 2019. The data Quality Level, according to Table E.1 of N15804:2012+A2:2019, Annex E, is 'very good'.
Allocation of electricity types and amounts to the various manufacturing processes has been provided by Cemcor Cement Ireland Ltd along with production waste and direct emissions.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</si>
  <si>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45e67d25-40b5-4c1a-81d7-c43505bfda2b</t>
  </si>
  <si>
    <t>EPDIE-24-145</t>
  </si>
  <si>
    <t>The main material components of the Aircrete lightweight thermal blocks  are cement, sand, lime, aluminium powder and water. The density of the Super block is 480 kg/m3.</t>
  </si>
  <si>
    <t>45ecdc55-2636-4076-a9d3-c631920345be</t>
  </si>
  <si>
    <t>Techrete</t>
  </si>
  <si>
    <t>Techrete architectural precast concrete cladding</t>
  </si>
  <si>
    <t>EPDIE-20-26</t>
  </si>
  <si>
    <t>A1. Raw materials supply
This module considers the extraction and processing of all raw materials and energy which occur upstream to
the Techrete manufacturing process, as well as waste processing up to the end-of waste state. This includes the
processing of secondary material input (e.g. recycling processes).
A2. Transport of raw materials to manufacturer
This includes the transport distance of the raw materials to the manufacturing facility via road, boat and/or train.
A3. Manufacturing
This module covers the manufacturing of Techrete’s Products and includes all processes linked to production
such as, mixing, casting and internal transportation. Use of electricity, fuels and auxiliary materials used during
production is taken into account as well.</t>
  </si>
  <si>
    <t>Techrete produce bespoke architectural precast concrete cladding. This EPD covers Techrete’s precast cladding
products constructed of reinforced concrete. The concrete itself is produced from raw materials – white and grey
cement, powder cement replacements, fine and coarse aggregate, admixtures and pigments where required.
The reinforcement used in these products is produced from 100% recycled steel while all fixings are made from
stainless steel to enhance the product’s durability.
The bespoke nature of the product necessitates specific concrete mix designs and geometric configurations for
a given project, resulting in a large number of different concrete recipes and precast forms produced each year.
Consequently the Life Cycle Analysis (LCA), underpinning this EPD, is based on the production of an averaged
Techrete precast concrete product across two factories, one in Dublin, Ireland, and the other in Brigg, UK. The
data used in the LCA is from the year 2019. The environmental indicators in this EPD are therefore representative
of an averaged Techrete product, rather than one specific product. Due to the geometric variability of the
cladding, different volumes of concrete and steel are required for each product and so a declared unit of 1m³
of reinforced architectural concrete is used. The typical thickness for a flat cladding panel ranges between 125
and 150 mm. The different concrete mixes use a range of natural aggregates with varying colour, geometry and
shades sourced from different quarries. All mix designs are capped with a minimum cement content and so have
similar environmental impacts. The production process of a Techrete precast product is described in the figure below. Raw material is
first procured. The reinforcement cage is then manufactured and assembled on site to meet the required
specifications. Concrete is batched and then poured into a mould containing the steel in a temperature
controlled factory. After early age strength assessment, the concrete is stripped and transported to the finishing
area. Finally, the product is finished using one of the finishing methods including polishing, acid-etching and
grit-blasting. All processes in the boundaries of A1 to A3 are included in the LCA and are illustrated below.</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</si>
  <si>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data source: GaBi Service Pack 33
Technological: All primary and secondary data have been modelled to be specific to the technologies or
technology mixes under study. Where technology-specific data are unavailable, proxy data have been used.
Technological representativeness is considered to be good.
Geographical: All primary data collected are specific to the UK and Ireland. Secondary data are from the UK and
Ireland wherever possible. Where UK/Ireland-specific data were unavailable, proxy data relating to the EU-27 or
Germany were used. Geographical representativeness is considered to be good.
Temporal: All primary data have been collected for the year 2019. All secondary data come from the GaBi 2014
databases and are representative of the years 2009-2014.
</t>
  </si>
  <si>
    <t>NPCR 020:2018 Part B for Concrete and concrete elements</t>
  </si>
  <si>
    <t>477a480a-9551-46ac-9017-b1a217712a15</t>
  </si>
  <si>
    <t>Architectural Windows - XT66 Performance Plus Tilt &amp; Turn DG 1.48m x 2.18m</t>
  </si>
  <si>
    <t xml:space="preserve">Window type (XT66 and XT66 Performance Plus): Size
Aluminium (Profile Extrusions): 23.8
Thermal break, gaskets, insulation strips (plastics): 11.4
Powder Coating: 1.0
Hardware (Handle, Espag locks, hinges, restrictors etc.): 3.9
Double glazing (1.3 m² area): 59.8
Total: 100.0 
Additional weight of bubblewrap packaging: +0.7
</t>
  </si>
  <si>
    <t>4a2a7225-083f-4388-a822-497927dee590</t>
  </si>
  <si>
    <t>FR MG</t>
  </si>
  <si>
    <t>Full technical details on these products can be found at:
https://unilininsulation.ie/products/thin-r/fr-mg/</t>
  </si>
  <si>
    <t>4b2b0630-206b-40c0-8c84-0b792172251a</t>
  </si>
  <si>
    <t>Architectural Windows - XT66 PP Casement TG 1.48m x 2.18m</t>
  </si>
  <si>
    <t xml:space="preserve">Window type: Triple Glazed Unit 1.48 x 2.18
Aluminium (Profile Extrusions): 16.9
Thermal break, gaskets, insulation strips (plastics): 11.5
Powder Coating: 0.8
Hardware (Handle, Espag locks, hinges, restrictors etc.): 3.4
Double glazing (1.3 m² area): 67.4
Total: 100.0 
Additional weight of bubblewrap packaging: +0.7
Window type: System U-value
XT66 Performance Plus and non-Performance Plus Casement- TG 1.23m x 1.48m: 0.81 W/(m²·K) 
</t>
  </si>
  <si>
    <t>4f14288c-abb1-4a52-9ad8-0d0807d96ffc</t>
  </si>
  <si>
    <t>KORE Fill Diamond cavity wall loose beads, black</t>
  </si>
  <si>
    <t>Thickness [m]: 0.1
Thermal conductivity, ? [W/mK]: 0.033
Thermal resistance, R [m²K/W] : 3.030
Area [m²] : NA
Volume [m³]: NA 
Density [kg/m³] : 12 (loose)
Mass per DU [kg]: 1</t>
  </si>
  <si>
    <t>4f6daebd-a07b-4b2c-acc7-08919069ea49</t>
  </si>
  <si>
    <t>EPDIE-24-146</t>
  </si>
  <si>
    <t>The main material components of the Aircrete lightweight thermal blocks  are cement, sand, lime, aluminium powder and water. The density of the Standard B5 block is 650 kg/m3.</t>
  </si>
  <si>
    <t>4fab29ee-dd58-4208-842a-78d0e0e28082</t>
  </si>
  <si>
    <t>EPDIE-25-207</t>
  </si>
  <si>
    <t xml:space="preserve">The main material constituents of the Ox Strain Posts are: CEM I cement, GGBS, fine and coarse aggregates, powdered limestone, reinforcing steel (recycled content of 80%), admixtures and water. The production process involves first batching the fresh concrete. This concrete is then placed in the precast product mould which already contains the steel reinforcement. Once placed in the mould, the concrete is allowed cure until suitable strength has been gained. The product is demoulded and dispatched after a minimum of 7 days from casting. The mean density of the units is 2548 kg/m3. </t>
  </si>
  <si>
    <t>Reinforced concrete Ox Strain Posts are octagonal shaped strainer posts and are used for rigid support for agricultural fencing. Further information at: https://www.moore-concrete.com/agriculture/ox-strain-posts/.  Ox Strain Posts are manufactured in accordance with BS EN 1283 and comply with BS EN 13369 and I.S. EN 206 :2013 -Concrete Specification, Performance, Production and Conformity</t>
  </si>
  <si>
    <t>507c4e71-adcc-4b9c-ad5f-c0a5652549e0</t>
  </si>
  <si>
    <t>HP uPVC triple glazed window</t>
  </si>
  <si>
    <t>EPDIE-21-48</t>
  </si>
  <si>
    <t xml:space="preserve">8. Scenarios and additional technical information
A1. Raw materials supply This module considers the extraction and processing of all raw materials and energy which occur upstream to the Munster Joinery window manufacturing process, as well as waste processing up to the end-of waste state.
A2. Transport of raw materials to manufacturer This includes the transport distance of the raw materials to the manufacturing facility via road and sea.
A3. ManufacturingThis module covers the manufacturing of Munster Joinery windows and includes all processes linked to production such as: production of double and triple glazed sheets, extrusion of uPVC profiles, cutting of wood and aluminium profiles, and assembly of window units. Use of electricity (renewables) and fuels (biomass) used for production is taken into account, as well as treatment of wastes generated from production.
A4 and A5. Transport and installationThis module covers road transport of the Munster Joinery windows from production plant to construction site in Ireland and instalation in the building.References transport:Road transport: Transport, freight, lorry 7.5-16 metric ton, EURO6 | EuropeDistance by road: 126 kmCapacity utilisation: 64%Installation of the window in the building uses 80ml of oil-based bedding masticReference: market for bitumen seal, polymer EP4 flame retardant | Global
C2, C3, and C4.  End of LifeC1 In the deconstruction/demolition phase it is assumed that the windows are removed manuallyfrom building, thus no energy or materials are required for module C1, and the impacts assumed to be zero.C2 In the transport phase it is assumed that these materials travel 50km to their destinations (waste processing or disposal).C3, C4 In the Waste Processing phase, the following assumptions are made for recycling, landfilling and incineration, based on the default end-of-life scenarios in the windows PCR I.S. EN 17213:2020 (Annex B). The scenario for the uPVC windows are highlighted in the table on the EPD.
</t>
  </si>
  <si>
    <t>This EPD is carried out for the Munster Joinery HP uPVC triple glazed windows.  The raw materials for the HP uPVC  windows comprise:  glass, argon, uPVC profiles, warm edge spacer and associated hardware (hinges, handles, recievers and gears). The windows are manufactured in accordance with I.S. EN 14351-1:2006 +A1:2010 Windows and doors - Product standard, performance characteristics.Further technical information can be obtained at: https://www.munsterjoinery.ie/windows.html Manufacturing Process 
DescriptionThe three main production processes at Munster Joinery are (a) the cutting and assembly in the factory of the double and triple glazing sheets (b) extrusion, forming and cutting of 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</si>
  <si>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Methodology and reproducibility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</si>
  <si>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51694e41-aaa2-417a-a23b-4f895cebb878</t>
  </si>
  <si>
    <t>Partel</t>
  </si>
  <si>
    <t xml:space="preserve">Reflective Breathable Membrane | ECHOFOIL EXO </t>
  </si>
  <si>
    <t>EPDIE-22-82</t>
  </si>
  <si>
    <t>SD Value: 0.16m
Tensile Strength MD/CD: 200 / 150 N / 50mm
Thermal Resistance: 0.69 m2K/W.
Full technical details on these products can be found at:
https://www.partel.ie/product/echofoil-exo-reflective-breathable-membrane/</t>
  </si>
  <si>
    <t>This EPD is for Partel's ECHOFOIL EXO Reflective breathable membrane. The raw materials are mainly BOPP metallised film, PP granulate and a non-woven or scrim layer, with a small amount of ink printed on one side to
ensure correct installation. ECHOFOIL EXO membrane has a very low emissivity of 0.05 which improves thermal comfort while also enhancing airtightness in any type of building. Its application is for external use and can be installed in roof
and wall applications to protect the structure of the building envelope. The function of the membrane is to act an a reflector to reflect heat back into the building while also acting as a wind-tight and water-tight membrane. The membranes are manufactured by combining a BOPP metalised film onto a non-woven or scrim and an extruded polypropylene sheet. Ink is printed onto one side to ensure correct installation.</t>
  </si>
  <si>
    <t xml:space="preserve">The dataset is representative for the production processes used in 2019, in the country of production: Belgium.
The data Quality Level, according to Table E.1 of EN 15804 +A2, Annex E, is as follows:
Geographical representativeness: Very Good.
Technical representativeness: Good.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</si>
  <si>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Cradle to gate, with options including Modules C and D</t>
  </si>
  <si>
    <t>51db7554-d83b-4939-a3b9-9662f748df7f</t>
  </si>
  <si>
    <t>KORE EPS 300 White</t>
  </si>
  <si>
    <t>EPDIE-23-112</t>
  </si>
  <si>
    <t>Thickness [m]: 0.1
Thermal conductivity, ? [W/mK]: 0.033
Thermal resistance, R [m²K/W] : 3.123
Area [m²] : 1
Volume [m³]: 0,1 
Density [kg/m³] : 41
Mass per DU [kg]: 4.1</t>
  </si>
  <si>
    <t>The insulation products are made entirely from expandable polystyrene (EPS) beads. The raw materials for all
the insulation products are the same (expandable polystyrene beads, white in colour).  The insulation is manufactured to IS EN 13163:2012+A2:2016 Raw beads (selected for a particular finished product) are transferred to a steam chamber where they are
heated by steam, and expanded. The expanded beads are then stored in holding bags, for a period of 12 to 24
hours, depending on intended end use. A portion of the beads are stored separately and used directly in blown
insulation in off-site applications. The beads for block making are transferred to a block moulding machine.
In the block moulding machine the pellets are steam-fused together and moulded to a fixed block size. The moulded blocks are then left to sit for a period before being brought to a cutting station where the blocks are initially trimmed back to a standard block size. They are then further trimmed and cut into the specific size required for the intended application, i.e. for use in walls, floor, roof cavities, or other. The cut pieces are then bagged and loaded onto trailers for dispatch to customers. Off-cuts from the trimming and cutting process are mostly re-used in the block moulding. Offcuts that are not re-used are compacted and sent for recycling into further products. Waste materials such as plastic, cardboard and metals are recycled, and municipal solid wastes are sent to landfill.</t>
  </si>
  <si>
    <t>51e28fc4-2e9f-46b9-b930-f01da6dc0355</t>
  </si>
  <si>
    <t>Steel Formed Sections Ltd.</t>
  </si>
  <si>
    <t>Cold-rolled steel profiles for framing and partition systems</t>
  </si>
  <si>
    <t>EPDIE-21-45</t>
  </si>
  <si>
    <t xml:space="preserve">A1. Raw materials supply
This module considers the extraction and processing of all raw materials and energy which occur upstream to the steel profile manufacturing process, as well as waste processing up to the end-of waste state.
A2. Transport of raw materials to manufacturer
This includes the transport distance of the raw materials to the manufacturing facility via road and sea. The ecoinvent record for road transport to site used is: market for transport, freight, lorry 16-32 metric ton, EURO6.
A3. Manufacturing
This module covers the manufacturing of the Steel Formed Sections steel profiles and includes all processes linked to production such as, forming, packing and internal transportation. Use of electricity, fuels and auxiliary materials used during production is taken into account as well.
</t>
  </si>
  <si>
    <t>This EPD is carried out for the steel profile sections manufactured by Steel Formed Sections Ltd. The raw material is hot dipped sheet rolled galvanised steel, grade DX51D+Z steel for forming. The steel profile sections are manufactured in accordance with EN 14195:2014 Metal framing components for gypsum board systems. Definitions, requirements and test methods. The steel coils are placed on a coil holder, and the steel strip is fed through a series of specially shaped rollers that form the steel to any required profile. Whilst being rolled, the steel sections are punched to create service holes or any other cut-out features as required. Once the required length of profile has been achieved, the profile section is cut to size. The cut sections are then stockpiled before being despatched to the customer. Off-cuts from the cutting process are collected and sent to a local recycling operation.</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</si>
  <si>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2019.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has been done on a mass basis.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Steel Formed Sections Ecochain account.
</t>
  </si>
  <si>
    <t>548cfead-1701-4b0b-adf7-42dedc2b87e5</t>
  </si>
  <si>
    <t>Concrete Paving - Sienna Setts 100x100x50mm</t>
  </si>
  <si>
    <t>EPDIE-21-57</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</si>
  <si>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two parts - a facing mix, that is mixed seperately, and is then placed on top of a base mix. The facing mix is some 8mm thick, and this is placed on top of the base mix, which is of varying thickness, (depending on loading). The facing mix comprises special sands and pigments for appearance. The base mix comprises standard sands and cement, and does not have any pigments. The declared unit of this type of product is one m².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then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</si>
  <si>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54fc9bd9-67d6-4d03-968f-dcae5f1d11e1</t>
  </si>
  <si>
    <t xml:space="preserve">Precast Concrete Culvert </t>
  </si>
  <si>
    <t>EPDIE-22-89</t>
  </si>
  <si>
    <t>Full details on the culvert products can be found at:
https://www.moore-concrete.com/civil/box-culverts/</t>
  </si>
  <si>
    <t>This average product EPD is for Moore Concrete's precast concrete culvert. The results presented in this EPD are the results for a weighted average of the concrete mixes and steel reinforcement of the culvert products manufactured by Moore Concrete in 2021. The raw materials are cements, GGBS, aggregates, admixtures, reinforcing steel and lifting accessories. In addition, consumables include steel and timber for formwork, release agents and curing agents, plastic and concrete spacers. The products are manufactured in accordance with the following standards: EN 13369 'Common rules for precast concrete products'; EN 14844 'Precast Concrete Products. Box culverts'.
The precast units are delivered to site on flat-bed trucks. No product packaging is used in the delivery to the customer, other than re-useable wood skids, as and when needed. The precast products are manufactured from cement and cement replacements, aggregates, water and a variety of admixtures. The concrete mix ingredients are batch-weighed, mixed and dropped into a hopper that is transported across the factory hall so that the fresh concrete is then placed into the selected formwork/mould.
The moulds are prepared with a mould oil, reinforcing bars and spacers before the mix is poured. Once the fresh concrete is placed in the moulds, the surface is sprayed with a curing agent to assist curing. The moulds are left in place on the factory floor to allow the concrete to cure. Demoulding of the precast concrete elements takes place once the correct strength has been achieved. Units are finished 
in the factory and transported to a storage area.</t>
  </si>
  <si>
    <t>57bfc406-c56b-4336-a76b-d579fcf9e411</t>
  </si>
  <si>
    <t>TPH Adhesion Agent</t>
  </si>
  <si>
    <t>EPDIE-22-79</t>
  </si>
  <si>
    <t xml:space="preserve">Physical state at 20 °C:
Specification: Liquid
Typical values: Liquid
Alkalinity index (mg HCl/g):
Specification: &gt;250
Typical values: 305
Density at 20 °C (g/cm³):
Specification: 0.97 +/- 0.05
Typical values: 0.97
Flash point, closed cup (°C):
Specification:  &gt;200
Typical values: 
Viscosity at 25 °C (mPa.s):
Specification: 800
Typical values: 800
Cloud point:
Specification: &lt; 0 °C
Typical values: 
</t>
  </si>
  <si>
    <t>These products are a mix of fatty imidazoline/amidoamine derivatives and polyethylene amines designed for use as adhesives agents in asphalt mixtures, to ensure a better bitumen/aggregate bond. They are produced and supplied, by Chemoran, in liquid form. They are usually supplied to customers in returnable/re-useable intermediate bulk containers (IBCs).
The adhesion agents are maunfactured by the reacting and blending of a variety of bio-based and organic chemicals. There are two processes in the manufacturing of the admixtures. The first process is Reacting, where organic oils are reacted with amines at temperature in sealed containers. Ancillary devices such as pumps, motors, PLCs, etc., are powered by electricity. The second process is Blending, where the reacted products are further blended with other reaction products or raw materials purchased from external manufacturers.</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</si>
  <si>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Chemoran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</si>
  <si>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57ced166-96a9-4861-886c-9d5c332cdecb</t>
  </si>
  <si>
    <t>Concrete Paving - Pedesta 60mm</t>
  </si>
  <si>
    <t>EPDIE-21-60</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</si>
  <si>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two parts - a facing mix, that is mixed seperately, and is then placed on top of a base mix. The facing mix is some 8mm thick, and this is placed on top of the base mix, which is of varying thickness, (depending on loading). The facing mix comprises special sands and pigments for appearance. The base mix comprises standard sands and cement, and does not have any pigments. The declared unit of this type of product is one m².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then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</si>
  <si>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5866f7af-fbb9-4314-a15e-3f47aea34d47</t>
  </si>
  <si>
    <t>Acrylic washable matt</t>
  </si>
  <si>
    <t>EPDIE-23-116</t>
  </si>
  <si>
    <t xml:space="preserve">Density [kg/litre]: 1.408
VOC [g/litre]: not greater than 30 g/litre
Finish: Matt
Volume of solids [% of total volume]: 33 +/- 2%
Coverage [m² per litre]: 14
https://www.castlepaints.ie/acrylic-washable-matt-brilliant-white
</t>
  </si>
  <si>
    <t>The acrylic paints are made from a mixture of resins, pigments, specialist admixtures (for characteristics such as viscosity, flow, drying, texture, etc.) and water.
Acrylic washable matt is ideal for interior walls and ceilings. It is based on a full acrylic resin which imparts enhanced durability. The finished matt painted surface can be washed easily to remove normal household stains.
Acrylic soft sheen is ideal for bathrooms and kitchens. It has a mid-sheen finish that is hard wearing and washable on all interior wall surfaces. It is assumed these paints are packaged in 10 litre capacity polypropylene buckets.
 The manufacturing process for the paints is a series of staged mixing process. The first mix is carried out until
full dispersant is achieved. This is followed by adding additional ingredients which are further mixed until all ingredients are fully dispersed. Some further additional and final mixing stages are usually carried out, where additional ingredients are added to optimise rheology and viscosity. Once the paints have achieved their desired properties, they are filled into containers for sale. Waste materials such as plastic, cardboard and metals are recycled, municipal solid wastes are sent to landfill, and solvents/rags/plastic cans sent for incineration.</t>
  </si>
  <si>
    <t xml:space="preserve">The dataset is representative for the production processes used in 2021, in the country of production, Republic of Ireland. The data Quality Level, according to Table E.1 of EN 15804 +A2, Annex E, is as follows:
• Geographical representativeness: Good.
• Technical representativeness: Fair to Good.
• Time representativeness: Very Good.
The measurement of environmental impacts in this EPD are those recommended for EF 3.0 and implemented in the EN 15804 Reference Package.
The process descriptions and input quantities detailed and used in this study are a true representation of the actual processes and quantities used in the manufacturing and use of the products. The references of all sources,
both primary and public sources and literature, have been documented in the LCA report. The ‘polluter pays’ and ‘modularity’ principles have been followed.
In addition, to facilitate the reproducibility of this LCA, a full set of data records has been generated which can be accessed via the LCA tool. This data portfolio contains a summary of all the data used in this LCA.
Allocations of impacts to products have been made on a mass basis.
The cut-off criteria of section 6.3.6 of EN15804:2012+A2:2019 have been followed, where 99% of the total energy and materials are included, and the total neglected input flows for the modules reported on in the LCA are less than 5% of the energy usage and mass.
</t>
  </si>
  <si>
    <t>5c722cac-b82a-4818-a339-513edea43c1b</t>
  </si>
  <si>
    <t>baseTherm® Low Lambda</t>
  </si>
  <si>
    <t>This EPD is for baseTherm's bound EPS ballasting floor insulation material. The raw materials for the bound EPS ballasting floor insulation are Portland cement, expanded polystyrene (EPS) beads, water and admixtures. The raw materials are mixed on-site before being pumped into place on the floor of the structure.
The bound EPS ballasting provides a firm insulating floor surface. It is manufactured in accordance with I.S. EN 16025-1:2013, "Thermal and/or sound insulating products in building construction. Bound EPS ballasting requirements for factory premixed EPS dry plaster". The intended use of the bound EPS ballasting is in domestic and commercial construction as a bound EPS ballasting floor insulation, providing the dual functions of insulation and a solid floor bearing surface.
General technical specifications and performance characteristics are given below:
Particle size group of EPS N: = 6mm
Apparent density of fresh mortar ± 10%: ± 178 kg/m³
Thermal Conductivity ? 90/90: 0.041 W/mK
Bound EPS Density ± 10%: ± 85 kg/m³
Reaction to Fire: Class A2
Compressive Strength s10: 0 CS (10)100
Compressibility: = 2mm
Creep: CC(2/2/10)3.5, CC(2/2/10)6.5, CC(2/2/10)6.5
Water Vapour Diffusion Resistance: 5 to 20
Water absorption by short term partial immersion: = 2.6 kg/m²
Dynamic Stiffness: 127 MN/m³ 
baseTherm® Characteristics to I.S. EN 16025-1:2013
The bound EPS density is the mass of the dried mortar, after installation and hardening/drying. This density is to be used to convert the volume of the installed BEPS to a mass (kg) value. [The apparent density is the mass density of the fresh (wet) mortar mix during installation].
 The bound EPS ballasting is made by mixing the ingredients on site in a specially designed mixing truck, and then pumped into place on the floor of the building.</t>
  </si>
  <si>
    <t xml:space="preserve">The dataset is representative for the production processes used in 2021, in Ireland. The data Quality Level, according to Table E.1 of EN 15804 +A2, Annex E, is as follows:
Geographical representativeness: Very Good.
Technical representativeness: Very Good.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</si>
  <si>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This LCA covers the Product (A1 - A3), Construction Process (A4 - A5), end of Life (C1 - C4), and benefits and loads beyond the system boundary (D)</t>
  </si>
  <si>
    <t>5dea1982-3c0a-4760-96d4-c8ed32882c24</t>
  </si>
  <si>
    <t>Unilin Insulation ECO 360  CT</t>
  </si>
  <si>
    <t>6221391f-46c2-4f57-9548-b0e6fcb55bfa</t>
  </si>
  <si>
    <t xml:space="preserve">BEBO Arch Precast Concrete Arch </t>
  </si>
  <si>
    <t>EPDIE-22-87</t>
  </si>
  <si>
    <t>Full technical details on the precast Asset BEBO arch system can be found on the Asset International Structures website which is the official license holder for the UK and Ireland.
https://www.assetint.co.uk/asset-bebo-arch-system</t>
  </si>
  <si>
    <t>This average product EPD is for Moore Concrete's BEBO Arch precast reinforced concrete. The results presented in this EPD are the results for a weighted average of the concrete mixes and steel reinforcement of the BEBO Arch products manufactured by Moore Concrete in 2021. The raw materials are cements, GGBS, aggregates, admixtures, reinforcing steel and lifting accessories. In addition, consumables include steel for formwork, release agents and curing agents, plastic and concrete spacers. The products are manufactured in accordance with the following standard: EN 13369 'Common rules for precast concrete products'.
The precast units are delivered to site on flat-bed trucks. No product packaging is used in the delivery to the customer, other than re-useable wood skids as and when needed.
Asset International Structures (A Division of Hill &amp; Smith Ltd) introduced the precast concrete asset BEBO arch system to the UK market in 2006. AIS are the exclusive license holder for BEBO in UK &amp; Ireland in partnership with Swiss engineers; BEBO Arch International. BEBO’s wealth of experience of over 50 years combined with the building of 1200 arch structures worldwide made a perfect addition to asset’s portfolio. AIS began the relationship with Moore Concrete Products in 2006 to pursue the UK and Ireland structures market. Developing a strong 16-year partnership championing quality, best practice and innovation to expand into new markets within the private and public sectors including housing, rail, highways and marine and coastal. The asset BEBO Arch System is a standardised patented precast concrete arch system for the design and construction of earth overfilled bridges, tunnels, culverts and other underground structures. The fully pre-engineered asset BEBO System features the world’s largest precast concrete arch structures, offering spans from 3.7m to in excess of 35m.
The partnership between AIS and MCP has strengthened through the offering of the asset VSoL® Retained Earth System. AIS again acting as the exclusive partner for the UK and Ireland, supported by precast provider MCP, the VSoL® solution compliments the BEBO arch system offering a cost-effective end treatment. The modular, easy to install system can be used for a range of backfill soils and foundation conditions. Straight, curved, tiered, superimposed or back-to-back walls can all be accommodated by design due to the flexibility of the asset VSoL® Polymeric Strip Reinforcement System.
 The precast products are manufactured from cement and cement replacements, aggregates, water and a variety of admixtures. The concrete mix ingredients are batch-weighed, mixed and dropped into a hopper that is transported across the factory hall so that the fresh concrete is then placed into the selected formwork/mould.
The moulds are prepared with a mould oil, reinforcing bars and spacers before the mix is poured. Once the fresh
concrete is placed in the moulds, the surface is sprayed with a curing agent to assist curing. The moulds are left
in place on the factory floor to allow the concrete to cure. Demoulding of the precast concrete elements takes place once the correct strength has been achieved. Units are finished in the factory and transported to a storage area.</t>
  </si>
  <si>
    <t>62b031d4-b222-47c6-b43b-224fafbeff8e</t>
  </si>
  <si>
    <t>Passiv uPVC triple glazed window</t>
  </si>
  <si>
    <t>EPDIE-21-49</t>
  </si>
  <si>
    <t>A1. Raw materials supply
This module considers the extraction and processing of all raw materials and energy which occur upstream to the Munster Joinery window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Munster Joinery windows and includes all processes linked to production such as: production of double and triple glazed sheets, extrusion of uPVC profiles, cutting of wood and aluminium profiles, and assembly of window units. Use of electricity (renewables) and fuels (biomass) used for production is taken into account, as well as treatment of wastes generated from production.
A4 and A5. Transport and installation
This module covers road transport of the Munster Joinery windows from production plant to construction site in Ireland and instalation in the building.
References transport:
Road transport: Transport, freight, lorry 7.5-16 metric ton, EURO6 | Europe Distance by road: 126 km
Capacity utilisation: 64%
Installation of the window in the building uses 80ml of oil-based bedding mastic Reference: market for bitumen seal, polymer EP4 flame retardant | Global
C2, C3, and C4. End of Life
C1 In the deconstruction/demolition phase it is assumed that the windows are removed manuallyfrom building, thus no energy or materials are required for module C1, and the impacts assumed to be zero.
C2 In the transport phase it is assumed that these materials travel 50km to their destinations (waste processing or disposal).
C3, C4 In the Waste Processing phase, the following assumptions are made for recycling, landfilling and incineration, based on the default end-of-life scenarios in the windows PCR I.S. EN 17213:2020 (Annex B)</t>
  </si>
  <si>
    <t>This LCA is carried out for the Munster Joinery Passiv uPVC triple glazed windows. The raw materials for the Passiv uPVC windows comprise: glass, argon, uPVC profiles, warm edge spacer, foam filler and associated hardware (hinges, handles, recievers and gears). The windows are manufactured in accordance with I.S. EN 14351-1:2006 +A1:2010 Windows and doors - Product standard, performance characteristics. The three main production processes at Munster Joinery are (a) the cutting and assembly in the factory of the double and triple glazing sheets (b) extrusion, forming and cutting of uPVC for uPVC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</si>
  <si>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</si>
  <si>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64df5d46-499c-4d60-ae32-93b7d9bb453f</t>
  </si>
  <si>
    <t>Foil faced PIR insulation board 25mm</t>
  </si>
  <si>
    <t>This EPD is carried out for the Ballytherm PIR insulation panels comprising foil-faced panels 25mm thick. The main raw materials of the insulation board are MDI, polyol, flame retardant, pentane blowing agent, foil sheet facings, and minor amounts of catalysts. The insulation products are manufactured in accordance with BS EN 13165:2012+A2:2016 Thermal insulation products for buildings. Factory made rigid polyurethane foam (PU) products. Specification. These Ballytherm insulation products are used in floors, cavity walls, drylining board, steel and timber-frame walls.
 The bulk raw chemicals (polyol &amp; MDI)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double- 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There is a minor amount of additional cutting to produce specialty boards. Finished boards are stored in the warehouse before despatch to customers. Off-cuts from the cutting and trimming are sent to landfill.</t>
  </si>
  <si>
    <t>6597c216-74c9-46a0-95c2-9285f18c0b82</t>
  </si>
  <si>
    <t>Architectural Windows - XT66 PP Casement DG 1.48m x 2.18m</t>
  </si>
  <si>
    <t xml:space="preserve">Window type: Double Glazed Unit 1.48 x 2.18
Aluminium (Profile Extrusions): 21.6
Thermal break, gaskets, insulation strips (plastics): 13.9
Powder Coating: 1.0
Hardware (Handle, Espag locks, hinges, restrictors etc.): 4.1
Double glazing (1.3 m² area): 59.4
Total: 100.0 
Additional weight of bubblewrap packaging: +0.7
Window type: System U-value
XT66 Performance Plus and non-Performance Plus Casement- DG 1.23m x 1.48m: 1.12 W/(m²·K)
</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</si>
  <si>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AMS
along with production waste and direct emissions; allocation of impacts to the products is based on the product
composition mass.
Packaging has been excluded from the LCA, as it is 1% or less of the weight of the product units. The cut-off
criteria of section 6.3.6 of EN15804 +A2 have been followed.
</t>
  </si>
  <si>
    <t>This LCA covers the Product (A1 - A3), Construction Process (A4, A5), End of Life Stage (C1 - C4) stages, as well as
as the benefits and loads beyond the system boundary (D)</t>
  </si>
  <si>
    <t>66057752-9528-42a0-8b9c-c14472cbbefd</t>
  </si>
  <si>
    <t>KORE EPS 200 White</t>
  </si>
  <si>
    <t>Thickness [m]: 0.1
Thermal conductivity, ? [W/mK]: 0.033
Thermal resistance, R [m²K/W] : 3.03
Area [m²] : 1
Volume [m³]: 0,1 
Density [kg/m³] : 30.5
Mass per DU [kg]: 3.05</t>
  </si>
  <si>
    <t>66d65c34-1051-4651-8323-81a269956d56</t>
  </si>
  <si>
    <t>Ridge Tiles</t>
  </si>
  <si>
    <t>EPDIE-22-108</t>
  </si>
  <si>
    <t>Full details on the concrete roof tile products can be found at: https://www.breedonrooftiles.co.uk/downloads/</t>
  </si>
  <si>
    <t>This EPD is for Breedon Roof Tiles precast concrete roof tiles. The results presented in this EPD are the results for the four types of precast concrete roof tiles manufactured by Breedon in 2021. The raw materials for the tiles are cements, aggregates, admixtures, pigments and paints. In addition, consumables are also modelled and cover: mould oil, mould trays and packaging (wood pallets, shrinkrwap and plastic banding). The roof tiles are manufactured in accordance with the following standard: E.N. 490: 2005 Concrete Roofing Tiles &amp; Fittings. The concrete roof tiles are manufactured from fine and coarse sands, cement, water, pigments and admixtures. Paint is also applied to the tiles after curing. The mix ingredients are mixed and placed into a hopper that feeds the mix in to aluminium moulds. The moulds are then placed in an oven to cure the mix. After curing, some tiles are sprayed with paint. Once cured and dried the tiles are stacked for banding in bundles, which are then placed on wooden pallets, where they are shrink-wrapped. The tiles are then ready for dispatch to the market.</t>
  </si>
  <si>
    <t xml:space="preserve">2021, in the country of production, Northern Ireland. The data Quality Level, according to Table E.1 of EN 15804 +A2, Annex E, is as follows:
• Geographical representativeness: Very Good.
• Technical representativeness: Very Good.
•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</si>
  <si>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This LCA covers the Product (A1 - A3), Construction Process (A4 - A5), Use (B1 - B7), end of Life (C1 - C4), and benefits and loads beyond the system boundary (D).</t>
  </si>
  <si>
    <t>67ad9891-857d-4a17-93f5-530b3bcda452</t>
  </si>
  <si>
    <t>EPS 150</t>
  </si>
  <si>
    <t xml:space="preserve">Data quality:
Time Representativeness: In this LCA the data relating to the usages, emissions and materials, and the data relating to the bespoke background processes for environmental impacts are less than 3 years apart, and also the Ecoinvent database version 3.9.1. The datasets for the constituents that have the largest environmental impact (being cements) are from EPDs published in 2023 and 2024, which are based on cement production data from 2021 and 2022 respectively. Time Representativeness is considered to be Very good.
Geographical Representativeness: The processes used in the production of the concrete products are geographically representative, insofar as the production location (Ireland) lies within the region for which the relevant cement EPDs and Ecoinvent (version 3.9.1) environmental records have been selected. The dataset is up-to-date and representative for the current technology used in the processes of manufacturing the concrete products. Geographical Representativeness is considered to be Very good.
Technical Representativeness: Processes and energies used in the process have been modelled exactly as described by Moore Concrete Ltd, and are based directly on the production data supplied by Moore Concrete, in relation to processes, fuels used and emissions, and without any significant need for improvement. Technical Representativeness is considered to be Very good.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</si>
  <si>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6bf90ee4-6b8c-441d-b04a-7265b6f8e038</t>
  </si>
  <si>
    <t>Precast Concrete Slatted Flooring for Livestock</t>
  </si>
  <si>
    <t>EPDIE-22-88</t>
  </si>
  <si>
    <t>Full details on the cattle slat products can be found at:
https://www.moore-concrete.com/agriculture/cattle-slats/</t>
  </si>
  <si>
    <t>This average product EPD is for Moore Concrete's precast reinforced concrete cattle slat. The results presented in this EPD are the results for a weighted average of the concrete mixes and steel reinforcement of the cattle slat products manufactured by Moore Concrete in 2021. The raw materials are cements, GGBS, aggregates, admixtures, reinforcing steel and lifting accessories. In addition, consumables include steel and timber for formwork, release agents and curing agents, plastic and concrete spacers. The products are manufactured in accordance with the following standards: EN 13369 'Common rules for precast concrete products'; EN 12737 'Precast concrete products. Floor slats for livestock'.
The precast units are delivered to site on flat-bed trucks. No product packaging is used in the delivery to the customer, other than re-useable wood skids, as and when needed The precast products are manufactured from cement and cement replacements, aggregates, water and a variety of admixtures. The concrete mix ingredients are batch-weighed, mixed and dropped into a hopper that is transported across the factory hall so that the fresh concrete is then placed into the selected formwork/mould.
The moulds are prepared with a mould oil, reinforcing bars and spacers before the mix is poured. Once the fresh concrete is placed in the moulds, the surface is sprayed with a curing agent to assist curing. The moulds are left in place on the factory floor to allow the concrete to cure. Demoulding of the precast concrete elements takes place once the correct strength has been achieved. Units are finished in the factory and transported to a storage
area.</t>
  </si>
  <si>
    <t xml:space="preserve">The dataset is representative for the production processes used in 2021, in the country of production, Northern Ireland. The data Quality Level, according to Table E.1 of EN 15804 +A2, Annex E, is as follows:
• Geographical representativeness: Very Good
• Technical representativeness: Very Good
•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</si>
  <si>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6c4a8f4f-1b7b-4d94-9022-5c53fb62a55d</t>
  </si>
  <si>
    <t xml:space="preserve">Architectural Windows -XT66  Casement TG 1.23m x 1.48m </t>
  </si>
  <si>
    <t xml:space="preserve">Window type: Triple Glazed Unit 1.23 x 1.48
Aluminium (Profile Extrusions): 22.8
Thermal break, gaskets, insulation strips (plastics): 10.7
Powder Coating: 0.8
Hardware (Handle, Espag locks, hinges, restrictors etc.): 5.3
Double glazing (1.3 m² area): 60.5
Total: 100.0 
Additional weight of bubblewrap packaging: +0.8
Window type: System U-value
XT66 Performance Plus and non-Performance Plus Casement- TG 1.23m x 1.48m: 0.87 W/(m²·K)
</t>
  </si>
  <si>
    <t>6c5e2764-9704-4e9e-a8b9-0f2d7090c5bb</t>
  </si>
  <si>
    <t>Hardwood double glazed window</t>
  </si>
  <si>
    <t>The raw materials for the Hardwood windows comprise glass, argon, hardwood/softwood profiles, warm edge spacer and associated hardware (hinges, handles, recievers and gears). The windows are manufactured in accordance with I.S. EN 14351-1:2006 +A1:2010 Windows and doors - Product standard, performance characteristics.Further technical information can be obtained at: https://www.munsterjoinery.ie/windows.htm The three main production processes at Munster Joinery are (a) the cutting and assembly in the factory of the double and triple glazing sheets (b) cutting and forming of wood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</si>
  <si>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Methodology and reproducibility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</si>
  <si>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6de94dcb-6925-46c7-815c-f07fe4693780</t>
  </si>
  <si>
    <t>COLAS Bitumen Emulsions - Eco Armix</t>
  </si>
  <si>
    <t>EPDIE-24-136</t>
  </si>
  <si>
    <t xml:space="preserve">The product and data used in this EPD are based on the being manufactured in the Republic of Ireland, and
transported from the production site in Co. Wicklow, to customers within the island of Ireland.
</t>
  </si>
  <si>
    <t>This EPD is for Eco Armix cutback bitumen. It is manufactured at the COLAS Bitumen Emulsion production
facility at Deerpark Industrial Estate, Oranmore, Co. Galway, Ireland. The main components of the cutback
bitumen are: bitumen, emulsifier, solvent and additives. The Eco Armix cutback bitumen is used to produce a pothole filling material. It is mixed off-site and placed on site into pot-holes. The cutback bitumens are a mixture of bitumen, solvent and additive. The bitumen raw material delivered to
the production site is stored in a heated bitumen storage tank at high temperature prior to mixing. After milling
using a colloidal mill, the cutback binder is stored on site in heated at tanks, at approximately 80 °C, before
dispatch to site.</t>
  </si>
  <si>
    <t>6e49715c-c3f6-41f5-8931-4b249b4bc90c</t>
  </si>
  <si>
    <t>Mannok Therm Cavity / MC 100mm</t>
  </si>
  <si>
    <t>EPDIE-24-162</t>
  </si>
  <si>
    <t>Weight per m2: 3.56 kg
Density: 35.6 kg/m3
R-value: 4.55 m2K/W</t>
  </si>
  <si>
    <t>Manufacturing Process: The bulk raw chemicals (polyol &amp; MDI) are mixed with catalysts and additives before being metered onto a moving conveyor onto a bottom layer of facer. The chemical mix then starts to rise, due to the effects of the blowing agent, to produce the foam. The foam continues to rise until it contacts the top layer of facer material as it enters the double-belt laminator, where it is then cured at high temperature to produce the rigid, thermoset foam board. The board exits the lamination oven and then cut to size, and then sent to a cooling zone to cool down. Final trimming of edges then takes place, and then the board is ready for dispatch to the market. Off-cuts from the cutting and trimming are compressed on-site, and sent to landfill. 
The board consist of  77% to 82% MDI and polyol, with 23% to 18% minor constituents, such as flame retardant, silicone, amine and trimer catalysts. these percentages vary depending on the particular intended application of the PIR board. A foil facing is applied to both faces of the PIR board, which also includes Kraft paper. 
the PIR 100mm 450s board is used as insulation in cavity walls. The PIR board is manufactured in accordance with IS EN 13165:2012 Thermal insulation products for buildings. Factory made rigid polyurethane foam (PU) products.Specification.</t>
  </si>
  <si>
    <t>6f856de5-7cfb-4bc4-bc58-d1c1b1f94e15</t>
  </si>
  <si>
    <t>Hardwood triple glazed window</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</si>
  <si>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Methodology and reproducibilityThe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</si>
  <si>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7020640e-4e7b-4ad1-9931-97ff82dbdabd</t>
  </si>
  <si>
    <t>Mannok EPS 200</t>
  </si>
  <si>
    <t>EPDIE-24-152</t>
  </si>
  <si>
    <t>Weight per m2: 2.80 kg
Density: 28 kg/m3
R-value: 2.86 m2K/W
Colour: white</t>
  </si>
  <si>
    <t>71667fc0-11b8-47ed-bda7-02772ef80633</t>
  </si>
  <si>
    <t>Acrylic soft sheen</t>
  </si>
  <si>
    <t xml:space="preserve">Density [kg/litre]: 1.266
VOC [g/litre]: not greater than 30 g/litre
Finish: Soft sheen
Volume of solids [% of total volume]: 28 +/- 2% 
Coverage [m² per litre]: 12-14
https://www.castlepaints.ie/acrylic-soft-sheen
</t>
  </si>
  <si>
    <t>716fbe0d-2a96-4280-9f1b-1a5417d6defa</t>
  </si>
  <si>
    <t>Mannok EPS 100</t>
  </si>
  <si>
    <t>EPDIE-24-150</t>
  </si>
  <si>
    <t>Weight per m2: 1.80 kg
Density: 23 kg/m3
R-value: 2.63 m2K/W
Colour: white</t>
  </si>
  <si>
    <t>75161ce3-f9a1-496f-a32d-f5271e420c6b</t>
  </si>
  <si>
    <t>EPDIE-24-148</t>
  </si>
  <si>
    <t>The main material components of the Aircrete lightweight thermal blocks  are cement, sand, lime, aluminium powder and water. The density of the High Ten block is 830 kg/m3.</t>
  </si>
  <si>
    <t>75746be3-d561-45cb-9b75-8d5d8f05446f</t>
  </si>
  <si>
    <t xml:space="preserve">MU800 SG double-glazed façade unit </t>
  </si>
  <si>
    <t xml:space="preserve">Façade type: DG 7.2m x 8m
Aluminium (Profile Extrusions): 17.4
Thermal break, gaskets, insulation strips (plastics): 5.8
Powder Coating: 0.4
Hardware and Accessories: 0.4
Double glazing (1.3 m² area): 76.0
Total: 100.0 
Additional weight of bubblewrap packaging: +0.02
Façade type: System U-value
MU800 SG 32mm DG 7.2m x 8m double-glazed façade unit: 1.16 W/(m²·K)
</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</si>
  <si>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AMS along with production waste and direct emissions; allocation of impacts to the products is based on the product composition mass.
Packaging has been excluded from the LCA, as it is 1% or less of the weight of the product units. The cut-off criteria of section 6.3.6 of EN15804 +A2 have been followed.
</t>
  </si>
  <si>
    <t>7584be96-9f1a-4ebc-b317-042f1a6c3fa1</t>
  </si>
  <si>
    <t>KORE EPS 70 White</t>
  </si>
  <si>
    <t>Thickness [m]: 0.1
Thermal conductivity, ? [W/mK]: 0.038
Thermal resistance, R [m²K/W] : 2.632
Area [m²] : 1
Volume [m³]: 0,1 
Density [kg/m³] : 15.2
Mass per DU [kg]: 1.52</t>
  </si>
  <si>
    <t>767f3853-890f-4690-84cd-b4b7e4a26ea4</t>
  </si>
  <si>
    <t>Moore Concrete Redi Rock</t>
  </si>
  <si>
    <t>EPDIE-24-186</t>
  </si>
  <si>
    <t xml:space="preserve"> The main material constituents of the Redi Rock are: CEM I cement, GGBS, fine and coarse aggregates, powdered limestone,  admixtures and water. The production process involves first batching the fresh concrete. This concrete is then placed in the precast product mould. Once placed in the mould, the concrete is allowed cure until suitable strength has been gained.  The product is demoulded and dispatched after a minimum of 7 days from casting. The mean density of the units is 2478 kg/m3. </t>
  </si>
  <si>
    <t>This average product EPD is for Moore Concrete’s Redi Rock retaining wall blocks. The blocks are manufactured to BS EN 15258:2008 and are used in the construction of retaining walls in accordance with EN 1997-1:2004 along with BS 8002:1994 for Northern Ireland and the Irish National Annex for the Republic of Ireland which give country specific guidance on parameters for geotechnical design. Moore Concrete are the exclusive license holder for manufacture of Redi Rock blocks in Northern Ireland and the Republic of Ireland and have done since 2006. 
Redi Rock blocks hold both a BBA certificate which shows third party accreditation of the products and their uses and a further HAPAS certification allowing it to be used on infrastructure projects managed by Highways England, Transport Scotland, Traffic Wales and the Department for Infrastructure.
Full technical details for the design and use of Redi Rock blocks for retaining walls can be found at the Moore Concrete and Redi Rock websites.
https://www.moore-concrete.com/redi-rock-home/
https://www.redi-rock.com/ Redi-Rock products are manufactured in accordance with BS EN 15258, BS EN 13369 and I.S. EN 206 :2013 -Concrete Specification, Performance, Production and Conformity.</t>
  </si>
  <si>
    <t xml:space="preserve">Data quality:
Time Representativeness: In this LCA the data relating to the usages, emissions and materials, and the data relating to the bespoke background processes for environmental impacts are less than 3 years apart, and also the Ecoinvent database version 3.9.1. Time Representativeness is considered to be Very good.
Geographical Representativeness: The processes used in the production of the concrete products are geographically representative, insofar as the
production location (Ireland) lies within the region for which the relevant cement EPDs and Ecoinvent (version 3.9.1) environmental records have been selected. The dataset is up-to-date and representative for the current technology used in the processes of manufacturing the concrete products. Geographical Representativeness is considered to be Very good.
Technical Representativeness: Processes and energies used in the process have been modelled exactly as described by Moore Concrete Ltd, and are based directly on the production data supplied by Moore Concrete, in relation to processes, fuels used and emissions, and without any significant need for improvement. Technical Representativeness is considered to be Very good.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</si>
  <si>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This LCA covers the Product (A1, A2 and A3), Transport to site (A4), Construction Process (A5), Use (B1), End of Life (C1 to C4) and Benefits/loads beyond the system boundary (D) Stages, as indicated above. This is termed: "Cradle to gate with options, modules C1 to C4, and module D". A schematic of these stages is presented in the flow diagram below.</t>
  </si>
  <si>
    <t>78560e02-647e-436a-bb38-1bababba6fac</t>
  </si>
  <si>
    <t xml:space="preserve">VSoL panel </t>
  </si>
  <si>
    <t>EPDIE-22-90</t>
  </si>
  <si>
    <t>Full technical details on the precast Asset VSoL retained earth walls can be found on the Asset International Structures web site who is the official partner for the UK and Ireland.
https://www.assetint.co.uk/asset-vsol-retained-earth-system</t>
  </si>
  <si>
    <t>This average product EPD is for Moore Concrete's precast concrete VSoL panel and coping. The results presented in this EPD are the results for a weighted average of the concrete mixes and steel reinforcement of the VSoL panel and coping products manufactured by Moore Concrete in 2021. The raw materials are cements, GGBS, aggregates, admixtures, reinforcing steel and lifting accessories. In addition, consumables include steel and timber formwork, release agents and curing agents, plastic and concrete spacers. The products are manufactured in accordance with the following standards: EN 13369 'Common rules for precast concrete products'; EN 15258 'Precast concrete products. Retaining wall elements'. 
The precast units are delivered to site on flat-bed trucks. No product packaging is used in the delivery to the customer, other than re-useable wood skids, as and when needed.
Asset International Structures (A Division of Hill &amp; Smith Ltd) introduced the precast concrete asset BEBO arch system to the UK market in 2006. AIS are the exclusive license holder for BEBO in UK &amp; Ireland in partnership with Swiss engineers; BEBO Arch International. BEBO’s wealth of experience of over 50 years combined with the building of 1200 arch structures worldwide made a perfect addition to asset’s portfolio. AIS began the relationship with Moore Concrete Products in 2006 to pursue the UK and Ireland structures market. Developing a strong 16-year partnership championing quality, best practice and innovation to expand into new markets within the private and public sectors including housing, rail, highways and marine and coastal. The asset BEBO Arch System is a standardised patented precast concrete arch system for the design and construction of earth overfilled bridges, tunnels, culverts and other underground structures. The fully pre-engineered asset BEBO System features the world’s largest precast concrete arch structures, offering spans from 3.7m to in excess of 35m.
The partnership between AIS and MCP has strengthened through the offering of the asset VSoL® Retained Earth System. AIS again acting as the exclusive partner for the UK and Ireland, supported by precast provider MCP, the VSoL® solution compliments the BEBO arch system offering a cost-effective end treatment. The modular, easy to install system can be used for a range of backfill soils and foundation conditions. Straight, curved, tiered, superimposed or back-to-back walls can all be accommodated by design due to the flexibility of the asset VSoL® Polymeric Strip Reinforcement System. The precast products are manufactured from cement and cement replacements, aggregates, water and a variety of admixtures. The concrete mix ingredients are batch-weighed, mixed and dropped into a hopper that is transported across the factory hall so that the fresh concrete is then placed into the selected formwork/mould.
The moulds are prepared with a mould oil, reinforcing bars and spacers before the mix is poured. Once the fresh concrete is placed in the moulds, the surface is sprayed with a curing agent to assist curing. The moulds are left in place on the factory floor to allow the concrete to cure. Demoulding of the precast concrete elements takes place once the correct strength has been achieved. Units are finished in the factory and transported to a storage area.</t>
  </si>
  <si>
    <t>79957904-1a9b-4fef-88e7-11fb586717c6</t>
  </si>
  <si>
    <t>Architectural Windows - XT66 Performance Plus Tilt &amp; Turn TG 1.48m x 2.18m</t>
  </si>
  <si>
    <t xml:space="preserve">Window type (XT66 and XT66 Performance Plus): Size
Aluminium (Profile Extrusions): 18.2
Thermal break, gaskets, insulation strips (plastics): 10.5
Powder Coating: 0.8
Hardware (Handle, Espag locks, hinges, restrictors etc.): 3.1
Double glazing (1.3 m² area): 67.5
Total: 100.0 
Additional weight of bubblewrap packaging: +0.7
</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</si>
  <si>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AMS along with production waste and 
direct emissions; allocation of impacts to the products is based on the product composition mass.
Packaging has been excluded from the LCA, as it is 1% or less of the weight of the product units. The cut-off criteria of section 6.3.6 of EN15804 +A2 have been followed.
</t>
  </si>
  <si>
    <t>7b748d87-c173-4fa8-8659-388343925aa1</t>
  </si>
  <si>
    <t>Architectural Windows- XT66 Performance Plus Tilt &amp; Turn TG 1.23m x 1.48m</t>
  </si>
  <si>
    <t>7e0c043a-c956-42c2-a6b6-9ee165bca960</t>
  </si>
  <si>
    <t>Kraft paper faced PIR insulation board 25mm bonded to 12.5mm plasterboard</t>
  </si>
  <si>
    <t>7fe0634f-410d-4e52-ab0f-0d70bb4639b6</t>
  </si>
  <si>
    <t>CEM II/A-L 32,5 R bagged cemen - plastic bag</t>
  </si>
  <si>
    <t xml:space="preserve">Main material contents of CEM I 52,5 N bulk cement:
Clinker (including gypsum): 80 to 94 % 
Minor additional constituents: 0 to 5%
Limestone: 6 to 20 %
Gypsum: 5 to 6 %
Recycled material: 1.76%
Main technical characteristics of CEM I 52,5 N bulk cement:
28-day strength: 42.3
Specific density (kg/m³): 1,280
Specific surface (m²/kg): 350
setting time (min): 162
Soundness (mm): 1
</t>
  </si>
  <si>
    <t>The cement is manufactured at the Cemcor cement factory at Cookstown, Co. Tyrone, Northern Ireland, in accordance with B.S. EN 197-1:2011, Compositions, specifications and conformity criteria for common cements.
The main material components of the cement are clinker, ground limestone and gypsum. A small amount of bypass dust is added as well as a chromate-reducing agent to the cement. A grinding aid is also added to assist in the grinding process. The clinker comprises the firing of the following products in the kiln at 1,500°C: limestone, shale, flue dust, gypsum with small amounts of iron oxide.
 A1. Raw materials supply 
The main raw materials for the clinker are limestone and shale. The main raw materials for the cements are clinker, finely ground limestone, gypsum, and minor additional constituents (inorganic, comprising no more than 5% of the cement).
A2. Transport 
This module covers the impacts of the transport of the raw materials and fuels to the production site. 
A3. Manufacturing
The main raw materials for clinker, limestone and shale are quarried on site, crushed to smaller sizes and mixed to create a homogenous mix. These are then pre-heated before being fed into the cement kiln., where they are burned with a mixture of coal, fuel oil, and alternate fuels. The material that emerges from the kiln is clinker. The clinker is then cooled and transported by conveyor belt to the clinker store, and from there to the cement mill, for grinding to the final cement, with other constituents. The cement mill grinds the clinker and additions as the mill rotates on its horizontal axis. The clinker is inter-ground with the limestone and gypsum additions, and other minor additional constituents, chromate-reducing agents, and a grinding aid (to increase grinding efficiency).</t>
  </si>
  <si>
    <t>808afcac-ae03-4787-b746-cf836ddf8383</t>
  </si>
  <si>
    <t>MU800 Hi double-glazed façade unit</t>
  </si>
  <si>
    <t>EPDIE-21-74</t>
  </si>
  <si>
    <t xml:space="preserve">Façade type: DG 7.2m x 8m
Aluminium (Profile Extrusions): 22.2
Thermal break, gaskets, insulation strips (plastics): 4.3
Powder Coating: 0.4
Hardware (Handle, Espag locks, hinges, restrictors etc.): 0.4
Double glazing (1.3 m² area): 72.7
Total: 100.0 
Additional weight of bubblewrap packaging: +0.02
Façade type: System U-value
MU800 Hi 28mm DG 7.2m x 8m Double-glazed façade unit: 1.16 W/(m²·K)
</t>
  </si>
  <si>
    <t>The façade profiles and frames (without glass) are assembled at the AMS factory site. Aluminium profiles are painted, cut to size, and fitted with thermal break materials, gaskets and accessories. Profiles and frames are then packaged in light plastic bubblewrap packaging for dispatch to the customer, where facades are assembled and the requisite double or triple glazing units are fitted. 
The intended use of the products are as facades in residential, educational and commercial buildings. The facades are manufactured to the requirements of I.S. EN 13830-1:2015 +A1:2020 Curtain walling - Product standard. A wide variety of frame sizes are manufactured at the AMS production and fabrication sites, each specifically sized to the customers’ specifications. At the customers’ assembly site, the frames are assembled and fitted with double or triple glazing. As the weight of the specific glass installed is not determined by AMS, and may vary, the weight of glass in the tables below is indicative. Full technical specifications and performance characteristics for each of the products can be downloaded at www.ams.ie.
 Extruded aluminium profiles are fed into a powder-coating paint line. Painted profiles then undergo the fabrication process including the fitting of thermal break materials and accessories. Framing materials are packaged and sent to the customer for façade assembly and glazing installation.</t>
  </si>
  <si>
    <t>80a5efba-f2c3-4faa-bc02-b6aadf594989</t>
  </si>
  <si>
    <t>Kingscourt Clay brick</t>
  </si>
  <si>
    <t>EPDIE-21-51</t>
  </si>
  <si>
    <t>A1. Raw materials supply
This module considers the extraction and processing of all raw materials and energy which occur upstream to the Kingscourt Brick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Kingscourt bricks and includes all processes linked to production such as, mixing, drying, firing, packing and internal transportation. Use of electricity, natural gas, diesel and auxiliary materials used during production is taken into account as well.
A4 and A5. Transport and installation
This module covers road transport of the the bricks from production site in Kingscourt to construction site in Ireland. 
A4: Transport to site references:
Road transport: Transport, freight, lorry 7.5-16 metric ton, EURO6 | Europe Distance by road: 200 km
Capacity utilisation: 64%
A5: installation on site:
It is assumed there are 5% losses on site, from cutting and damage, and that all this material is sent to recycling by the contractor. The distance to the recycling facility is assumed to be 50km.
C2, C3, and C4. End of Life
C1: Demolition/deconstruction:
No specific energy, nor materials, are allocated to this phase, and the impacts are assumed to be zero in C1.
C2: Transport:
Transport from the construction site to landfill is 50km.
C3: Processing:
It is assumed that bricks are crushed on site, by a mobile crushing plant. Of the crushed bricks it is assumed that 90% are re-used on the demolition/construction site as infill, and 10% are sent off-site to landfill.
The energy used to fuel the crushing plant on site is assumed to be diesel, and one tonne of bricks uses 0.83 litres of diesel for crushing.
C4: 10% of the bricks are disposed in an inert landfil site. D4 (Benefits beyond the system)
Per tonne, 900kg of crushed brick is used on site as clean fill. This 900kg of crushed brick is assumed to take the place of 900kg of virgin raw aggregate.</t>
  </si>
  <si>
    <t>This EPD is carried out for the Kingscourt brick product: clay bricks. The raw materials for the normal clay bricks are predominantly clay (locally sourced keuper marl) with a minor amount of molasses, and for the sand-faced bricks the raw materials are predominantly clay, with minor amounts
of molasses and sand. The bricks are manufactured in accordance with the requirements of I.S. EN 771–1: Specification for masonry units: Clay masonry units. The bricks are primarily used as a facing brick for external walls in standard domestic and commercial construction projects. Bricks and brick slip are also used as internal exposed wall facings for aesthetic effect. The main ingredient of the bricks is clay that is quarried at a nearby clay pit and transported to the production site. At the production site the clay is milled and mixed with water and molasses to homogenise and provide a standard consistency. The clay is then formed into moulds that are wire-cut to the required sizes, and then sent to the dryer to drive off excess moisture. After drying, the dried bricks are put in a vitrifying oven for firing. After firing the bricks are left to cool and then stacked where they are covered and banded secure for transport to the customer. A pallet-less system is used in the packaging, storage and transport of the finished goods.</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</si>
  <si>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has been done on a mass basis.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Kingscourt Brick Ecochain account.
</t>
  </si>
  <si>
    <t>Clay brick</t>
  </si>
  <si>
    <t>811d11b4-dfe6-4c6d-ba77-cfd7ff7c26a9</t>
  </si>
  <si>
    <t>Elite Tile</t>
  </si>
  <si>
    <t xml:space="preserve">2021, in the country of production, Northern Ireland. The data Quality Level, according to Table E.1 of EN 15804 +A2, Annex E, is as follows:
• Geographical representativeness: Very Good.
• Technical representativeness: Very Good.
•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</si>
  <si>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816fb749-5ec0-4e27-8ad3-8ea98b2f2727</t>
  </si>
  <si>
    <t>EPDIE-22-106</t>
  </si>
  <si>
    <t xml:space="preserve">PROPERTY: Thickness Swelling (24hrs)
STANDARD: EN 317
UNIT: %
Panel 3 - 25mm: 12 - 20
PROPERTY: Internal Bond
STANDARD: EN 319
UNIT: N/mm²
Panel 3 - 25mm: 0.45
PROPERTY: Modulus of Rupture
STANDARD: EN 310
UNIT: N/mm²
Panel 3 - 25mm: 15 - 20
PROPERTY: Modulus of elasticity
STANDARD: EN 310
UNIT: N/mm²
Panel 3 - 25mm: 1500 - 1700
PROPERTY: Moisture Content
STANDARD: EN 322
UNIT: %
Panel 3 - 25mm: 4 - 8
PROPERTY: Formaldehyde
STANDARD: EN 120
UNIT: mg/100g
Panel 3 - 25mm: &lt;8
PROPERTY: Thermal Conductivity (?) Value
STANDARD: EN 13986
UNIT: w/(m.K)
Panel 3 - 25mm: 0.1 - 0.14
</t>
  </si>
  <si>
    <t>This EPD is carried out for the MEDITE LITE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LITE MDF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</si>
  <si>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81a7ea66-c16e-44f9-92d2-7576882cb518</t>
  </si>
  <si>
    <t>CP Wood Hardtop</t>
  </si>
  <si>
    <t>EPDIE-23-117</t>
  </si>
  <si>
    <t xml:space="preserve">Density [kg/litre]: 1.21
VOC [g/litre]: not greater than 30 g/litre
Finish: Matt, satin, gloss
Volume of solids [% of total volume]: 42 +/- 2%
Coverage [m² per litre]: 10
</t>
  </si>
  <si>
    <t>The CP Wood Primecoat and CP Wood Hardtop paints are made from a mixture of resins, pigments, specialist admixtures (for characteristics such as viscosity, flow, drying, texture, etc.) and water. The CP Wood Primecoat and CP Wood Hardtop paints are used on wood surfaces. The Hardtop is provided in a 5-litre metal can The manufacturing process for the paints is a series of staged mixing process. The first mix is carried out until full dispersant is achieved. This is followed by adding additional ingredients which are further mixed until all ingredients are fully dispersed. Some further additional and final mixing stages are usually carried out, where
additional ingredients are added to optimise rheology and viscosity. Once the paints have achieved their desired properties, they are filled into containers for sale. Waste materials such as plastic, cardboard and metals are recycled, municipal solid wastes are sent to landfill, and solvents/rags/plastic cans sent for incineration</t>
  </si>
  <si>
    <t xml:space="preserve">The dataset is representative for the production processes used in 2021, in the country of production, Republic of
Ireland. The data Quality Level, according to Table E.1 of EN 15804 +A2, Annex E, is as follows:
• Geographical representativeness: Good.
• Technical representativeness: Fair to Good.
• Time representativeness: Very Good.
The measurement of environmental impacts in this EPD are those recommended for EF 3.0 and implemented in the EN 15804 Reference Package.
The process descriptions and input quantities detailed and used in this study are a true representation of the actual processes and quantities used in the manufacturing and use of the products. The references of all sources,
both primary and public sources and literature, have been documented in the LCA report. The ‘polluter pays’ and ‘modularity’ principles have been followed.
In addition, to facilitate the reproducibility of this LCA, a full set of data records has been generated which can be accessed via the LCA tool. This data portfolio contains a summary of all the data used in this LCA. Allocations of impacts to products have been made on a mass basis.
The cut-off criteria of section 6.3.6 of EN15804:2012+A2:2019 have been followed, where 99% of the total energy and materials are included, and the total neglected input flows for the modules reported on in the LCA re less than 5% of the energy usage and mass
</t>
  </si>
  <si>
    <t>8375271b-f73f-4864-b45d-922efe841e69</t>
  </si>
  <si>
    <t>Passiv AluP triple glazed window</t>
  </si>
  <si>
    <t>EPDIE-21-46</t>
  </si>
  <si>
    <t xml:space="preserve">A1. Raw materials supply
This module considers the extraction and processing of all raw materials and energy which occur upstream to the Munster Joinery window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Munster Joinery windows and includes all processes linked to production such as: production of double and triple glazed sheets, extrusion of uPVC profiles, cutting of wood and aluminium profiles, and assembly of window units. Use of electricity (renewables) and fuels (biomass) used for production is taken into account, as well as treatment of wastes generated from production.
A4 and A5. Transport and installation
This module covers road transport of the Munster Joinery windows from production plant to construction site in Ireland and instalation in the building.
References transport:
Road transport: Transport, freight, lorry 7.5-16 metric ton, EURO6 | Europe Distance by road: 126 km
Capacity utilisation: 64%
Installation of the window in the building uses 80ml of oil-based bedding mastic Reference: market for bitumen seal, polymer EP4 flame retardant | Global
C2, C3, and C4. End of Life
C1 In the deconstruction/demolition phase it is assumed that the windows are removed manuallyfrom building, thus no energy or materials are required for module C1, and the impacts assumed to be zero.
C2 In the transport phase it is assumed that these materials travel 50km to their destinations (waste processing or disposal).
C3, C4 In the Waste Processing phase, the following assumptions are made for recycling, landfilling and incineration, based on the default end-of-life scenarios in the windows PCR I.S. EN 17213:2020 (Annex B). </t>
  </si>
  <si>
    <t>This EPD is carried out for the Munster Joinery Passiv Passiv AluP triple glazed windows. The raw materials for the Passiv AluP windows comprise: glass, argon, uPVC and aluminium and softwood profiles, warm edge spacer, foam filler and associated hardware (hinges, handles, recievers and gears). The windows are manufactured in accordance with I.S. EN 14351-1:2006 +A1:2010 Windows and doors - Product standard, performance characteristics. The three main production processes at Munster Joinery are (a) the cutting and assembly in the factory of the double and triple glazing sheets (b) cutting of aluminium profiles and extrusion, forming and cutting of uPVC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</si>
  <si>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</si>
  <si>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849fb1e9-c54e-43aa-bb54-f610ef7d7289</t>
  </si>
  <si>
    <t>Architectural Windows - XT66 Casement TG 1.48m x 2.18m</t>
  </si>
  <si>
    <t>851dcf87-0d11-4544-a652-8b5809c7abe1</t>
  </si>
  <si>
    <t>Amvic Ireland Ltd</t>
  </si>
  <si>
    <t>Amvic EPS 350 Insulating Concrete Formwork</t>
  </si>
  <si>
    <t>EPDIE-23-120</t>
  </si>
  <si>
    <t>Area of DU (m²) = 1
Thickness of individual EPS panel (mm) = 100
Thickness of cavity for concrete (mm) = 150
Overall Thickness, 2 panels and internal core (mm) = 300
Overall volume of EPS per DU (m³) = 0.2
Density of moulded EPS (kg/m³) = 24
Mass of EPS beads per DU (kg) = 4.8
Mass of EPS beads per DU (kg) = 2.94
Total mass of DU (kg) = 7.74
Thermal resistance R, of system including concrete core (m²K/W) = 6.2</t>
  </si>
  <si>
    <t>This EPD is for Amvic's installed EPS insulated concrete formwork and connectors that comprise Amvic’s Insulated Concrete Formwork (ICF) system for house building. The installed system comprises two EPS panels, connected with polypropylene connectors, pre-assembled at Amvic's production site in Ballycoolin, Dublin. There
is an internal hollow core of 150mm that is filled on-site with ready mixed concrete.
The Amvic ICF EPS products are used in the construction of an Insulated Concrete Formwork structure. The main raw materials, EPS beads, are heated by steam and expanded. The expanded beads are then transferred to a block moulding machine, in which the pellets are steam-fused together and moulded to a fixed size block. As the pellets are placed in the moulding machine, so also are polypropylene webbing connectors, and these
connectors are fixed in place in the system as the blocks are moulded. The moulded blocks, connected with the connectors are then bagged and loaded onto trailers for dispatch to customers. Off-cuts and damaged blocks are sent off-site for recycling.
The expanded insulation is manufactured to EN 13163:2012+A1:2015, Thermal Insulation Products for Buildings - Factory Made Expanded Polystyrene (EPS) Products - Specification.</t>
  </si>
  <si>
    <t xml:space="preserve">The dataset is representative for the production processes used in 2022. The data Quality Levels, according to Table E.1 of EN 15804 +A2, Annex E, for the various criteria are as follows:
• Geographical representativeness: Very Good.
• Time representativeness: Good.
• Technical representativeness: Good.
Allocations
Allocation of electricity types and amounts to the various manufacturing processes has been provided by Amvic, along with production waste and direct emissions; the allocation of impacts to the products is based on the product
composition mass.
Electricity modelling
The electricity supplied is generated by a mixture of renewable energy (wind), natural gas, coal and oil. The emission factor of this mix is 0.492 kg CO2 (GWPt) per kWh. The Single Electricity Market Operator for Ireland
and N.Ireland has confirmed that the fuel mix disclosure breakdown provided by the electricity supplier suffices
as proof of usage of green energy by Amvic, and that the electricity supplier has cancelled a sufficient number of guarantees of origin in the fuel mix disclosure to classify the declared renewables portion of the electricity used by Amvic as renewable.
The cut-off criteria of section 6.3.6 of EN15804 +A2 have been followed
</t>
  </si>
  <si>
    <t>Cradle to gate with options, modules C1–C4, and module D.</t>
  </si>
  <si>
    <t>Kim Allbury, Ricardo PLC</t>
  </si>
  <si>
    <t>Insulated Concrete Walls</t>
  </si>
  <si>
    <t>853456f9-8287-445b-9a4c-987676f07df2</t>
  </si>
  <si>
    <t>EPS pearl 70</t>
  </si>
  <si>
    <t>This LCA is carried out for Mannok EPS Pearl 70. Only the 100 mm thicknesses are listed on this EPD. Mannok can send the EPD’s of other alternative thicknesses upon request. Process description is the same for all varieties. The number indicates the compressive strenght of the material in KPa.
The constituent raw materials of the Mannok EPS are simple and consist of a single material: EPS Expandable PolyStyrene. These materials are used in the full range of products. Multiple suppliers deliver raw materials (EPS Beads) to Mannok and each (Non-Expanded) Polystyrene material has slightly different characteristics, also in the compressive strenght characteristics. The only additional material that all products have is wrapping foil in the packaging process. The wrapping foil is in-scope and modeled.
Mannok EPS is used in the insulating of cavity walls, floors and roof insulation of commercial, industrial and domestic buildings, as well as in a wider range of applications such as the lightweight fill for roads and as packaging material. The “Pearl” product type also consists out of EPS but use, in the wordings of Mannok, more advanced EPS polymers, that offer improved thermal performance.
The service life of the product is taken as 50 years.
The Lite Pac EPS Pearl have a higher thermal resistance than the Lite Pac EPS beads – being 1,16 times higher 
R-value for the same thickness and density of finished product. The insulation boards are used in the following 
applications:• Insulation for floors, roofs and walls for domestic and commercial builds
• Void formers for bridge decks• Flotation units for marinas• Packaging• Lightweight fill for road construction
The higher density boards are used in underfloor and foundation applications:
• Domestic floors - EPS 70 / EPS Pearl 70 Mannok EPS and Mannok EPS Pearl are manufactured by using steam to expand polystyrene beads to approximately forty times their original size. As the beads expand they bond and can then be moulded to the required shape. The sole ingredient of the moulded insulation is polystyrene beads, that contain a small amount (approx. 5 % by weight) of pentane gas. The expanded insulation is manufactured to EN 13163:2012+A1:2015, Thermal Insulation Products for Buildings - Factory Made Expanded Polystyrene (EPS) Products - Specification.</t>
  </si>
  <si>
    <t>8675c8a3-eef8-4ba6-bd23-723eae73aefd</t>
  </si>
  <si>
    <t>KORE EPS 100 Silver</t>
  </si>
  <si>
    <t>Thickness [m]: 0.1
Thermal conductivity, ? [W/mK]: 0.031
Thermal resistance, R [m²K/W] : 3.226
Volume [m³]: 0.1 
Density [kg/m³] : 20.3
Mass per DU [kg]: 2.03</t>
  </si>
  <si>
    <t>86a125f6-5d06-4c56-911f-f6c76f87fa46</t>
  </si>
  <si>
    <t>Kraft paper faced PIR insulation board 38mm  bonded to 12.5mm plasterboard</t>
  </si>
  <si>
    <t>8753812b-0b66-458e-a2bf-1382542466b0</t>
  </si>
  <si>
    <t>Cedral - Etex Ireland Ltd</t>
  </si>
  <si>
    <t>Cedral Fibre Cement Slates</t>
  </si>
  <si>
    <t>EPDIE 20-21</t>
  </si>
  <si>
    <t>A1. Raw materials supply
This module considers the extraction and processing of all raw materials and energy which occur upstream to the Cedral cement fibre slate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Cedral slates and includes all processes linked to production such as mixing, placing and internal transport. Use of electricity, fuels and auxiliary materials in production is taken into account as well. Electricity is 100% renewable - certificate is supplied by electricity supplier.A4-A5. Transport and InstallationThis module covers road + sea transport of the slates from Ireland to construction sites across Ireland and mainland UK and fixing of the slates with copper rivets/nails on the structures. As fixing is manual, it is assumed no energy is consumed in the installation.References transport:Road transport: transport, freight, lorry 16-32 metric ton, EURO6Sea transport: transport, freight, sea, transoceanic shipDistance by road: 574 kmDistance by sea: 106km
9Issue date 23rd March 2020Valid to 23rd March 2025Declaration number EPDIE-20-21ECO Platform EPD no: 1163Capacity utilisation: 64%Bulk density of goods: 1950 kg/m3Installation of products in the building:Copper - 0.0728 kg per m2 of installed slatesB1. Use (Carbonation)The slates are permanently installed in the building and do not require any repair, maintenance or replacement. The only impact during the use phase is that of carbonation, where some CO2 is adsorbed from the atmosphere over the life of the slate.
C2, C3, C4 and D. 
End of life and benefits beyond the system
Deconstruction (C1) is assumed to be manual, and no energy is consumed. Transport (C2) of the deconstruction/demolition materials to their destination is taken to be 100km for disposal or reuse. Waste processing (C3) crushing for use as alternate raw material in Portland cement clinker production is assumed to use a small amount of diesel; Disposal in landfill (C4) of losses (0.1% by weight) of slates incurred in the removal from site to landfill (100 km),. Benefit beyond the system (D) of the slates is where they are used as an alternate raw material for Portland cement manufactur</t>
  </si>
  <si>
    <t>This LCA is carried out for the Cedral fibre cement slate. The constituent raw materials of the slate comprise: cement, GGBS, limestone, admixtures, synthetic fibres, pigments, paint and water. Cedral fibre cement slates are manufactured in accordance with IS EN 492:2012+A2:2018, ‘Fibre-cement slates and fittings. Product specification and test methods. This LCA is carried out for the Cedral fibre cement slate. The constituent raw materials of the slate comprise: cement, GGBS, limestone, admixtures, synthetic fibres, pigments, paint and water. Cedral fibre cement slates are manufactured in accordance with IS EN 492:2012+A2:2018, ‘Fibre-cement slates and fittings. Product specification and test methods.3.1 Manufacturing Process DescriptionCedral fibre cement slates are manufactured from a slurry of the above raw materials. The process is similar to the process used in papermaking, the Hatschek Process. Cellulose papers are mixed with water and refined to a consistency suitable for mixing with further materials. Ground limestone, synthetic fibres, and other minor constituents are then mixed with the cellulose slurry. This mix is then pumped into the final mixer, where additional water, cement and GGBS are added. The slurry is fed into vats containing rotating sieve cylinders that deposit a thin layer on to a felt. The layer is then transferred to a forming drum until a sheet of the desired thickness is achieved. This sheet is trimmed and cut into the required slate sizes. These are then placed between forming templates and compressed. The compressed slates are cured in a heated chamber and then at ambient indoor conditions. Then they are coated with pigmented paints. Finally, the slates are palletised, and are ready for despatch to the market.This LCA also covers the installation, use and end-of-life stages. This covers: transport to customer, installation on site, deconstruction/demolition, disposal and re-use. Installation on site includes use of copper nails/rivets to fix the slates. In the use phase (B1), it is assumed that the slates carbonate. At the end of life, it is assumed the slates are used to replace raw limestone that is used as a raw material for making cement.</t>
  </si>
  <si>
    <t xml:space="preserve">Data quality:
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Data collection period:
The dataset is representative for the production processes used in 2019.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Cedral fibre cement roof slates Ecochain account.
</t>
  </si>
  <si>
    <t>88708d17-c3b4-46eb-8e12-e19c444ef1dc</t>
  </si>
  <si>
    <t>COLAS Bitumen Emulsions - Cationic 65% Surface Dressing</t>
  </si>
  <si>
    <t>EPDIE-24-132</t>
  </si>
  <si>
    <t>This EPD is for Polymer 80%, Cationic 70%, Cationic 65% surface dressing bitumen emulsions. They are
manufactured at the COLAS Bitumen Emulsion production facility at Deerpark Industrial Estate, Oranmore, Co.Galway, Ireland. The main components of the bitumen emulsion are: bitumen, water, emulsifier, solvent, acid and additives. The surface dressing bitumen emulsions are sprayed on road surfaces prior to the application of a single size aggregate or chippings. The surface dressing emulsion binds the aggregate to the road surface. The bitumen emulsions are a mixture of two liquids: (a) Bitumen phase: comprising bitumen and additives (b)
Solvent. The bitumen raw material delivered to the production site is stored in a heated bitumen storage tank at high temperature prior to mixing. After a milling process using a colloidal mill, the cutback bitumen is stored on site in heated at tanks, at approximately 80 °C, before dispatch to site.</t>
  </si>
  <si>
    <t>8a985595-dcfd-4800-b1f4-4b3b4f50741e</t>
  </si>
  <si>
    <t>Passiv AluClad triple glazed window</t>
  </si>
  <si>
    <t>A1. Raw materials supply
This module considers the extraction and processing of all raw materials and energy which occur upstream to the Munster Joinery window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Munster Joinery windows and includes all processes linked to production such as: production of double and triple glazed sheets, extrusion of uPVC profiles, cutting of wood and aluminium profiles, and assembly of window units. Use of electricity (renewables) and fuels (biomass) used for production is taken into account, as well as treatment of wastes generated from production.
A4 and A5. Transport and installation
This module covers road transport of the Munster Joinery windows from production plant to construction site in Ireland and instalation in the building.
References transport:
Road transport: Transport, freight, lorry 7.5-16 metric ton, EURO6 | Europe Distance by road: 126 km
Capacity utilisation: 64%
Installation of the window in the building uses 80ml of oil-based bedding mastic Reference: market for bitumen seal, polymer EP4 flame retardant | Global
C2, C3, and C4. End of Life
C1 In the deconstruction/demolition phase it is assumed that the windows are removed manuallyfrom building, thus no energy or materials are required for module C1, and the impacts assumed to be zero.
C2 In the transport phase it is assumed that these materials travel 50km to their destinations (waste processing or disposal).
C3, C4 In the Waste Processing phase, the following assumptions are made for recycling, landfilling and incineration, based on the default end-of-life scenarios in the windows PCR I.S. EN 17213:2020 (Annex B). The scenario for the Passiv AluClad and Passiv AluP windows are highlighted in the table.</t>
  </si>
  <si>
    <t>This EPD is carried out for the Munster Joinery Passiv AluClad triple glazed windows. The raw materials for the Passiv AluClad windows comprise: glass, argon, uPVC and aluminium and softwood profiles, warm edge spacer, foam filler and associated hardware (hinges, handles, recievers and gears). The windows are manufactured in accordance with I.S. EN 14351-1:2006 +A1:2010 Windows and doors - Product standard, performance characteristics. The three main production processes at Munster Joinery are (a) the cutting and assembly in the factory of the double and triple glazing sheets (b) cutting of aluminium profiles and extrusion, forming and cutting of uPVC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</si>
  <si>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</si>
  <si>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8acfe5b7-ed42-4a9b-aeb4-641a5d83c252</t>
  </si>
  <si>
    <t>PIR insulation board - 100mm FR/ALU</t>
  </si>
  <si>
    <t>EPDIE-21-41</t>
  </si>
  <si>
    <t>This EPD is for the (Polyisocyanurate) PIR insulation boards: CT/PIR, FR/ALU, FR/BGM, FR/MG, Thin-R, of thickness 100mm, the R values quoted are minimum values and the EPD is calculated on this basis. The PIR boards typically comprise of primary raw materials MDI, polyol, flame retardant, pentane, with the addition of minor amounts of admixtures. Depending on intended use, the board facing elements comprise various combinations of the following materials: paper, foil, hard plastic, mineral glass, bitumen fibre. The primary raw materials are mixed with various catalysts &amp; additives and placed between two layers of facing elements. The insulation products are manufactured in accordance with BS EN 13165:2012+A2:2016 Thermal insulation products for buildings.
These insulation products are used in cavity walls, steel and timber-frame walls, soffit, floor, pitched and flat roof insulation applications. The main raw materials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oven, where it is then cured under heat to produce the rigid, thermoset foam board. The board exits the lamination oven and then reaches a cross-cut saw which cuts the board into smaller mother-boards. Each mother-board then is transported to a separate area to cure. There is a minor amount of additional cutting to produce speciality boards such as rebated or tongue &amp; groove edges. Finished boards are stored in the warehouse before despatch to customers. Off cuts from the cutting and trimming are compressed on-site and sent to landfill.</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</si>
  <si>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Unilin Insulation Ireland Ltd , along with production waste and direct emissions; allocation of impacts to the products is based on the product composition mass.
The cut-off criteria of section 6.3.6 of EN15804 +A2 have been followed
</t>
  </si>
  <si>
    <t>8b879d4f-78ea-4d07-b8cd-f71c2684bc05</t>
  </si>
  <si>
    <t>Mannok Hollowcore Slabs HOLLOWCORE 200</t>
  </si>
  <si>
    <t>This LCA presents the results relating to a 1m length of 1.2m wide section of Mannok’s Hollowcore prestressed flooring 200mm thickness.  The constituent raw materials of all of the products comprise sands, aggregate, cement, and prestressing steel strands.
The precast products are manufactured in Derrylin Fermanagh, Northern Ireland. All concrete is batched in a 1.5m3 planetary mixer batching plant. Concrete is then placed on 1.2m wide heated formwork beds to make the hollowcore sections, and then prestressed as the concrete is poured and cured. The heated beds are heated by steam generated by LPG-fired boilers. After sufficient heating and curing the floor sections are cut into pre- determined lengths according to market requirements. Diesel-powered cutters are used to cut the hollowcore floor sections.
Off-cuts of the hollowcore slabs are also produced, for trimming and cutting to order sizes. These are crushed on site, and the steel strands are separated from the crushed concrete. The steel is sent off-site for recycling. The crushed concrete is used off-site in roadbase construction. The materials and energy associated with the off-cuts are fully allocated to the hollowcore slabs sold to the market. Compositions per declared unit of the Hollowcore Slabs have been adjusted (uplifted by 1.7%) to include for the materials that are in the off-cuts.
The floor slabs are manufactured to EN 1168:2005+A3:2011 Precast concrete products, hollow-core slabs.</t>
  </si>
  <si>
    <t>8c007de4-924c-408b-8ed2-67d85c3d4ca2</t>
  </si>
  <si>
    <t>Mannok Hollowcore Slabs HOLLOWCORE 320</t>
  </si>
  <si>
    <t>This LCA presents the results relating to a 1m length of 1.2m wide section of Mannok’s Hollowcore prestressed flooring 320 thickness. The constituent raw materials of all of the products comprise sands, aggregate, cement, and prestressing steel strands.
The precast products are manufactured in Derrylin Fermanagh, Northern Ireland. All concrete is batched in a 1.5m3 planetary mixer batching plant. Concrete is then placed on 1.2m wide heated formwork beds to make the hollowcore sections, and then prestressed as the concrete is poured and cured. The heated beds are heated by steam generated by LPG-fired boilers. After sufficient heating and curing the floor sections are cut into pre- determined lengths according to market requirements. Diesel-powered cutters are used to cut the hollowcore floor sections.
Off-cuts of the hollowcore slabs are also produced, for trimming and cutting to order sizes. These are crushed on site, and the steel strands are separated from the crushed concrete. The steel is sent off-site for recycling. The crushed concrete is used off-site in roadbase construction. The materials and energy associated with the off-cuts are fully allocated to the hollowcore slabs sold to the market. Compositions per declared unit of the Hollowcore Slabs have been adjusted (uplifted by 1.7%) to include for the materials that are in the off-cuts.
The floor slabs are manufactured to EN 1168:2005+A3:2011 Precast concrete products, hollow-core slabs.</t>
  </si>
  <si>
    <t>8cdaacd9-0f96-4bcb-a90b-97590ffd609c</t>
  </si>
  <si>
    <t>CDML bitumen additive</t>
  </si>
  <si>
    <t>EPDIE-22-77</t>
  </si>
  <si>
    <t>Physical state at 20 °C:
Specification: Liquid
Typical values: Liquid
Alkalinity index (mg HCl/g):
Specification: &gt;180
Typical values: 195
Density at 20 °C (g/cm³):
Specification: 0.93 +/- 0.05 
Typical values: 0.93 
Flash point, closed cup (°C):
Specification: &gt;250
Typical values: 
Viscosity at 25 °C (mPa.s):
Specification: 440
Typical values: 450
Cloud point:
Specification: &lt;0 °C
Typical values: 
Further technical details can be found at:
http://www.chemoran.ie/dl/pdf/products/CDML.pdf</t>
  </si>
  <si>
    <t>CDML is a bitumen additive that is used to improve the cohesion build-up of cold micro-surfacing asphalt made with paraffinic bitumen. It can also be used for rapid setting emulsions to increase their viscosity and speed-up the cohesion build-up of the emulsion for surface dressing applications. It is produced and supplied, by Chemoran, in liquid form. It is usually supplied to customers in returnable/re-useable intermediate bulk
containers (IBCs). CDML is maunfactured by the reacting and blending of a variety of bio-based and organic chemicals. There are two processes in the manufacturing of the additives. The first process is Reacting, where organic oils are reacted with amines at temperature in sealed containers. Ancillary devices such as pumps, motors, PLCs, etc., are powered by electricity. The second process is Blending, where the reacted products are further blended with other reaction products or raw materials purchased from external manufacturers.</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</si>
  <si>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Chemoran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</si>
  <si>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8d20ef93-2e60-48d0-9ed9-8539e523d4bd</t>
  </si>
  <si>
    <t>Mannok Therm Roof / MFR-GFR 100mm</t>
  </si>
  <si>
    <t>EPDIE-24-164</t>
  </si>
  <si>
    <t>Weight per m2: 3.85 kg
Density: 38.5 kg/m3
R-value: 4.0 m2K/W</t>
  </si>
  <si>
    <t>Manufacturing Process: The bulk raw chemicals (polyol &amp; MDI) are mixed with catalysts and additives before being metered onto a moving conveyor onto a bottom layer of facer. The chemical mix then starts to rise, due to the effects of the blowing agent, to produce the foam. The foam continues to rise until it contacts the top layer of facer material as it enters the double-belt laminator, where it is then cured at high temperature to produce the rigid, thermoset foam board. The board exits the lamination oven and then cut to size, and then sent to a cooling zone to cool down. Final trimming of edges then takes place, and then the board is ready for dispatch to the market. Off-cuts from the cutting and trimming are compressed on-site, and sent to landfill. 
The board consist of  77% to 82% MDI and polyol, with 23% to 18% minor constituents, such as flame retardant, silicone, amine and trimer catalysts. these percentages vary depending on the particular intended application of the PIR board. A glass fibre facing is applied to the PIR board.
the PIR 100mm Gfib board is used as insulation in roofs.  The PIR board is manufactured in accordance with IS EN 13165:2012 Thermal insulation products for buildings. Factory made rigid polyurethane foam (PU) products.Specification.</t>
  </si>
  <si>
    <t>8ebb77eb-5d16-401b-a485-dc904de69acd</t>
  </si>
  <si>
    <t xml:space="preserve">CEM I 52,5 N Bulk </t>
  </si>
  <si>
    <t>EPDIE-21-69</t>
  </si>
  <si>
    <t xml:space="preserve">
Clinker 95 to 100% 
Minor additional constituents 0 to 5% 
Gypsum 3 to 4% 
Recycled material &lt; 1%
28-day strength 56.0 - 62.5
Specific density (kg/m³) 3,050 - 3,200
Specific surface (m²/kg) 325 - 425
setting time (min) 90 - 190
Soundness (mm)0.0 - 4.0</t>
  </si>
  <si>
    <t>The cement is manufactured at the Breedon Cement Ireland factory at Kinnegad, Co. Westmeath, Ireland, in accordance with I.S. EN 197-1:2011, Compositions, specifications and conformity criterial for common cements.
The main material components of the cement are clinker, ground limestone and gypsum. A small amount of bypass dust is added as well as a chromate-reducing agent to the cement. A grinding aid is also added to assist in the grinding process.
The clinker comprises the firing of the following products in the kiln at 1,500OC: limestone, shale, silica clay, silica sand, with small amounts of waste water treatment plant sludge and flue dust. A1 Raw materials supply: The raw materials are limestone, shale, clay, sand for the clinker, and then gypsum, and minor additional constituents (inorganic, comprising no more than 5% of the cement), are added to the clinker to make the final cement product.
A2 Transport: This module covers the impacts of the transport of the raw materials and fuels to the production site.
A3 Manufacturing: The main raw materials for clinker, limestone, shale clay and sand, are quarried on site, crushed to smaller sizes and mixed to create a homogenous mix. To this is added crushed shale (clay) and sand. These are then pre-heated before being fed into the cement kiln., where they are burned with a mixture of coal, fuel oil, and alternate fuels: solvents, meat &amp; bonemeal and solid recovered fuel (SRF). The material that emerges from the kiln is clinker. The clinker is then cooled and transported by conveyor belt to the clinker store, and from there to the cement mill, as and when needed. The cement mill grind the clinker and additions as the mill rotates on its horizontal axis. The clinker is inter-ground with additions of limestone and gypsum, and minor additional constituents of by-pass dust, chromate-reducing agents, and a grinding aid (to increase grinding efficiency).</t>
  </si>
  <si>
    <t xml:space="preserve">The dataset is representative for the production processes used in 2019. The data Quality Level, according to Table E.1 of EN15804:2012+A2:2019, Annex E, is 'very good'.
Allocation of electricity types and amounts to the various manufacturing processes has been provided by Breedon Cement Ireland Ltd along with production waste and direct emissions.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</si>
  <si>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8f272b30-5db1-49cc-96a0-cfc18e462e89</t>
  </si>
  <si>
    <t>EPDIE-22-102</t>
  </si>
  <si>
    <t xml:space="preserve">PROPERTY: Thickness Swelling (24hrs)
STANDARD: EN 317
UNIT: %
Panel 3 - 25mm: 10 - 35
PROPERTY: Internal Bond
STANDARD: EN 319
UNIT: N/mm²
Panel 3 - 25mm: 0.55 - 0.65
PROPERTY: Modulus of Rupture
STANDARD: EN 310
UNIT: N/mm²
Panel 3 - 25mm: 18 - 23
PROPERTY: Modulus of elasticity
STANDARD: EN 310
UNIT: N/mm²
Panel 3 - 25mm: 2100 - 2700
PROPERTY: Moisture Content
STANDARD: EN 322
UNIT: %
Panel 3 - 25mm: 4 - 8
PROPERTY: Formaldehyde
STANDARD: EN 120
UNIT: mg/100g
Panel 3 - 25mm: &lt;8
PROPERTY: Thermal Conductivity (?) Value
STANDARD: EN 13986
UNIT: w/(m.K)
Panel 3 - 25mm: 0.1 - 0.14
</t>
  </si>
  <si>
    <t>This EPD is carried out for the MEDITE MR INDUSTRIAL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MR INDUSTRIAL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</si>
  <si>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90412949-8edf-4a3c-bf58-2af8a787e54a</t>
  </si>
  <si>
    <t>EPDIE-22-105</t>
  </si>
  <si>
    <t xml:space="preserve">PROPERTY: Thickness Swelling (24hrs)
STANDARD: EN 317
UNIT: %
Panel 3 - 25mm: 15 - 35
PROPERTY: Internal Bond
STANDARD: EN 319
UNIT: N/mm²
Panel 3 - 25mm: 0.65 - 0.70
PROPERTY: Modulus of Rupture
STANDARD: EN 310
UNIT: N/mm²
Panel 3 - 25mm: 27 - 29
PROPERTY: Modulus of elasticity
STANDARD: EN 310
UNIT: N/mm²
Panel 3 - 25mm: 2800 - 3000
PROPERTY: Moisture Content
STANDARD: EN 322
UNIT: %
Panel 3 - 25mm: 4 - 8
PROPERTY: Formaldehyde
STANDARD: EN 120
UNIT: mg/100g
Panel 3 - 25mm: &lt;8
PROPERTY: Thermal Conductivity (?) Value
STANDARD: EN 13986
UNIT: w/(m.K)
Panel 3 - 25mm: 0.1 - 0.14
</t>
  </si>
  <si>
    <t>This EPD is carried out for the MEDITE FQ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FQ MDF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</si>
  <si>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92088a23-85a3-4866-b82c-98bf58938c1f</t>
  </si>
  <si>
    <t xml:space="preserve">Vara Plus </t>
  </si>
  <si>
    <t>EPDIE-22-83</t>
  </si>
  <si>
    <t>SD value: 0.4m to &gt;60m
Tensile Strength: MD 350 / CD 315 / 50mm
Nail Tear Resistance: MD 350 N / CD 375
https://www.partel.ie/product/22/1/vara-plus-smart-vapour-control-layer</t>
  </si>
  <si>
    <t>This EPD is for Partel's VARA PLUS Smart Vapour Control Layer.The raw materials are predominantly polypropylene non-woven or scrim and one or more copolymers, with a small amount of ink printed on one side of the membrane to ensure correct installation.
VARA PLUS is a smart high-performance vapour barrier with an optimum SD value range of 0.4m to &gt;60m, ensuring maximum airtightness and intelligently controls the water vapour, allowing the building to dry out
and preventing the risk of condensation within the construction. An SD Value of this range, along with the Hygrovariable Technology, ensure optimum summer drying conditions and winter protection. VARA PLUS can be used as an inner airtight membrane and vapour control layer for externally vapour open build ups. VARA PLUS is also a key component in demanding externally vapour closed structures such as flat roofs, green roofs and unventilated roofs. It can be applied to the roof, walls, floor and ceiling in residential and commercial buildings.
 The membranes are manufactured by applying a polymer sheet onto a substrate of non-woven or scrim, and applying print to one side.</t>
  </si>
  <si>
    <t xml:space="preserve">The dataset is representative for the production processes used in 2019, in the countries of production: Belgium and Finland. The data Quality Level, according to Table E.1 of EN 15804 +A2, Annex E, is as follows:
Geographical representativeness: Very Good.
Technical representativeness: Good.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</si>
  <si>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This LCA covers the Product (A1 - A3), Construction Process (A4 - A5), end of Life (C1 - C4), and benefits and loads
beyond the system boundary (D).</t>
  </si>
  <si>
    <t>Vapour control layer</t>
  </si>
  <si>
    <t>933289d9-097e-49ef-ac8e-0184c769dce6</t>
  </si>
  <si>
    <t xml:space="preserve">City Pave VS5 </t>
  </si>
  <si>
    <t>EPDIE-21-67</t>
  </si>
  <si>
    <t>958fe139-a6d1-4c43-b4d4-fc0e99488edb</t>
  </si>
  <si>
    <t>EPDIE-21-64</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</si>
  <si>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a single mix. The mix comprises special sands and pigments for appearances, as well as standard sands and aggregates for the main structure. The declared unit of this type of product is one m³.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</si>
  <si>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Concave and convex kerbs</t>
  </si>
  <si>
    <t>95c5e982-f392-42a9-94c3-69e062ae933c</t>
  </si>
  <si>
    <t>C32/40 Readymix Concrete (0% GGBS Cement Replacement)</t>
  </si>
  <si>
    <t>EPDIE-24-194</t>
  </si>
  <si>
    <t>95e14fc8-9ea1-4d4a-a3d5-00942f585ca1</t>
  </si>
  <si>
    <t>EPDIE-22-101</t>
  </si>
  <si>
    <t>This EPD is carried out for the MEDITE MR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MR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</si>
  <si>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96e77417-ca7d-4cd4-8805-d57bbc5690dd</t>
  </si>
  <si>
    <t>Ecocem CEM III/A</t>
  </si>
  <si>
    <t>Ecocem is a (latent) hydraulic binder produced by grinding granulated blast furnace slag (GBS). After grinding it becomes GGBS that conforms with the EN 15167 standard. This product is called “Ecocem”. Ecocem is an “inter- mediate” product, i.e. a constituent for the production of concrete, as well as mortar, masonry mortar, and other cementitous-bound materials. Concrete producers determine the proportions of binders used (ordinary cement and Ecocem), so they are able to apply the optimal mix. This means that the use of Ecocem will vary with the intended application and requirements of the final concrete product.
Besides producing Ecocem (GGBS), Ecocem Ireland also produses two different mixes of Ecocem and Portland cement. Ecocem CEM III/A contains up to 65% GGBS. Ecocem CEM III/C contains up to 95% GGBS. Ecocem CEM III/A. Ecocem is made only from GBS. Blast furnace slag (BS) is a residual portion of the reaction between the raw materials: iron ore, coal and limestone, as schematically illustrated in Figure 2. In the blast furnace, the iron ore is heated to about 1500 ° C. In the melt that is formed, the heavier molten iron sinks to the bottom and the remaining materials, mostly molten limestone, which forms the slag, are tapped off. The molten slag is then rapidly cooled under high pressure water jets, a process called quenching, where it is cooled into small granular pieces. This resulting product is granulated blast furnace slag (GBS). The GBS is imported to Ecocem’s plant from different locations throughout Europe. At the production facility in Dublin, the various slags are pre-mixed in the storage yard before milling, to ensure a consistent quality.
When the GBS is pre-mixed, it is transported with a shovel and fed into a hopper at the production facility is (Figure 2 right side). At this time, the GBS still contains about 10% moisture. By means of a gas dryer, this mois- ture is evaporated from the GBS which is then fed into the ball mill to be ground until it reaches the appropri- ate fineness. In the separator, the fine particles that meet the required fineness are separated and discharged into the storage silo. At this stage the product is a ground GBS, referred to as GGBS (ground granulated blast furnace slag). Ground material that is still too coarse is fed back into the ball mill to be ground further. From the storage silo the Ecocem product (GGBS) is ready to be transported to the customer.
To create Ecocem CEM III/A and Ecocem CEMIII/C is blended with CEM I Portland cement.</t>
  </si>
  <si>
    <t>970c5e4a-4483-4f89-b0d9-6618f64cc70c</t>
  </si>
  <si>
    <t>Unilin Thin-R 50mm</t>
  </si>
  <si>
    <t>EPDIE-20-23</t>
  </si>
  <si>
    <t>This EPD is for Thin-R insulation boards of thickness  50mm. The R values quoted are minimum values and the EPD is calculated on this basis. The PIR boards typically comprise of primary raw materials MDI, polyol, flame retardand, pentane, with the addition of minor amounts of admixtures. Depending on intended use, the board facing elements comprise various combinations of paper &amp; foil. The primary raw materials are mixed with various catalysts &amp; additives and placed between two layers of facing elements.
The insulation products are manufactured in accordance with BS EN 13165:2012+A2:2016 Thermal insulation products for buildings.
These insulation products are used in solid, cavity &amp; timber-frame walls, floor &amp; pitched roof insulation applications The main raw materials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oven, where it is then cured under heat to produce the rigid, thermoset foam board. The board exits the lamination oven and then reaches a cross-cut saw which cuts the board into smaller mother-boards. Each mother-board then is transported to a separate area to cure. There is a minor amount of additional cutting to produce speciality boards such as rebated or tongue &amp; groove edges. Finished boards are stored in the warehouse before despatch to customers. Off cuts from the cutting and trimming are compressed on-site and sent to landfill.</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</si>
  <si>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Unilin Insulation Ireland Ltd, along with production waste and direct emissions; allocation of impacts to the products is based on the product composition mass.
The cut-off criteria of section 6.3.6 of EN15804 +A2 have been followed
</t>
  </si>
  <si>
    <t>9a46ad3f-2af0-4f40-9707-ae1ac7e2f40a</t>
  </si>
  <si>
    <t>Unilin Insulation Boards Hytherm SD</t>
  </si>
  <si>
    <t>EPDIE-21-40</t>
  </si>
  <si>
    <t>A1. Raw materials supply
This module considers the extraction and processing of all raw materials and energy which occur upstream to the Xtratherm Insulation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the EPS insulation and includes all processes linked to production such as, mixing, packing and internal transportation. Use of electricity, fuels and auxiliary materials used during production is taken into account as well.</t>
  </si>
  <si>
    <t>This EPD is carried out for the Hytherm SD, Hytherm HD and Warm-R Premium products. The raw material for the Hytherm boards is white expandable polystyrene (EPS) beads; the raw material for the Warm-R Premium boards is grey expandable polystyrene (EPS) beads. The insulation products are manufactured in accordance with I.S. EN 13163, “Thermal insulation products for buildings. Factory made expanded polystyrene (EPS) products. Specifications”. Further technical information can be obtained at https://unilininsulation.ie/products/eps/. The expandable polystyrene beads are heated by steam, and expanded to up to 40 times their original size. The expanded beads are then stored before being transferred to a block moulding machine. In the block moulding machine the pellets are steam-fused together and moulded to a fixed size block. The moulded blocks are then left to sit for several days, before being brought to a cutting station where the blocks are trimmed and cut
into the specific size required for the intended application. The cut pieces are then shrink-wrapped and loaded onto trailers for dispatch to customers. Off-cuts from the trimming and cutting process are re-used in the block moulding. The off-cuts comprise some 10% of the relevant final product.</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</si>
  <si>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has been done on a mass basis.
The measurement of environmental impacts uses the CML 2 baseline method In addition, to facilitate the
reproducibility of this LCA, a full set of data records has been generated which can be accessed via the EcoChaintool. This data portfolio contains a summary of all the data used in this LCA, and correspondingly, in the Unilin Insulation Ireland Ltd Ecochain account.
</t>
  </si>
  <si>
    <t>9b5526f7-16fe-4a6e-b678-46617549fcb0</t>
  </si>
  <si>
    <t>CEM II/A-L 52,5 N Bulk</t>
  </si>
  <si>
    <t>EPDIE-24-137</t>
  </si>
  <si>
    <t>9ce09408-c420-435e-9e57-17b42f19ca3d</t>
  </si>
  <si>
    <t>100mm thick Non Load Bearing or Partition Prestressed Wall Panels</t>
  </si>
  <si>
    <t>EPDIE-24-187</t>
  </si>
  <si>
    <t xml:space="preserve">The main material constituents of the wall panels are: CEM I cement, GGBS, fine and coarse aggregates, powdered limestone, prestressed strand (recycled content of 80%), admixtures and water. The production process involves first batching the fresh concrete. This concrete is then placed in the precast product mould which already contains the steel reinforcement. Once placed in the mould, the concrete is allowed cure for until suitable strength has been gained. The product is demoulded and dispatched after a minimum of 7 days from casting. The mean density of the units is 2504 kg/m3. </t>
  </si>
  <si>
    <t>The 100mm thick non load bearing concrete wall panels are manufactured in full compliance with ISO 9001 and are designed for speed of installation, strength, durability and versatility. Large areas can be enclosed with a durable and high quality product without losing an attractive finish. Using precast concrete provides the ideal system for resilient structures allowing for easy maintenance. Further information at: https://www.moore-concrete.com/agriculture/prestressed-wall-panels/ The wall panels are manufactured in accordance with BS EN 14992, BS EN13369,  and comply with I.S. EN 206 :2013 Concrete Specification, Performance, Production and Conformity.</t>
  </si>
  <si>
    <t>9d19aeb9-a646-4980-b372-42305a5adbec</t>
  </si>
  <si>
    <t>PIR Insulation board - 100mm Thin-R</t>
  </si>
  <si>
    <t>This EPD is for the (Polyisocyanurate) PIR insulation boards: CT/PIR, FR/ALU, FR/BGM, FR/MG, Thin-R, of thickness 100mm, the R values quoted are minimum values and the EPD is calculated on this basis. The PIR boards typically comprise of primary raw materials MDI, polyol, flame retardant, pentane, with the addition of minor amounts of admixtures. Depending on intended use, the board facing elements comprise various combinations of the following materials: paper, foil, hard plastic, mineral glass, bitumen fibre. The primary raw materials are mixed with various catalysts &amp; additives and placed between two layers of facing elements. The insulation products are manufactured in accordance with BS EN 13165:2012+A2:2016 Thermal insulation products for
buildings.
These insulation products are used in cavity walls, steel and timber-frame walls, soffit, floor, pitched and flat roof insulation applications. The main raw materials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oven, where it is then cured under heat to produce the rigid, thermoset foam board. The board exits the lamination oven and then reaches a cross-cut saw which cuts the board into smaller mother-boards. Each mother-board then is transported to a separate area to cure. There is a minor amount of additional cutting to produce speciality boards such as rebated or tongue &amp; groove edges. Finished boards are stored in the warehouse before despatch to customers. Off cuts from the cutting and trimming are compressed on-site and sent to landfill.</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</si>
  <si>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Unilin Insulation Ireland Ltd , along with production waste and direct emissions; allocation of impacts to the products is based on the product composition mass.
The cut-off criteria of section 6.3.6 of EN15804 +A2 have been followed.
</t>
  </si>
  <si>
    <t>9dddf04d-f35f-433a-aa75-c13edaf84043</t>
  </si>
  <si>
    <t>Irish Cement Bulk CEM II/A-L</t>
  </si>
  <si>
    <t>EPDIE-24-129</t>
  </si>
  <si>
    <t>The Central Product Classification (CPC) for cement is CPC 37440. Cement is a hydraulic binder i.e., a finely ground in-organic material which, when mixed with water, forms a paste which sets and hardens by means of hydration reactions and processes and which, after hardening, retains its strength and stability, even under water. Cement is mainly used as a binder for concrete, mortar or cement screed. Irish Cement Limited operate two cement manufacturing facilities in the Republic of Ireland. 
Irish Cement, Castlemungret, Co. Limerick,
Irish Cement, Platin, Drogheda, Co. Louth
Main product components
Cement according to EN 197-1 is produced by grinding and mixing the constituents defined in the standard
Constituents of cement as defined in EN 197-1 are:
• main constituents (portland cement clinker and e.g. limestone)
• minor additional constituents (added to improve the physical properties of the cement, such as workability
• or water retention)
• calcium sulfate (natural gypsum, added to control setting)
• additives (the total quantity of additives shall not exceed 1% by mass of the cement)
The main constituents of Bulk CEM II/A-L cement are clinker and limestone. The composition of Bulk CEM II/A-L cement as per EN 197 Table 1 is assumed for the LCA model:
Portland cement clinker: 80-94% 
Limestone: 6-20%
Gypsum: 3-5%
Minor additional constituents: 0-5% The most important component of cement according to EN 197-1 is clinker. It is produced from raw materials such as limestone and clay which are crushed, homogenized and fed into a rotary kiln. The raw materials are sintered at a temperature of 1450°C to form new compounds. Clinker consists mainly of calcium, silica,
aluminium and iron-oxides.
In a second phase of manufacturing, calcium sulphates and additional materials are added to the clinker. All constituents are ground together leading to a fine and homogenous powder.</t>
  </si>
  <si>
    <t>9e67f2ea-0aaf-4952-b4ec-f8af5cf440c5</t>
  </si>
  <si>
    <t>Unilin Insulation Boards Hytherm HD</t>
  </si>
  <si>
    <t>A1. Raw materials supply
This module considers the extraction and processing of all raw materials and energy which occur upstream to
the EPS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the EPS insulation and includes all processes linked to production
such as, mixing, packing and internal transportation. Use of electricity, fuels and auxiliary materials used during
production is taken into account as well.</t>
  </si>
  <si>
    <t>This EPD is carried out for the Hytherm SD, Hytherm HD and Warm-R Premium products. The raw material for the Hytherm boards is white expandable polystyrene (EPS) beads; the raw material for the Warm-R Premium boards is grey expandable polystyrene (EPS) beads. The insulation products are manufactured in accordance with I.S. EN 13163, “Thermal insulation products for buildings. Factory made expanded polystyrene (EPS) products.
Specifications”. Further technical information can be obtained at https://unilininsulation.ie/products/eps/. The expandable polystyrene beads are heated by steam, and expanded to up to 40 times their original size. The expanded beads are then stored before being transferred to a block moulding machine. In the block moulding machine the pellets are steam-fused together and moulded to a fixed size block. The moulded blocks are then left to sit for several days, before being brought to a cutting station where the blocks are trimmed and cut into the specific size required for the intended application. The cut pieces are then shrink-wrapped and loaded onto trailers for dispatch to customers. Off-cuts from the trimming and cutting process are re-used in the block moulding. The off-cuts comprise some 10% of the relevant final product.</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</si>
  <si>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has been done on a mass basis.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Unilin
Insulation Ireland Ltd Ecochain account.
</t>
  </si>
  <si>
    <t>9e8d3521-234b-4c31-b6a5-992925db1cb7</t>
  </si>
  <si>
    <t>PIR insulation board - 100mmFR/BGM</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</si>
  <si>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Unilin Insulation Ireland Ltd , along with production waste and direct emissions; allocation of impacts to the products
is based on the product composition mass.
The cut-off criteria of section 6.3.6 of EN15804 +A2 have been followed.
</t>
  </si>
  <si>
    <t>9eaf7df0-2554-4528-a68c-873ef5e42b7a</t>
  </si>
  <si>
    <t>Cavity Xtroliner (XO)</t>
  </si>
  <si>
    <t>Full technical details on these products can be found at:
https://unilininsulation.ie/products/xtroliner/</t>
  </si>
  <si>
    <t>a01bd121-ed09-409f-8e52-b2397cd62746</t>
  </si>
  <si>
    <t>EPS pearl 100</t>
  </si>
  <si>
    <t>This LCA is carried out for Mannok EPS Pearl 100. Only the 100 mm thicknesses are listed on this EPD. Mannok can send the EPD’s of other alternative thicknesses upon request. Process description is the same for all varieties. The number indicates the compressive strenght of the material in KPa.
The constituent raw materials of the Mannok EPS are simple and consist of a single material: EPS Expandable PolyStyrene. These materials are used in the full range of products. Multiple suppliers deliver raw materials (EPS Beads) to Mannok and each (Non-Expanded) Polystyrene material has slightly different characteristics, also in the compressive strenght characteristics. The only additional material that all products have is wrapping foil in the packaging process. The wrapping foil is in-scope and modeled.
Mannok EPS is used in the insulating of cavity walls, floors and roof insulation of commercial, industrial and domestic buildings, as well as in a wider range of applications such as the lightweight fill for roads and as packaging material. The “Pearl” product type also consists out of EPS but use, in the wordings of Mannok, more advanced EPS polymers, that offer improved thermal performance.
The service life of the product is taken as 50 years
The Lite Pac EPS Pearl have a higher thermal resistance than the Lite Pac EPS beads – being 1,16 times higher 
R-value for the same thickness and density of finished product. The insulation boards are used in the following 
applications:• Insulation for floors, roofs and walls for domestic and commercial builds
• Void formers for bridge decks• Flotation units for marinas• Packaging• Lightweight fill for road construction Mannok EPS and Mannok EPS Pearl are manufactured by using steam to expand polystyrene beads to approximately forty times their original size. As the beads expand they bond and can then be moulded to the required shape. The sole ingredient of the moulded insulation is polystyrene beads, that contain a small amount (approx. 5 % by weight) of pentane gas. The expanded insulation is manufactured to EN 13163:2012+A1:2015, Thermal Insulation Products for Buildings - Factory Made Expanded Polystyrene (EPS) Products - Specification.</t>
  </si>
  <si>
    <t>a164efee-b5d7-4a14-af83-e793f9cc7464</t>
  </si>
  <si>
    <t>Mannok Hollowcore Slabs HOLLOWCORE 150</t>
  </si>
  <si>
    <t>This LCA presents the results relating to a 1m length of 1.2m wide section of Mannok’s Hollowcore prestressed flooring 150mm thickness.
 The constituent raw materials of all of the products comprise sands, aggregate, cement, and prestressing steel strands.
The precast products are manufactured in Derrylin Fermanagh, Northern Ireland. All concrete is batched in a 1.5m3 planetary mixer batching plant. Concrete is then placed on 1.2m wide heated formwork beds to make the hollowcore sections, and then prestressed as the concrete is poured and cured. The heated beds are heated by steam generated by LPG-fired boilers. After sufficient heating and curing the floor sections are cut into pre- determined lengths according to market requirements. Diesel-powered cutters are used to cut the hollowcore floor sections.
Off-cuts of the hollowcore slabs are also produced, for trimming and cutting to order sizes. These are crushed on site, and the steel strands are separated from the crushed concrete. The steel is sent off-site for recycling. The crushed concrete is used off-site in roadbase construction. The materials and energy associated with the off-cuts are fully allocated to the hollowcore slabs sold to the market. Compositions per declared unit of the Hollowcore Slabs have been adjusted (uplifted by 1.7%) to include for the materials that are in the off-cuts.
The floor slabs are manufactured to EN 1168:2005+A3:2011 Precast concrete products, hollow-core slabs.</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</si>
  <si>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2018.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Hollowcore EcoChain account.
</t>
  </si>
  <si>
    <t>a2074d23-e101-40f5-83d5-c85cbd5bc3bb</t>
  </si>
  <si>
    <t>C28/35 Readymix Concrete (30% GGBS Cement Replacement)</t>
  </si>
  <si>
    <t>EPDIE-24-191</t>
  </si>
  <si>
    <t>a22ff5a9-9556-4b56-b27f-492f1a2c735d</t>
  </si>
  <si>
    <t>C32/40 Readymix Concrete (30% GGBS Cement Replacement)</t>
  </si>
  <si>
    <t>EPDIE-24-193</t>
  </si>
  <si>
    <t>a2cb7313-af10-41b5-8dba-361be918b8db</t>
  </si>
  <si>
    <t xml:space="preserve">CEM II/A-L 42,5 R bulk cement </t>
  </si>
  <si>
    <t>EPDIE-22-95</t>
  </si>
  <si>
    <t xml:space="preserve">Main material contents of CEM I 52,5 N bulk cement:
Clinker (including gypsum): 80 to 94 %
Minor additional constituents: 0 to 5%
Limestone: 6 to 20 %
Gypsum: 6 to 7 %
Recycled material: 1.34%
Main technical characteristics of CEM I 52,5 N bulk cement:
28-day strength: 54.9
Specific density (kg/m³): 1,140
Specific surface (m²/kg): 467
setting time (min): 162
Soundness (mm): 0.8
</t>
  </si>
  <si>
    <t>The cement is manufactured at the Cemcor cement factory at Cookstown, Co. Tyrone, Northern Ireland, in accordance with B.S. EN 197-1:2011, Compositions, specifications and conformity criteria for common cements.
The main material components of the cement are clinker, ground limestone and gypsum. A small amount of bypass dust is added as well as a chromate-reducing agent to the cement. A grinding aid is also added to assist in the grinding process. The clinker comprises the firing of the following products in the kiln at 1,500°C: limestone, shale, flue dust, gypsum with small amounts of iron oxide. A1. Raw materials supply 
The main raw materials for the clinker are limestone and shale. The main raw materials for the cements are clinker, finely ground limestone, gypsum, and minor additional constituents (inorganic, comprising no more than 5% of the cement).
A2. Transport 
This module covers the impacts of the transport of the raw materials and fuels to the production site. 
A3. Manufacturing
The main raw materials for clinker, limestone and shale are quarried on site, crushed to smaller sizes and mixed to create a homogenous mix. These are then pre-heated before being fed into the cement kiln., where they are burned with a mixture of coal, fuel oil, and alternate fuels. The material that emerges from the kiln is clinker. The clinker is then cooled and transported by conveyor belt to the clinker store, and from there to the cement mill, for grinding to the final cement, with other constituents. The cement mill grinds the clinker and additions as the mill rotates on its horizontal axis. The clinker is inter-ground with the limestone and gypsum additions, and other minor additional constituents, chromate-reducing agents, and a grinding aid (to increase grinding efficiency).</t>
  </si>
  <si>
    <t>a2d018ec-f923-4785-8277-09d60856fade</t>
  </si>
  <si>
    <t>Passiv AluClad double glazed window</t>
  </si>
  <si>
    <t>This EPD is carried out for the Munster Joinery Passiv AluClad double glazed windows. The raw materials for the Passiv AluClad windows comprise: glass, argon, uPVC and aluminium and softwood profiles, warm edge spacer, foam filler and associated hardware (hinges, handles, recievers and gears). The windows are manufactured in accordance with I.S. EN 14351-1:2006 +A1:2010 Windows and doors - Product standard, performance characteristics.
 The three main production processes at Munster Joinery are (a) the cutting and assembly in the factory of the double and triple glazing sheets (b) cutting of aluminium profiles and extrusion, forming and cutting of uPVC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</si>
  <si>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a41d54dc-9a78-4014-bb30-f0a01c7dfc10</t>
  </si>
  <si>
    <t>COLAS Bitumen Emulsions - Polymer 80% Surface Dressing</t>
  </si>
  <si>
    <t>a47534a1-2230-4888-9af9-a3293133a5dc</t>
  </si>
  <si>
    <t>TDC HV3 Rapid Set Emulsifier</t>
  </si>
  <si>
    <t>Physical state at 20 °C:
Specification: Liquid
Typical values: Liquid
Alkalinity index (mg HCl/g):
Specification: &gt;85
Typical values: 92
Density at 20 °C (g/cm³):
Specification: 0.90 +/- 0.05
Typical values: 0.9
Flash point, closed cup (°C):
Specification: &gt; 200
Typical values: 
Viscosity at 25 °C (mPa.s):
Specification: 90
Typical values: 95
Cloud point:
Specification: &lt; 10 °C
Typical values: 
Further technical details can be found at:
http://www.chemoran.ie/dl/pdf/products/TDC-HV3.pdf</t>
  </si>
  <si>
    <t>a51a5580-52b9-44d5-8769-595ec1d1ca0a</t>
  </si>
  <si>
    <t xml:space="preserve">Concrete Bunker Retaining Wall </t>
  </si>
  <si>
    <t>EPDIE-22-91</t>
  </si>
  <si>
    <t>Full details on the bunker wall products can be found at:
https://www.moore-concrete.com/agriculture/concrete-bunker-walls/</t>
  </si>
  <si>
    <t>This average product EPD is for Moore Concrete's precast concrete bunker wall. The results presented in this EPD are the results for a weighted average of the concrete mixes and steel reinforcement of the bunker wall products manufactured by Moore Concrete in 2021. The raw materials are cements, GGBS, aggregates, admixtures, reinforcing steel and lifting accessories. In addition, consumables include steel and timber for formwork, release agents and curing agents, plastic and concrete spacers. The products are manufactured in accordance with the following standards: EN 13369 'Common rules for precast concrete products'; EN 15258 'Precast concrete Products. Retaining wall elements'.
The precast units are delivered to site on flat-bed trucks. No product packaging is used in the delivery to the customer, other than re-useable wood skids, as and when needed. The precast products are manufactured from cement and cement replacements, aggregates, water and a variety of admixtures. The concrete mix ingredients are batch-weighed, mixed and dropped into a hopper that is transported across the factory hall so that the fresh concrete is then placed into the selected formwork/mould.
The moulds are prepared with a mould oil, reinforcing bars and spacers before the mix is poured. Once the fresh concrete is placed in the moulds, the surface is sprayed with a curing agent to assist curing. The moulds are left in place on the factory floor to allow the concrete to cure. Demoulding of the precast concrete elements takes place once the correct strength has been achieved. Units are finished in the factory and transported to a storage area.</t>
  </si>
  <si>
    <t xml:space="preserve">The dataset is representative for the production processes used in 2021, in the country of production, Northern Ireland. The data Quality Level, according to Table E.1 of EN 15804 +A2, Annex E, is as follows:
• Geographical representativeness: Very Good
• Technical representativeness: Very Good
•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</si>
  <si>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This LCA covers the Product (A1 - A3), Construction Process (A4 - A5), End of Life (C1 - C4), and benefits and loads
beyond the system boundary (D)</t>
  </si>
  <si>
    <t>a6740360-bf3a-49d7-af54-d24a907c48f3</t>
  </si>
  <si>
    <t>Square Top Tile</t>
  </si>
  <si>
    <t>a8a5a5b2-f445-4d88-8336-d7f51f11bccb</t>
  </si>
  <si>
    <t>MDC Mixing Grade Emulsifer</t>
  </si>
  <si>
    <t>Physical state at 20 °C:
Specification: Liquid
Typical values: Liquid
Alkalinity index (mg HCl/g):
Specification: &gt;215
Typical values: 240
Density at 20 °C (g/cm³):
Specification: 0.97 +/- 0.05
Typical values: 0.97 
Flash point, closed cup (°C):
Specification: &gt;100
Typical values: 
Viscosity at 25 °C (mPa.s):
Specification: 320
Typical values: 325
Cloud point:
Specification: &lt; 0 °C
Typical values: 
Further technical details can be found at:
http://www.chemoran.ie/dl/pdf/products/MDC.pdf</t>
  </si>
  <si>
    <t>These products are a mix of fatty imidazoline derivatives and amidoamines designed for bitumen emulsions used in the manufacture of mixing grade bitumen emulsions for cold mixes, grave emulsion and microsurfacing with either paraffinic or naphthenic bitumen. They are produced and supplied, by Chemoran, in liquid form. They are usually supplied to customers in returnable/re-useable intermediate bulk containers (IBCs).
The mixing grade emulsifiers are maunfactured by the reacting and blending of a variety of bio-based and organic chemicals.
 There are two processes in the manufacturing of the admixtures. The first process is Reacting, where organic oils are reacted with amines at temperature in sealed containers. Ancillary devices such as pumps, motors, PLCs, etc., are powered by electricity. The second process is Blending, where the reacted products are further blended withother reaction products or raw materials purchased from external manufacturers.</t>
  </si>
  <si>
    <t>a9107e16-3b0f-4275-97f4-60aa6bbe8002</t>
  </si>
  <si>
    <t>ASC (Anti-stick agent)</t>
  </si>
  <si>
    <t>EPDIE-22-78</t>
  </si>
  <si>
    <t>Physical state at 20 °C:
Specification: Liquid
Typical values: Liquid
Alkalinity index (mg HCl/g): 
Specification: &gt;20
Typical values: 28
Density at 20 °C (g/cm³):
Specification: 0.92 +/- 0.05
Typical values: 0.92 
Flash point, closed cup (°C):
Specification: &gt;100
Typical values: 
Viscosity at 25°C (mPa.s):
Specification: 100
Typical values: 105
Cloud point:
Specification: &lt;0 °C
Typical values: 
Further technical details can be found at:
http://chemoran.com/category/products/anti_stick/</t>
  </si>
  <si>
    <t>The Chemoran Anti-Stick agent, ASC, is a surface active agent that prevents bituminous mixtures from sticking to the beds of delivery trucks, hoppers, roller drums, sleighs of surfacing trucks and hand tools such as shovels, rakes, buckets, etc. ASC is supplied in liquid form, usually in returnable/re-useable intermediate bulk containers (IBCs).
The anti-stick agent is maunfactured by the reacting and blending of a variety of bio-based and organic chemicals. There are two processes in the manufacturing of the admixtures. The first process is Reacting, where organic oilsare reacted with amines at temperature in sealed containers. Ancillary devices such as pumps, motors, PLCs, etc., are powered by electricity. The second process is Blending, where the reacted products are further blended with other reaction products or raw materials purchased from external manufacturers.</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</si>
  <si>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Chemoran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</si>
  <si>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a9f83597-8383-41f7-88a3-042a85d5f0af</t>
  </si>
  <si>
    <t>COLAS Bitumen Emulsions - Cold-mix Asphalt</t>
  </si>
  <si>
    <t>EPDIE-24-135</t>
  </si>
  <si>
    <t>This EPD is for Cold-mix Asphalt bitumen emulsion. It is manufactured at the COLAS Bitumen Emulsion
production facility at Deerpark Industrial Estate, Oranmore, Co. Galway, Ireland. The main components of the
bitumen emulsion are: bitumen, water, emulsifier, solvent, acid and additives. The bitumen emulsion is mixed onsite with site-won planed asphalt as a stabilising agent to enable planed asphalt to be re-laid on the road surface. The bitumen emulsions are a mixture of two pre-mixed liquids: (a) bitumen phase: comprising bitumen, solvent and additive, and (b) water phase: comprising water, emulsifier and acid. The bitumen raw material delivered to the production site is stored in a heated bitumen storage tank at high temperature prior to mixing. After a milling process using a colloidal mill, the bitumen emulsions are stored on site in heated at tanks, at approximately 80°C, before dispatch to site.</t>
  </si>
  <si>
    <t>ab292157-6308-461f-8dfb-c445b8146269</t>
  </si>
  <si>
    <t>Recycled Aggregates</t>
  </si>
  <si>
    <t>EPDIE 20-22</t>
  </si>
  <si>
    <t>A1. Raw materials supply
The raw materials for the aggregates are Secondary Materials, that arise as Secondary Materials after processing and reaching the End-of-Waste stage at the IMS site. The environmental burden of the recycling process is allocated to the end-of-life stage of the concrete, in the prior life cycle of this material. Thus the processed materials enter this next life cycle burden free, and have zero impacts.
A2. Transport of raw materials to manufacturer
The raw materials arise at the production site, thus transport is zero.
A3. Manufacturing
This module covers the manufacturing of the recycled aggregates and includes the processing of the product after the End-of-Waste stage has been reached. This processing is the stockpiling of the aggregates according to aggregate type, once they have been crushed and cleaned of foreign materials. This processing is powered by diesel.</t>
  </si>
  <si>
    <t>This EPD is carried out for the IMS Recycled Aggregates, covering three aggregate types: Class 6F2, Clause 503 and Clause 803. The constituent raw materials comprise recycled concrete construction demolition waste. Aggregate is manufactured in accordance with I.S. EN 13242:2002 + A1, 2007, Aggregates for unbound and hydraulically bound materials for use in civil engineering work and road construction. The IMS Recycled Aggregates are manufactured from recycled concrete construction demolition waste that has reached the End-of-Waste stage at the IMS recycling plant. The End-of-Waste stage is reached after the demolition waste has been screened, crushed and sorted. The resulting material is then stockpiled on site according to each of the three aggregate types.</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</si>
  <si>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2019.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EPD, a full set of data records has been generated which can be accessed via the LCA tool. This data portfolio contains a summary of all the data used in this LCA, and correspondingly, in the IMS Recycled Aggregate LCA account.
</t>
  </si>
  <si>
    <t>ac76d893-1cbc-409b-afb8-bd813117ab1d</t>
  </si>
  <si>
    <t>XT66 RDD TG 2m x 2.18m Triple-glazed rebated double door</t>
  </si>
  <si>
    <t xml:space="preserve">Door type: Size
XT66 Triple glazed rebated door: 2.0 x 2.18 Double Door
Aluminium (Profile Extrusions): 18.4
Thermal break, gaskets, insulation strips (plastics): 10.5
Powder Coating: 0.8
Hardware (Handle, Espag locks, hinges, restrictors etc.): 3.1
Double glazing: 67.3
Total: 100.0 
Additional weight of bubblewrap packaging: +0.3
Door type: System U-value
XT66 RDD TG 2m x 2.18m Triple-glazed rebated double door: 1.18 W/(m²·K)
</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</si>
  <si>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AMS  along with production waste and direct emissions; allocation of impacts to the products is based on the product
composition mass.
Packaging has been excluded from the LCA, as it is 1% or less of the weight of the product units. The cut-off criteria of section 6.3.6 of EN15804 +A2 have been followed.
</t>
  </si>
  <si>
    <t>Triple glazed door</t>
  </si>
  <si>
    <t>ad087199-1bd5-4c77-bbe6-ca7193970623</t>
  </si>
  <si>
    <t>CareyGlass</t>
  </si>
  <si>
    <t>Insulated glass unit 1m2 double glazed</t>
  </si>
  <si>
    <t>EPDIE-24-190</t>
  </si>
  <si>
    <t>the glass sheets are 6mm thick, and have a density of of 2,500 kg/m3. The void separating the two glass sheets is 20mm thick and is filled with argon gas. The U-value of the insulated glass unit is 1.1 W/m2.K.</t>
  </si>
  <si>
    <t>The insulated glass unit comprises one sheet of clear flat glass, one sheet of coated flat glass, filled with argon gas in the void. The unit is sealed with primary and secondary seals, and the glass sheets are separated and held in place by a spacer. The insulated glass unit is used as external and internal glazing in commercial and public sector buildings.  The insulated glass unit is manufactured to the following technical standards:
• Thermally toughened soda lime silicate safety glass according to EN 12150-1:2015+A1:2019 (for toughening individual glass panes).
• Insulating glass unit according to EN 1279-1 (for assembly of final product).</t>
  </si>
  <si>
    <t xml:space="preserve">Data quality:
Time representativeness: The production year used in this LCA is 2023. The Ecoinvent version 3.9.1 database was used to represent energies, and wastes arising. This version of Ecoinvent was issued in March 2023. The main raw materials’ production data is from 2023 production. Time representativeness is thus assumed to be ‘Very Good’.
Geographical representativeness: Data is from the area under study (Europe), where all the raw materials come from western Europe. The geographical representativeness is thus assumed to be ‘Very Good’.
Technical representativeness: Data is from the processes and products under study. The same state of technology that is used by Carey Glass is that defined in the goal and scope. The processes at Carey Glass use electricity and diesel. The electricity record is for electricity generated by a mix of renewables and fossil fuel resources, plus own solar PV system. For the glass, there are two sources of EPD data:
(1) Coated glass data is from a manufacturer-specific glass EPD of a production-weighted average of six coated glass products, from production locations in Europe. The market of applicability of these EPD is Europe. The primary data on this glass raw material is for the 2021 calendar year.
(2) Clear Glass is from a manufacturer-specific and product-specific glass EPD for clear glass. The market of applicability of this EPD is Europe. The primary data on this glass raw material is for the 2021 calendar year.
The technical representativeness is thus assumed to be ‘Good’.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
</t>
  </si>
  <si>
    <t>This LCA covers the Product (A1, A2 and A3), Transport to site (A4), Construction Process (A5), End of Life (C1 to C4) and Benefits/loads
beyond the system boundary (D) Stages, as indicated above. This is termed: "Cradle to gate with options, modules C1 to C4, and module D". A schematic of these stages is presented in the flow diagram below.</t>
  </si>
  <si>
    <t>I.S. EN 17074; 2019 Glass in building - Environmental product declaration - Product category rules for flat glass products.</t>
  </si>
  <si>
    <t>Insulated glass unit</t>
  </si>
  <si>
    <t>ae392d3f-e7bb-4a0f-80e5-fbe498aee597</t>
  </si>
  <si>
    <t>Unilin Thin-R 100mm</t>
  </si>
  <si>
    <t>This EPD is for Thin-R insulation boards of thickness  100mm. The R values quoted are minimum values and the EPD is calculated on this basis. The PIR boards typically comprise of primary raw materials MDI, polyol, flame retardand, pentane, with the addition of minor amounts of admixtures. Depending on intended use, the board facing elements comprise various combinations of paper &amp; foil. The primary raw materials are mixed with various catalysts &amp; additives and placed between two layers of facing elements.
The insulation products are manufactured in accordance with BS EN 13165:2012+A2:2016 Thermal insulation products for buildings.
These insulation products are used in solid, cavity &amp; timber-frame walls, floor &amp; pitched roof insulation applications. The main raw materials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oven, where it is then cured under heat to produce the rigid, thermoset foam board. The board exits the lamination oven and then reaches a cross-cut saw which cuts the board into smaller mother-boards. Each mother-board then is transported to a separate area to cure. There is a minor amount of additional cutting to produce speciality boards such as rebated or tongue &amp; groove edges. Finished boards are stored in the warehouse before despatch to customers. Off cuts from the cutting and trimming are compressed on-site and sent to landfill.</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</si>
  <si>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Unilin Insulation Ireland Ltd, along with production waste and direct emissions; allocation of impacts to the products is based on the product composition mass.
The cut-off criteria of section 6.3.6 of EN15804 +A2 have been followed.
</t>
  </si>
  <si>
    <t>aff93d36-5e29-4d87-86c9-7d5ea9bca13e</t>
  </si>
  <si>
    <t>EPS 70</t>
  </si>
  <si>
    <t xml:space="preserve">A1. Raw materials supply
This module considers the extraction and processing of all raw materials and energy which occur upstream to the Mannok EPS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Mannok EPS and includes all processes linked to production such as, pre expansion, block moulding, cutting, packaging and internal transportation. Use of electricity, fuels and auxiliary materials used during production is taken into account as well.
</t>
  </si>
  <si>
    <t>This LCA is carried out for Mannok EPS Mannok EPS 70. Only the 100 mm thicknesses are listed on this EPD. Mannok can send the EPD’s of other alternative thicknesses upon request. Process description is the same for all varieties. The number indicates the compressive strenght of the material in KPa.
The constituent raw materials of the Mannok EPS are simple and consist of a single material: EPS Expandable PolyStyrene. These materials are used in the full range of products. Multiple suppliers deliver raw materials (EPS Beads) to Mannok and each (Non-Expanded) Polystyrene material has slightly different characteristics, also in the compressive strenght characteristics. The only additional material that all products have is wrapping foil in the packaging process. The wrapping foil is in-scope and modeled.
Mannok EPS is used in the insulating of cavity walls, floors and roof insulation of commercial, industrial and domestic buildings, as well as in a wider range of applications such as the lightweight fill for roads and as packaging material. The “Pearl” product type also consists out of EPS but use, in the wordings of Mannok, more advanced EPS polymers, that offer improved thermal performance.
The higher density boards are used in underfloor and foundation applications:
• Domestic floors - EPS 70 / EPS Pearl 70
• Commercial floors - EPS 100 / EPS 150
• Cold store floors - EPS 200 Mannok EPS and Mannok EPS Pearl are manufactured by using steam to expand polystyrene beads to approximately forty times their original size. As the beads expand they bond and can then be moulded to the required shape. The sole ingredient of the moulded insulation is polystyrene beads, that contain a small amount (approx. 5 % by weight) of pentane gas. The expanded insulation is manufactured to EN 13163:2012+A1:2015, Thermal Insulation Products for Buildings - Factory Made Expanded Polystyrene (EPS) Products - Specification.</t>
  </si>
  <si>
    <t>b0b1e996-1f83-444a-a750-fb8608b2572a</t>
  </si>
  <si>
    <t>CPM-P Mixing Grade Emulsifer</t>
  </si>
  <si>
    <t>Physical state at 20 °C:
Specification: Liquid
Typical values: Liquid
Alkalinity index (mg HCl/g):
Specification: &gt;120
Typical values: 138
Density at 20 °C (g/cm³):
Specification: 0.92 +/- 0.05
Typical values: 0.92
Flash point, closed cup (°C):
Specification: &gt;100
Typical values: 160
Viscosity at 25 °C (mPa.s):
Specification: 155
Typical values: 
Cloud point:
Specification: &lt; 0 °C
Typical values: 
Further technical details can be found at:
http://www.chemoran.ie/dl/pdf/products/CPM-P.pdf</t>
  </si>
  <si>
    <t>b4b7d7ee-92cd-4753-9d5b-fbf41480a97e</t>
  </si>
  <si>
    <t>MU800 Hi triple-glazed façade unit</t>
  </si>
  <si>
    <t xml:space="preserve">Façade type: TG 7.2m x 8m
Aluminium (Profile Extrusions): 16.2
Thermal break, gaskets, insulation strips (plastics): 3.7
Powder Coating: 0.3
Hardware (Handle, Espag locks, hinges, restrictors etc.): 0.3
Double glazing (1.3 m² area): 79.5
Total: 100.0 
Additional weight of bubblewrap packaging: +0.01
Façade type: System U-value
MU800 Hi 40mm TG 7.2m x 8m Triple-glazed façade unit: 0.87 W/(m²·K)
</t>
  </si>
  <si>
    <t>b72b03f8-c40d-4414-936e-d1274996478b</t>
  </si>
  <si>
    <t>EPDIE-22-99</t>
  </si>
  <si>
    <t xml:space="preserve">PROPERTY: Thickness Swelling (24hrs)
STANDARD: EN 317
UNIT: %
Panel 3 - 25mm: 8 - 35
PROPERTY: Internal Bond
STANDARD: EN 319
UNIT: N/mm²
Panel 3 - 25mm: 0.45 - 0.65
PROPERTY: Modulus of Rupture
STANDARD: EN 310
UNIT: N/mm²
Panel 3 - 25mm: 14 - 23
PROPERTY: Modulus of elasticity
STANDARD: EN 310
UNIT: N/mm²
Panel 3 - 25mm: 1500 - 2700
PROPERTY: Moisture Content
STANDARD: EN 322
UNIT: %
Panel 3 - 25mm: 4 - 8
PROPERTY: Formaldehyde
STANDARD: EN 120
UNIT: mg/100g
Panel 3 - 25mm: &lt;8
PROPERTY: Thermal Conductivity (?) Value
STANDARD: EN 13986
UNIT: w/(m.K)
Panel 3 - 25mm: 0.1 - 0.14
</t>
  </si>
  <si>
    <t>This EPD is carried out for the MEDITE PREMIER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PREMIER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</si>
  <si>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 xml:space="preserve">The dataset is representative for the production processes used in 2021, in the country of production, Republic of Ireland. The data Quality Level, according to Table E.1 of EN 15804 +A2, Annex E, is as follows:
• Geographical representativeness: Very Good.
• Technical representativeness: Very Good.
• Time representativeness: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</si>
  <si>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bb23aadb-ebd6-402b-aa71-2bfe7ccb216b</t>
  </si>
  <si>
    <t>Unilin Thin-R 25mm</t>
  </si>
  <si>
    <t>This EPD is for Thin-R insulation boards of thickness 25mm. The R values quoted are minimum values and the EPD is calculated on this basis. The PIR boards typically comprise of primary raw materials MDI, polyol, flame retardand, pentane, with the addition of minor amounts of admixtures. Depending on intended use, the board facing elements comprise various combinations of paper &amp; foil. The primary raw materials are mixed with various catalysts &amp; additives and placed between two layers of facing elements. The insulation products are manufactured in accordance with BS EN 13165:2012+A2:2016 Thermal insulation products for buildings.
These insulation products are used in solid, cavity &amp; timber-frame walls, floor &amp; pitched roof insulation applications. The main raw materials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oven, where it is then cured under heat to produce the rigid, thermoset foam board. The board exits the lamination oven and then reaches a cross-cut saw which cuts the board into smaller mother-boards. Each mother-board then is transported to a separate area to cure. There is a minor amount of additional cutting to produce speciality boards such as rebated or tongue &amp; groove edges. Finished boards are stored in the warehouse before despatch to customers. Off cuts from the cutting and trimming are compressed on-site and sent to landfill.</t>
  </si>
  <si>
    <t>bb91ac72-a5b1-4c4d-9b64-c594188257dd</t>
  </si>
  <si>
    <t>Softwood triple glazed window</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</si>
  <si>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2020
Methodology and reproducibility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of electricity types and amounts to the various manufacturing processes has been provided by Munster Joinery; allocation of impacts to the products is based on the product composition mass.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Munster Joinery Ecochain account. Indicator values for the glass are from 
the glass manufacturer’s EPDs [10], which were developed using the GaBi database. As this EPD is based on 
Ecoinvent database, there can be a lack of consistency between GaBi and Ecoinvent indicators such as toxicities, ozone depletion and hazardous waste disposal, although there is good agreement on global warming potential.
</t>
  </si>
  <si>
    <t>bc38a51d-85cf-4804-9278-014bba4eed9d</t>
  </si>
  <si>
    <t>EPDIE-22-84</t>
  </si>
  <si>
    <t>Full technical details on these products can be found at:
https://www.partel.ie/product/exoperm-mono-150-breathable-monolithic-membrane/</t>
  </si>
  <si>
    <t>This EPD is for Partel's EXOPERM MONO 150 breathable Monolithic membrane. The raw materials are predominantly polyester elastomer bonded to a non-woven or scrim, with a small amount of ink printing on the surface, to ensure correct installation, and adhesive (in the case of the EXOPERM MONO SA 250 self-adhesive product).
EXOPERM MONO 150 provides the building structures with superb protection and yet providing high breathability with an SD value of 0.07m. It's Monolithic TPE layer creates a complete wind tight, waterproof, breathable membrane that actively expels any water or humidity.
EXOPERM MONO 150 technical data:
SD Value: 0.07m
Water Resistance: W1 (Before and after aging)
Tensile Strength MD/CD: 305 / 175N / 50mm
Nail Tear Resistance MD/CD: 155N / 190N
The function of both of these products is to act as an exterior breather membrane. Both membranes use Monolithic TPE technology to expel any water or humidity out from the buidling. They can be used for roofs and
walls appplication, and are also suitable for ceiling and floor timber structures as temporary protection during the contruction phase. Ideal installation on timber structures, CLT elements, OSB, Steel or concrete, masonry-type substrates. They are an effective solution for all insulation types. The membranes are manufactured by applying a non-woven or scrim onto a polyethylene elastomer sheet substrate, to form a laminated sheet membrane. Adhesive is also added to the surface (for the SA product), and one surface is printed with ink.</t>
  </si>
  <si>
    <t xml:space="preserve">The dataset is representative for the production processes used in 2019, in the countries of production: Finland and France. The data Quality Level, according to Table E.1 of EN 15804 +A2, Annex E, is as follows:
Geographical representativeness: Very Good.
Technical representativeness: Good.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</si>
  <si>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External breather membrane</t>
  </si>
  <si>
    <t>bcf266f4-454e-41bc-99bc-1e46b465157d</t>
  </si>
  <si>
    <t xml:space="preserve">Concrete Paving - 450x450x50 Textured Flags </t>
  </si>
  <si>
    <t>EPDIE-21-66</t>
  </si>
  <si>
    <t>bd59a973-04cc-48f4-8d8e-dc159c256da0</t>
  </si>
  <si>
    <t>Mannok Insulation Boards MC T+G</t>
  </si>
  <si>
    <t>This LCA is carried out for Mannok Insulation Board: MC T+G. Only the 100 mm thickness (97mm IsoShield for Full Fill Cavity) are listed on this EPD. Mannok can send the EPD’s of other alternative thicknesses upon request. Mannok Therm PIR Insulation Boards are sold in a variety of thicknesses and inner wall facing materials. However, all Mannok Therm PIR insulation panel types consist of the same core material and are manufactured in the same way, with small variations to the inner facing side of the panel and/ or a tongue and groove on the outside of the boards.
The process description is the same for all varieties except for the TNG which undergoes an additional tongue and grooving process.
The constituent raw materials of the Mannok Therm (MF/MW/MR, MC Butt Joint &amp; MC T+G) Insulation Boards comprise: Amine catalyst, Blowing agent, Flame Retardant, Foil, ISO (Isocyanate), Polyol, Silicone/surfactant, Trimer catalyst &amp; Water. These materials are used in the full range of products. Additionally;
• The Mannok Therm PIR MLK Boards replaces the foil with Paper
• The Mannok Therm PIR IsoShield Boards replaces the foil with Stucco Embossed Aluminium
• The Mannok Therm PIR MFR-GFR Boards replaces the foil with Glass Fibre
• The Mannok Therm PIR MFR-DPFR Boards replaces the foil with Glass Fibre one side and bitumen fleece on
the other side
The Mannok Insulation Boards are used in domestic and commercial housing for: Floor insulation, Pitched roof insulation, Flat roof insulation, Wall insulation.
Once the boards have been cut to their required size, they pass into a stacking area where the boards are first stacked in multiples, then move along the conveyor to be covered in polyethylene shrink film and finally, passed through an oven to shrink the film around each pack. Prior to shrink-wrapping, an inkjet is printed onto one board in each pack to indicate thickness and date/time of manufacture for traceability purposes. Each finished pack is then labelled before being palletised, either built onto wooden pallets or attached to polystyrene skid blocks. The finished product is then moved into the warehouse where it awaits to be dispatched after 24hrs or to be stored as Work In Progress (WIP) for further offline laminating (using adhesives) to gypsum plasterboard or plywood. The Mannok Insulation Boards are manufactured in a single plant located in Ballyconnell, Co. Cavan. The bulk raw chemicals (polyol &amp; ISO) are mixed with various catalysts and additives before being metered onto a moving conveyor at the foam laydown with an infeed bottom layer of facer (foil, paper, glass fibre or bitumen fleece). The chemical mix then starts to rise to produce the foam as it contacts the bottom layer of facing material on the moving conveyor. The foam continues to rise until it contacts the top layer of facer material as it enters the double-belt laminator, where it is then cured to produce the rigid, thermoset foam board.
The board exits the laminator as a continuous length until it reaches a cross-cut saw which cuts the board into shorter mother boards (approx. 4.8m). Each mother board then enters a cooling zone (system of cooling racks) to give the boards time to shrink and cool down before entering a multiblade cutting area which removes side- trims and finally, cuts the boards to the required length. Cutting may also involve profiling to produce specialty boards such as, Tongue &amp; Groove (TNG), Full Fill, etc.</t>
  </si>
  <si>
    <t>c390ace3-23f8-400d-a852-ca2d55c80c03</t>
  </si>
  <si>
    <t>Full technical details on these products can be found at:
https://www.partel.ie/product/exoperm-mono-sa-250-selfadhesive-monolithic-windtight-membrane/</t>
  </si>
  <si>
    <t>This EPD is for Partel's EXOPERM MONO SA 250 (self-adhesive) breathable Monolithic membrane. The raw materials are predominantly polyester elastomer bonded to a non-woven or scrim, with a small amount of ink printing on the surface, to ensure correct installation, and adhesive (in the case of the EXOPERM MONO SA 250 self-adhesive product).
EXOPERM MONO 150 provides the building structures with superb protection and yet providing high breathability with an SD value of 0.07m. It's Monolithic TPE layer creates a complete wind tight, waterproof, breathable membrane that actively expels any water or humidity.
EXOPERM MONO SA 250 is an advanced vapour permeable self-adhesive membrane developed based on proven Monolithic Technology. It provides an air and vapour barrier with excellent adhesion for the roof, wall and floor applications. The integrated self-adhesive technology ensures membrane performance, without impacting its
breathability function, facilitating primerless, continuous air and windtight connections that withstand damp conditions, without requiring fixings.
EXOPERM MONO SA 250 technical data:
SD Value : 0.26m
Nail Tear Resistance MD/CD: 180 / 200N
Tensile Strength MD/CD: 265 / 155N / 50mm
Vapour Resistance: 13 US PERMS
UV Resistance: 4 Months
The function of both of these products is to act as an exterior breather membrane. Both membranes use Monolithic TPE technology to expel any water or humidity out from the buidling. They can be used for roofs and
walls appplication, and are also suitable for ceiling and floor timber structures as temporary protection during the contruction phase. Ideal installation on timber structures, CLT elements, OSB, Steel or concrete, masonry-type substrates. They are an effective solution for all insulation types.
 The membranes are manufactured by applying a non-woven or scrim onto a polyethylene elastomer sheet substrate, to form a laminated sheet membrane. Adhesive is also added to the surface (for the SA product), and one surface is printed with ink.</t>
  </si>
  <si>
    <t xml:space="preserve">The dataset is representative for the production processes used in 2019, in the countries of production: Finland and France. The data Quality Level, according to Table E.1 of EN 15804 +A2, Annex E, is as follows:
Geographical representativeness: Very Good.
Technical representativeness: Good.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</si>
  <si>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c3ad0764-6e55-49c5-8c5c-ca52d53ccbeb</t>
  </si>
  <si>
    <t>Concrete Paving - Fusion 600x300x60mm</t>
  </si>
  <si>
    <t>EPDIE-21-55</t>
  </si>
  <si>
    <t xml:space="preserve">Material 	Percentage Range
(cement	          7-23%)
(sands and aggregates 60-85%)
(pigments &amp; admixtures around 1%)
(water	4-10%)
(shrinkwrap packaging 0.003%)
https://www.igbc.ie/epd/tobermore-concrete-products-13/
(page 4)
</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</si>
  <si>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two parts - a facing mix, that is mixed seperately, and is then placed on top of a base mix. The facing mix is some 8mm thick, and this is placed on top of the base mix, which is of varying thickness, (depending on loading). The facing mix comprises special sands and pigments for appearance. The base mix comprises standard sands and cement, and does not have any pigments. The declared unit of this type of product is one m².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then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</si>
  <si>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c42432f5-1f0c-4cb0-a313-0006ac64a7fd</t>
  </si>
  <si>
    <t>Mannok Hollowcore Slabs HOLLOWCORE 400</t>
  </si>
  <si>
    <t>This LCA presents the results relating to a 1m length of 1.2m wide section of Mannok’s Hollowcore prestressed flooring 400mm thickness.  The constituent raw materials of all of the products comprise sands, aggregate, cement, and prestressing steel strands.
The precast products are manufactured in Derrylin Fermanagh, Northern Ireland. All concrete is batched in a 1.5m3 planetary mixer batching plant. Concrete is then placed on 1.2m wide heated formwork beds to make the hollowcore sections, and then prestressed as the concrete is poured and cured. The heated beds are heated by steam generated by LPG-fired boilers. After sufficient heating and curing the floor sections are cut into pre- determined lengths according to market requirements. Diesel-powered cutters are used to cut the hollowcore floor sections.
Off-cuts of the hollowcore slabs are also produced, for trimming and cutting to order sizes. These are crushed on site, and the steel strands are separated from the crushed concrete. The steel is sent off-site for recycling. The crushed concrete is used off-site in roadbase construction. The materials and energy associated with the off-cuts are fully allocated to the hollowcore slabs sold to the market. Compositions per declared unit of the Hollowcore Slabs have been adjusted (uplifted by 1.7%) to include for the materials that are in the off-cuts.
The floor slabs are manufactured to EN 1168:2005+A3:2011 Precast concrete products, hollow-core slabs.</t>
  </si>
  <si>
    <t>c4ec9c42-c3db-4b81-968a-0cca9ddeb9e5</t>
  </si>
  <si>
    <t xml:space="preserve"> PIR insulation board - 100mm FR/MG</t>
  </si>
  <si>
    <t>This EPD is for the (Polyisocyanurate) PIR insulation boards: CT/PIR, FR/ALU, FR/BGM, FR/MG, Thin-R, of thickness 100mm, the R values quoted are minimum values and the EPD is calculated on this basis. The PIR board typically comprise of primary raw materials MDI, polyol, flame retardant, pentane, with the addition of minor amounts of admixtures. Depending on intended use, the board facing elements comprise various combinations of the following materials: paper, foil, hard plastic, mineral glass, bitumen fibre. The primary raw materials are mixed with various catalysts &amp; additives and placed between two layers of facing elements. The insulation products are manufactured in accordance with BS EN 13165:2012+A2:2016 Thermal insulation products for buildings.
These insulation products are used in cavity walls, steel and timber-frame walls, soffit, floor, pitched and flat roof insulation applications. The main raw materials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oven, where it is then cured under heat to produce the rigid, thermoset foam board. The board exits the lamination oven and then reaches a cross-cut saw which cuts the board into smaller mother-boards. Each mother-board then is transported to a separate area to cure. There is a minor amount of additional cutting to produce speciality boards such as rebated or tongue &amp; groove edges. Finished boards are stored in the warehouse before despatch to customers. Off cuts from the cutting and trimming are compressed on-site and sent to landfill.</t>
  </si>
  <si>
    <t>c4fff343-ef5d-4469-b108-51c59555ab26</t>
  </si>
  <si>
    <t>TNB Rapid Set Emulsifier</t>
  </si>
  <si>
    <t>Physical state at 20 °C:
Specification: Liquid
Typical values: Liquid
Alkalinity index (mg HCl/g):
Specification: &gt;150
Typical values: 170
Density at 20 °C (g/cm³):
Specification: 0.92 +/- 0.05
Typical values: 0.92
Flash point, closed cup (°C):
Specification: &gt;100
Typical values: 
Viscosity at 25 °C (mPa.s):
Specification: 140
Typical values: 145
Cloud point:
Specification: &lt; 5 °C
Typical values: 
Further technical details can be found at:
http://www.chemoran.ie/dl/pdf/products/TNB.pdf</t>
  </si>
  <si>
    <t>c511bdb8-8197-43b1-8558-eb890d2b0177</t>
  </si>
  <si>
    <t>PIR insulation board - 100mm CT/PIR</t>
  </si>
  <si>
    <t>c5991e0e-8df0-4256-8664-3ba7f1b500c2</t>
  </si>
  <si>
    <t>Passiv AluP double glazed window</t>
  </si>
  <si>
    <t>This EPD is carried out for the Munster Joinery Passiv double glazed windows. The raw materials for the Passiv AluP windows comprise: glass, argon, uPVC and aluminium and softwood profiles, warm edge spacer, foam filler and associated hardware (hinges, handles, recievers and gears). The windows are manufactured in accordance with I.S. EN 14351-1:2006 +A1:2010 Windows and doors - Product standard, performance characteristics. The three main production processes at Munster Joinery are (a) the cutting and assembly in the factory of the double and triple glazing sheets (b) cutting of aluminium profiles and extrusion, forming and cutting of uPVC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</si>
  <si>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cb406a66-9a98-48ac-a0e9-9422a26b0a76</t>
  </si>
  <si>
    <t>CEM I cement</t>
  </si>
  <si>
    <t>EPDIE-22-94</t>
  </si>
  <si>
    <t xml:space="preserve">Main material contents of CEM I 52,5 N bulk cement:
Clinker (including gypsum): 95 to 100%
Minor additional constituents: 0 to 5%
Gypsum: 6 to 7 %
Recycled material: 1.34%
Main technical characteristics of CEM I 52,5 N bulk cement:
28-day strength: 62.9
Specific density (kg/m³): 1,190
Specific surface (m²/kg): 416
setting time (min): 148
Soundness (mm): 0.9
</t>
  </si>
  <si>
    <t>The cement is manufactured at the Cemcor cement factory at Cookstown, Co. Tyrone, Northern Ireland, in accordance with B.S. EN 197-1:2011, Compositions, specifications and conformity criteria for common cements.
The main material components of the cement are clinker, ground limestone and gypsum. A small amount ofbypass dust is added as well as a chromate-reducing agent to the cement. A grinding aid is also added to assist in the grinding process. The clinker comprises the firing of the following products in the kiln at 1,500°C: limestone, shale, flue dust, gypsum with small amounts of iron oxide.
 A1. Raw materials supply 
The main raw materials for the clinker are limestone and shale. The main raw materials for the cements are clinker, finely ground limestone, gypsum, and minor additional constituents (inorganic, comprising no more than 5% of the cement).
A2. Transport 
This module covers the impacts of the transport of the raw materials and fuels to the production site. 
A3. Manufacturing
The main raw materials for clinker, limestone and shale are quarried on site, crushed to smaller sizes and mixed to create a homogenous mix. These are then pre-heated before being fed into the cement kiln., where they are burned with a mixture of coal, fuel oil, and alternate fuels. The material that emerges from the kiln is clinker. The clinker is then cooled and transported by conveyor belt to the clinker store, and from there to the cement mill, for grinding to the final cement, with other constituents. The cement mill grinds the clinker and additions as the mill rotates on its horizontal axis. The clinker is inter-ground with the limestone and gypsum additions, and other minor additional constituents, chromate-reducing agents, and a grinding aid (to increase grinding efficiency).</t>
  </si>
  <si>
    <t xml:space="preserve">Portland cement </t>
  </si>
  <si>
    <t>cc226c47-0e6e-4a88-af80-744384746e78</t>
  </si>
  <si>
    <t>Unilin Insulation Boards Warm-R Premium</t>
  </si>
  <si>
    <t>A1. Raw materials supply
This module considers the extraction and processing of all raw materials and energy which occur upstream to the EPS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the EPS insulation and includes all processes linked to production such as, mixing, packing and internal transportation. Use of electricity, fuels and auxiliary materials used during production is taken into account as well.</t>
  </si>
  <si>
    <t>This EPD is carried out for the Hytherm SD, Hytherm HD and Warm-R Premium products. The raw material for the Hytherm boards is white expandable polystyrene (EPS) beads; the raw material for the Warm-R Premium boards is grey expandable polystyrene (EPS) beads. The insulation products are manufactured in accordance with I.S. EN 13163, “Thermal insulation products for buildings. Factory made expanded polystyrene (EPS) products. Specifications”. Further technical information can be obtained at https://unilininsulation.ie/products/eps/ The expandable polystyrene beads are heated by steam, and expanded to up to 40 times their original size. The expanded beads are then stored before being transferred to a block moulding machine. In the block moulding machine the pellets are steam-fused together and moulded to a fixed size block. The moulded blocks are then left to sit for several days, before being brought to a cutting station where the blocks are trimmed and cut into the specific size required for the intended application. The cut pieces are then shrink-wrapped and loaded onto trailers for dispatch to customers. Off-cuts from the trimming and cutting process are re-used in the block moulding. The off-cuts comprise some 10% of the relevant final product.</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</si>
  <si>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process descriptions and quantities in this study are reproducible in accordance to the reference standards that have been used. The references of all sources, both primary and public sources and literature, have been documented in the LCA report. The ‘polluter pays’ and ‘modularity’ principles have been followed. The cut-off criteria of section 6.3.5 of EN 15804 have been followed. Allocation has been done on a mass basis.
The measurement of environmental impacts uses the CML 2 baseline method In addition, to facilitate the
reproducibility of this LCA, a full set of data records has been generated which can be accessed via the EcoChain tool. This data portfolio contains a summary of all the data used in this LCA, and correspondingly, in the Unilin Insulation Ireland Ltd Ecochain account.
</t>
  </si>
  <si>
    <t>cc787d6b-ec5e-41a3-8b3e-bd36c1ac724d</t>
  </si>
  <si>
    <t>Universal angle ridge Roof tile</t>
  </si>
  <si>
    <t>A1. Raw materials supply
This module considers the extraction and processing of all raw materials and energy which occur upstream to the Mannok lite blocks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Mannok Rooftiles and includes all processes linked to production such as extrusion, mixing, packing and internal transportation. Use of electricity, fuels and auxiliary materials in fiber production is taken into account as well.</t>
  </si>
  <si>
    <t>This LCA is carried out for Mannok Rooftiles , Universal angle ridge. Process description is the same for all rooftile varieties. The constituent raw materials of the tile comprise water, sands, cement (CEM I), admixture (superplasticiser), pigments and paint. These materials are used in the full range of products. Additionally, the roof ridge tiles also use an efflorescence suppressor, not used in the roof tiles. The roof tiles and ridge tiles are used in roofing in domestic and commer- cial housing.
Mannok concrete roofing tiles are manufactured to BS EN 490 – Concrete roofing tiles and fittings – Product Specifications. The tiles are manufactured in two plants, located on the same site at Derrylinn, Co. Fermanagh. The raw mate- rials (sand, cement (CEM I), water admixtures and pigments) are batched and mixed and fed into an extrusion compartment. Here the extruded tiles are fed out onto aluminium moulds and sliced into individual tiles with
a cutting knife. Perforation marks for nails are also made at this point. Then the tiles are placed into the rotary curing chamber in tall racks where they remain for 24 hours. This gives the tiles adequate strength to allow de-palleting and packing. In the de-palleting stage, the cured tiles are removed from the aluminium pallets with cutting blades. They then move into the painting booth, where they receive an acrylic coating, depending on the colour of the tile. Following this the tiles go into the drying chamber. Once dry, 6 straps of tiles are po- sitioned on a pallet with a gripping machine to form a full bale. All pallets are then hood wrapped and trans- ferred to yard storage via forklift for the 28-day curing process. The curing chambers are heated by kerosene and have electrically-driven fans to circulate the warm air. No differentiation is made in terms of energy used per declared unit of tile in the different curing chambers in the old and the new plant, as there is not sufficient detail on usage to do so. Similarly, no differentiation is made in electricity usage between the same processes in the different plants, for the same reason.</t>
  </si>
  <si>
    <t xml:space="preserve">The process descriptions and quantities in this study are reproducible in accordance to the reference standards that have been used. The references of all sources, both primary and public sources and literature, have been doc- 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Rooftiles EcoChain account.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 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Rooftiles EcoChain account.
</t>
  </si>
  <si>
    <t>cceb5239-2918-43db-9f8e-858d30e31ef4</t>
  </si>
  <si>
    <t xml:space="preserve"> Mannok EPS 70</t>
  </si>
  <si>
    <t>EPDIE-24-153</t>
  </si>
  <si>
    <t>Weight per m2: 1.45 kg
Density: 14.5 kg/m3
R-value: 2.94 m2K/W
Colour: white</t>
  </si>
  <si>
    <t>cd770ebc-0c47-46d6-a8b2-4fddc50546b0</t>
  </si>
  <si>
    <t>Mannok Hollowcore Slabs HOLLOWCORE 250</t>
  </si>
  <si>
    <t>This LCA presents the results relating to a 1m length of 1.2m wide section of Mannok’s Hollowcore prestressed flooring 250mm thickness  The constituent raw materials of all of the products comprise sands, aggregate, cement, and prestressing steel strands.
The precast products are manufactured in Derrylin Fermanagh, Northern Ireland. All concrete is batched in a 1.5m3 planetary mixer batching plant. Concrete is then placed on 1.2m wide heated formwork beds to make the hollowcore sections, and then prestressed as the concrete is poured and cured. The heated beds are heated by steam generated by LPG-fired boilers. After sufficient heating and curing the floor sections are cut into pre- determined lengths according to market requirements. Diesel-powered cutters are used to cut the hollowcore floor sections.
Off-cuts of the hollowcore slabs are also produced, for trimming and cutting to order sizes. These are crushed on site, and the steel strands are separated from the crushed concrete. The steel is sent off-site for recycling. The crushed concrete is used off-site in roadbase construction. The materials and energy associated with the off-cuts are fully allocated to the hollowcore slabs sold to the market. Compositions per declared unit of the Hollowcore Slabs have been adjusted (uplifted by 1.7%) to include for the materials that are in the off-cuts.
The floor slabs are manufactured to EN 1168:2005+A3:2011 Precast concrete products, hollow-core slabs.</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</si>
  <si>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2018.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Hollowcore EcoChain account.
</t>
  </si>
  <si>
    <t>ce629312-df63-426b-a37d-a8e945d624e6</t>
  </si>
  <si>
    <t>KORE EPS 150 Silver</t>
  </si>
  <si>
    <t>EPDIE-23-111</t>
  </si>
  <si>
    <t>Thickness [m]: 0.1
Thermal conductivity, ? [W/mK]: 0.031
Thermal resistance, R [m²K/W] : 3.226
Area [m²] : 1
Volume [m³]: 0,1 
Density [kg/m³] : 24.4
Mass per DU [kg]: 2.44</t>
  </si>
  <si>
    <t>The insulation products are made entirely from expandable polystyrene (EPS) beads. The raw materials for all
the insulation products are the same (expandable polystyrene beads, white and silver) but come from different
manufacturers. However, the finished products are the same, differing only in thermal resistance. The EPS 150 is made in both white and silver versions. The weight of the expanded white and silver beads are the same, as are the target densities of their finished products. Raw beads (selected for a particular finished product) are transferred to a steam chamber where they are
heated by steam, and expanded. The expanded beads are then stored in holding bags, for a period of 12 to 24
hours, depending on intended end use. A portion of the beads are stored separately and used directly in blown
insulation in off-site applications. The beads for block making are transferred to a block moulding machine.
In the block moulding machine the pellets are steam-fused together and moulded to a fixed block size. The moulded blocks are then left to sit for a period before being brought to a cutting station where the blocks are initially trimmed back to a standard block size. They are then further trimmed and cut into the specific size required for the intended application, i.e. for use in walls, floor, roof cavities, or other. The cut pieces are then bagged and loaded onto trailers for dispatch to customers. Off-cuts from the trimming and cutting process are mostly re-used in the block moulding. Offcuts that are not re-used are compacted and sent for recycling into further products. Waste materials such as plastic, cardboard and metals are recycled, and municipal solid wastes are sent to landfill.</t>
  </si>
  <si>
    <t>cf755de2-684a-4099-97c8-e87c92056f40</t>
  </si>
  <si>
    <t>COLAS Bitumen Emulsions - Cationic 70% Surface Dressing</t>
  </si>
  <si>
    <t>d0eb72df-7d69-45ba-b224-7b7e10a25fc3</t>
  </si>
  <si>
    <t>FR ALU</t>
  </si>
  <si>
    <t>Full technical details on these products can be found at:
https://unilininsulation.ie/products/thin-r/fr-alu/</t>
  </si>
  <si>
    <t>This EPD is carried out for the Unilin Insulation Ireland Ltd products: FR ALU, FR BGM and FR MG of thicknesses 100mm each. The bulk raw materials polyol &amp; MDI are mixed with various catalysts and additives. The insulation products are manufactured in accordance with I.S. EN 13165:2008, Thermal insulation products for buildings, factory made rigid polyisocyanurate foam (PIR) products. The bulk raw materials polyol &amp; MDI are mixed with various catalysts and additives before being metered onto a moving conveyor. The chemical mix then starts to rise and produce the foam. The foam continues to rise until it contacts the top layer of facer material as it enters the double-belt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Finished boards are stored in the warehouse before despatch to customers. Off-cuts from the cutting and trimming are compressed on-site and sent to landfill.</t>
  </si>
  <si>
    <t xml:space="preserve">The dataset is representative for the production processes used in 2019. The data Quality Level, according to Table E.1 of EN 15804 +A2, Annex E, is ‘very good’.
Allocation of energy and electricity types and amounts to the various manufacturing processes has been provided by Unilin Insulation Ireland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</si>
  <si>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Polyisocyanurate flat roof insulation</t>
  </si>
  <si>
    <t>d1b8d7b3-b494-4eaa-bf6e-e12f43be5ca7</t>
  </si>
  <si>
    <t>Clima Pave 60mm Curragh Gold</t>
  </si>
  <si>
    <t>Detailed process description
Waste
The production site does not have any direct dangerous waste streams. All the Cut-offs and rejects wastes are generated from the paving production process. During the exiting process from the curing chamber, the products will pass a quality control operator who will remove all product deemed unsuitable for the open market and reject it. This rejected product will then be brought to an on-site crusher in a skip by forklift. Moving the rejected product straight to the crusher ensures the product does not get contaminated. (all rejected products are crushed and recycled) All concrete waste will enter this crusher and be crushed to a 0/8mm stone/dust. This recycled stone/dust is then brought by a loading shovel and placed into a discharging hopper where it will be recycled back into the recipes. It is only used for thru mix and back mix recipes. Some pallets are damaged or broken and are segregated into wood waste bin &amp; recycled off site by an external waste company. Plastic packaging from minor raw materials like colourants, additives etc, such as containers and bags are sorted and recycled off-site by an external waste company.
Pallets
Product environmental impact is calculated without the use of pallets. To check whether pallets are of non-
significant contribution to the overall environmental impact, a calculation has been made. A pallet can carry 
1309 kg of product. The check has been carried out on a the Slane 50mm Curragh Gold. 1m2 of this type of paving weights 112 kg. So, it would use 0.085 pallet per m2. The Slane 50mm Curragh Gold record has been duplicated and in the composition, 0.085 unit of EURO pallets was added. The effect on the GWP for the materials was 17 grams of CO2 and thus only 0.18% higher than the materials without pallet. Compared to the whole product, including process and transport, it was only 0.07% higher. The effect on Abiotic depletion of fossil 
and non-fossil resources has also been checked for and found not to be significant. Therefore, it is not necessary 
to include the pallets in the compositions of the product. The EPD will clearly list the omission of the pallet material.</t>
  </si>
  <si>
    <t>The LCA underlying this EPD is carried out for Kilsaran International. The LCA is carried out for the “Newgrange Paving Block 80mm Silver Granite” paving product. This product is selected as the most widely produced
paving type. This EPD presents the results for Kilsaran paving products. The full list of Kilsaran paving products comprises out of 112 unique paving products. This EPD displays 3 of those unique paving products, as a selection, carried out by Kilsaran. The LCA and EPD of all other unique paving products can be sent upon request.
The constituent raw materials of the paving products are EN 197 cements, gravel, sands, water, pigments and admixtures for mixing and efflorescence prevention.
These materials are used in the full range of products. The paving products are used in large-scale paving project and in small-scale domestic paving projects by professionals and private consumers.
(see for more information https://www.kilsaran.ie/products/paving/)
The paving product consists of two layers: a bottom layer and a top layer. The layers are also referred to as the “Base layer” and “Face layer”. The products are produced according to standard BS EN 1338:2003
Product suitable for both pedestrian, vehicular use and commercial traffic when installed in conjunction with the correct, site specific sub-base design.
Materials used for packaging, such as cardboard, paper shrouds, wood for crating and battens, and strapping, are left outside of the LCA calculation as these counted for less then 1% of environmental impact cut off criteria.
 The paving products are manufactured in a production plant, located at Piercetown, Dunboyne, Co. Meath. Raw material are transported to manufacturing facility in Piercetown Dunboyne.
Paving operators select a recipe and the discharging hoppers will discharge the correct selected weight of material. Once mixed, the material will be lowered into a casting mould and will be hydraulically pressed into its desired shape.
Products are cured for minimum 24 hours. Once cured the product will be stacked automatically onto pallets for storage or delivery.
Product will pass a quality control operator who will remove all product deemed unsuitable for the open market and classed as waste.
Products deemed unsuitable will be brought to an onsite crusher. (all rejected products are crushed and recycled back into the recipes.</t>
  </si>
  <si>
    <t>Permeable paving</t>
  </si>
  <si>
    <t>d24eb240-3b35-4e58-8773-e78439365644</t>
  </si>
  <si>
    <t>EPDIE-22-100</t>
  </si>
  <si>
    <t xml:space="preserve">PROPERTY: Thickness Swelling (24hrs)
STANDARD: EN 317
UNIT: %
Panel 3 - 25mm: 12 - 35
PROPERTY: Internal Bond
STANDARD: EN 319
UNIT: N/mm²
Panel 3 - 25mm: 0.45 - 0.65
PROPERTY: Modulus of Rupture
STANDARD: EN 310
UNIT: N/mm²
Panel 3 - 25mm: 15 - 23
PROPERTY: Modulus of elasticity
STANDARD: EN 310
UNIT: N/mm²
Panel 3 - 25mm: 1500 - 2700
PROPERTY: Moisture Content
STANDARD: EN 322
UNIT: %
Panel 3 - 25mm: 4 - 8
PROPERTY: Formaldehyde
STANDARD: EN 120
UNIT: mg/100g
Panel 3 - 25mm: &lt;8
PROPERTY: Thermal Conductivity (?) Value
STANDARD: EN 13986
UNIT: w/(m.K)
Panel 3 - 25mm: 0.1 - 0.14
</t>
  </si>
  <si>
    <t>This EPD is carried out for the MEDITE PREMIER FR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PREMIER FR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</si>
  <si>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d3582af7-0eaf-4e20-af87-7b25cce8b1bb</t>
  </si>
  <si>
    <t>KORE EPS 150 White</t>
  </si>
  <si>
    <t>Thickness [m]: 0.1
Thermal conductivity, ? [W/mK]: 0.035
Thermal resistance, R [m²K/W] : 2.857
Area [m²] : 1
Volume [m³]: 0,1 
Density [kg/m³] : 24.4
Mass per DU [kg]: 2.44</t>
  </si>
  <si>
    <t>d401e950-6ac6-4833-abf8-cd23193a5ac3</t>
  </si>
  <si>
    <t>Mannok Therm Insulation Boards MFR-DPFR</t>
  </si>
  <si>
    <t>This LCA is carried out for Mannok Insulation Board: MFR-DPFR. Only the 100 mm thickness (97mm IsoShield for Full Fill Cavity) are listed on this EPD. Mannok can send the EPD’s of other alternative thicknesses upon request. Mannok Therm PIR Insulation Boards are sold in a variety of thicknesses and inner wall facing materials. However, all Mannok Therm PIR insulation panel types consist of the same core material and are manufactured in the same way, with small variations to the inner facing side of the panel and/ or a tongue and groove on the outside of the boards.
The process description is the same for all varieties except for the TNG which undergoes an additional tongue and grooving process.
The constituent raw materials of the Mannok Therm (MF/MW/MR, MC Butt Joint &amp; MC T+G) Insulation Boards comprise: Amine catalyst, Blowing agent, Flame Retardant, Foil, ISO (Isocyanate), Polyol, Silicone/surfactant, Trimer catalyst &amp; Water. These materials are used in the full range of products. Additionally;
• The Mannok Therm PIR MLK Boards replaces the foil with Paper
• The Mannok Therm PIR IsoShield Boards replaces the foil with Stucco Embossed Aluminium
• The Mannok Therm PIR MFR-GFR Boards replaces the foil with Glass Fibre
• The Mannok Therm PIR MFR-DPFR Boards replaces the foil with Glass Fibre one side and bitumen fleece on
the other side
The Mannok Insulation Boards are used in domestic and commercial housing for: Floor insulation, Pitched roof insulation, Flat roof insulation, Wall insulation. The Mannok Insulation Boards are manufactured in a single plant located in Ballyconnell, Co. Cavan. The bulk raw chemicals (polyol &amp; ISO) are mixed with various catalysts and additives before being metered onto a moving conveyor at the foam laydown with an infeed bottom layer of facer (foil, paper, glass fibre or bitumen fleece). The chemical mix then starts to rise to produce the foam as it contacts the bottom layer of facing material on the moving conveyor. The foam continues to rise until it contacts the top layer of facer material as it enters the double-belt laminator, where it is then cured to produce the rigid, thermoset foam board.
The board exits the laminator as a continuous length until it reaches a cross-cut saw which cuts the board into shorter mother boards (approx. 4.8m). Each mother board then enters a cooling zone (system of cooling racks) to give the boards time to shrink and cool down before entering a multiblade cutting area which removes side- trims and finally, cuts the boards to the required length. Cutting may also involve profiling to produce specialty boards such as, Tongue &amp; Groove (TNG), Full Fill, etc.
Once the boards have been cut to their required size, they pass into a stacking area where the boards are first stacked in multiples, then move along the conveyor to be covered in polyethylene shrink film and finally, passed through an oven to shrink the film around each pack. Prior to shrink-wrapping, an inkjet is printed onto one board in each pack to indicate thickness and date/time of manufacture for traceability purposes. Each finished pack is then labelled before being palletised, either built onto wooden pallets or attached to polystyrene skid blocks. The finished product is then moved into the warehouse where it awaits to be dispatched after 24hrs or to be stored as Work In Progress (WIP) for further offline laminating (using adhesives) to gypsum plasterboard or plywood.</t>
  </si>
  <si>
    <t xml:space="preserve">Data flows have been modeled as realistically as possible. Data quality assessment is based on the principle that the primary data used for processes occurring at the production site is selected in the first instance. Where this is not available, other reference data is selected from appropriate sources.
The dataset is representative for the production processes used in 2017.
The process descriptions and quantities in this study are reproducible in accordance to the reference standards that have been used. The references of all sources, both primary and public sources and literature, have been documented in the LCA report. In addition, to facilitate the reproducibility of this LCA, a full set of data records has been generated which can be accessed via the EcoChain tool. This data portfolio contains a summary of all the data used in this LCA, and correspondingly, in the Mannok Insulation EcoChain account.
</t>
  </si>
  <si>
    <t>d46d3ce1-f2cd-4892-81a5-86d2ee1e3988</t>
  </si>
  <si>
    <t>Flat Tile</t>
  </si>
  <si>
    <t xml:space="preserve">The dataset is representative for the production processes used in 2021, in the country of production, Northern Ireland. The data Quality Level, according to Table E.1 of EN 15804 +A2, Annex E, is as follows:
• Geographical representativeness: Very Good.
• Technical representativeness: Very Good.
•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</si>
  <si>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d487a7bf-7881-4804-880a-ab0051235950</t>
  </si>
  <si>
    <t>Mannok EPS Pearl 70</t>
  </si>
  <si>
    <t>EPDIE-24-155</t>
  </si>
  <si>
    <t>Weight per m2: 1.60 kg
Density: 16 kg/m3
R-value: 3.23 m2K/W
Colour: grey/silver</t>
  </si>
  <si>
    <t>d5244905-ac43-420d-93f3-cb9b8280444e</t>
  </si>
  <si>
    <t>Ecotherm® double glazed window</t>
  </si>
  <si>
    <t>A1. Raw materials supply
This module considers the extraction and processing of all raw materials and energy which occur upstream to the Munster Joinery window manufacturing process, as well as waste processing up to the end-of waste state.
A2. Transport of raw materials to manufacturer
This includes the transport distance of the raw materials to the manufacturing facility via road and sea.
A3. Manufacturing
This module covers the manufacturing of Munster Joinery windows and includes all processes linked to production such as: production of double and triple glazed sheets, extrusion of uPVC profiles, cutting of wood and aluminium profiles, and assembly of window units. Use of electricity (renewables) and fuels (biomass) used for production is taken into account, as well as treatment of wastes generated from production.
A4 and A5. Transport and installation
This module covers road transport of the Munster Joinery windows from production plant to construction site in Ireland and instalation in the building.
References transport:
Road transport: Transport, freight, lorry 7.5-16 metric ton, EURO6 | Europe Distance by road: 126 km
Capacity utilisation: 64%
Installation of the window in the building uses 80ml of oil-based bedding mastic Reference: market for bitumen seal, polymer EP4 flame retardant | Global
C2, C3, and C4. End of Life
C1 In the deconstruction/demolition phase it is assumed that the windows are removed manuallyfrom building, thus no energy or materials are required for module C1, and the impacts assumed to be zero.
C2 In the transport phase it is assumed that these materials travel 50km to their destinations (waste processing or disposal).</t>
  </si>
  <si>
    <t>This EPD is carried out for the Munster Joinery Ecotherm double glazed windows. The raw materials for the Ecotherm windows comprise: glass, argon, uPVC and aluminium profiles, warm edge spacer, foam filler and associated hardware (hinges, handles, recievers and gears). The windows are manufactured in accordance with I.S. EN 14351-1:2006 +A1:2010 Windows and doors - Product standard, performance characteristics. The three main production processes at Munster Joinery are (a) the cutting and assembly in the factory of the double and triple glazing sheets (b) cutting and forming of profiles (wood and aluminium) and extrusion and forming of uPVC for uPVC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</si>
  <si>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d8058c80-4d32-4369-9d44-636d9aa7953c</t>
  </si>
  <si>
    <t>Irish Cement Bagged CEM II/A-L</t>
  </si>
  <si>
    <t>EPDIE-24-130</t>
  </si>
  <si>
    <t>The Central Product Classification (CPC) for cement is CPC 37440. Cement is a hydraulic binder i.e., a finely ground in-organic material which, when mixed with water, forms a paste which sets and hardens by means of hydration reactions and processes and which, after hardening, retains its strength and stability, even under water. Cement is mainly used as a binder for concrete, mortar or cement screed. Irish Cement Limited operate two cement manufacturing facilities in the Republic of Ireland. 
Irish Cement, Castlemungret, Co. Limerick,
Irish Cement, Platin, Drogheda, Co. Louth
Main product components
Cement according to EN 197-1 is produced by grinding and mixing the constituents defined in the standard
Constituents of cement as defined in EN 197-1 are:
• main constituents (portland cement clinker and e.g. limestone)
• minor additional constituents (added to improve the physical properties of the cement, such as workability
• or water retention)
• calcium sulfate (natural gypsum, added to control setting)
• additives (the total quantity of additives shall not exceed 1% by mass of the cement)
The main constituents of Bagged CEM II/A-L cement are clinker and limestone. The composition of Bagged CEM II/A-L cement as per EN 197 Table 1 is assumed for the LCA model:
Portland cement clinker: 80-94% 
Limestone: 6-20%
Gypsum: 3-5%
Minor additional constituents: 0-5% The most important component of cement according to EN 197-1 is clinker. It is produced from raw materials such as limestone and clay which are crushed, homogenized and fed into a rotary kiln. The raw materials are sintered at a temperature of 1450°C to form new compounds. Clinker consists mainly of calcium, silica,
aluminium and iron-oxides.
In a second phase of manufacturing, calcium sulphates and additional materials are added to the clinker. All constituents are ground together leading to a fine and homogenous powder.</t>
  </si>
  <si>
    <t>d9ef6273-6daf-48fa-bd3b-b1777bc90e54</t>
  </si>
  <si>
    <t xml:space="preserve">Cavity Xtrowall Plus (XO/XWP) </t>
  </si>
  <si>
    <t>Full technical details on these products can be found at:
https://unilininsulation.ie/products/xtroliner/xtrowall-plus-110/</t>
  </si>
  <si>
    <t>This EPD is carried out for the Unilin Insulation Ireland Ltd products: Cavity Therm, Xtroliner and Xtrowall Plus of thicknesses 100mm, 100mm and 110mm each, respectively. The bulk raw materials polyol &amp; MDI are mixed with various catalysts and additives. The insulation products are manufactured in accordance with I.S. EN 13165:2008, Thermal insulation products for buildings, factory made rigid polyisocyanurate foam (PIR) products. The bulk raw materials polyol &amp; MDI are mixed with various catalysts and additives before being metered onto a moving conveyor. The chemical mix then starts to rise and produce the foam. The foam continues to rise until it
contacts the top layer of facer material as it enters the double-belt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There is a minor amount of additional cutting to produce speciality boards such as rebated edges. Finished boards are stored in the warehouse
before despatch to customers. Off-cuts from the cutting and trimming are compressed on-site and sent to landfill.</t>
  </si>
  <si>
    <t>dabc72ce-553d-4728-945f-24fba7e459e7</t>
  </si>
  <si>
    <t>CP Metal WB DTM</t>
  </si>
  <si>
    <t>Density [kg/litre]: 1.02
VOC [g/litre]: not greater than 30 g/litre
Finish: Matt, satin, gloss
Volume of solids [% of total volume]: 34 +/- 2%
Coverage [m² per litre]: 6.8</t>
  </si>
  <si>
    <t>The  CP Metal WB DTM paint is made from a mixture of resins,
pigments, specialist admixtures (for characteristics such as viscosity, flow, drying, texture, etc.) and water. The  CP Metal WB DTM is used on metal surfaces. The metal paints are supplied in 20-litre capacity metal cans. The manufacturing process for the paints is a series of staged mixing process. The first mix is carried out until full dispersant is achieved. This is followed by adding additional ingredients which are further mixed until all ingredients are fully dispersed. Some further additional and final mixing stages are usually carried out, where
additional ingredients are added to optimise rheology and viscosity. Once the paints have achieved their desired properties, they are filled into containers for sale. Waste materials such as plastic, cardboard and metals are recycled, municipal solid wastes are sent to landfill, and solvents/rags/plastic cans sent for incineration.</t>
  </si>
  <si>
    <t>db9ee597-d8f9-456e-96fa-9c17669d1c8a</t>
  </si>
  <si>
    <t>COLAS Bitumen Emulsions Colbond</t>
  </si>
  <si>
    <t>EPDIE-24-133</t>
  </si>
  <si>
    <t>This EPD is for Colbond bitumen emulsion. It is manufactured at the COLAS Bitumen Emulsion production facility at Deerpark Industrial Estate, Oranmore, Co. Galway, Ireland. The main components of the bitumen emulsion are: bitumen, water, emulsifier, solvent, acid and additives. The bitumen emulsion is used as a bonding layer between two asphalt layers in road surfacing. The bitumen emulsions are a mixture of two pre-mixed liquids: (a) bitumen phase: comprising bitumen,
solvent and additive, and (b) water phase: comprising water, emulsifier and acid. The bitumen raw material
delivered to the production site is stored in a heated bitumen storage tank at high temperature prior to mixing.
After a milling process using a colloidal mill, the bitumen emulsions are stored on site in heated at tanks, at
approximately 80 °C, before dispatch to site.</t>
  </si>
  <si>
    <t>dc3adee0-5b14-4a69-9c1d-234f54602b53</t>
  </si>
  <si>
    <t>Recovered Aggregate and Sand ( C1-C4 and D, Scenario A: 100% recycled)</t>
  </si>
  <si>
    <t>dee74027-603c-4cbe-adf7-ead926e1a7f0</t>
  </si>
  <si>
    <t>Rathmore Roof tile</t>
  </si>
  <si>
    <t xml:space="preserve">A1. Raw materials supply
This module considers the extraction and processing of all raw materials and energy which occur upstream to the Mannok lite blocks manufacturing process, as well as waste processing up to the end-of waste state.
A2. Transport of raw materials to manufacturer
This includes the transport distance of the raw materials to the manufacturing facility via road, boat and/or train.
A3. Manufacturing
This module covers the manufacturing of Mannok Rooftiles and includes all processes linked to production such as extrusion, mixing, packing and internal transportation. Use of electricity, fuels and auxiliary materials in fiber production is taken into account as well.
</t>
  </si>
  <si>
    <t>This LCA is carried out for Mannok Rooftile: Rathmore. Process description is the same for all rooftile varieties. The constituent raw materials of the tile comprise water, sands, cement (CEM I), admixture (superplasticiser), pigments and paint. These materials are used in the full range of products. Additionally, the roof ridge tiles also use an efflorescence suppressor, not used in the roof tiles. The roof tiles and ridge tiles are used in roofing in domestic and commercial housing.
Mannok concrete roofing tiles are manufactured to BS EN 490 – Concrete roofing tiles and fittings – Product Specifications. The tiles are manufactured in two plants, located on the same site at Derrylinn, Co. Fermanagh. The raw mate- rials (sand, cement (CEM I), water admixtures and pigments) are batched and mixed and fed into an extrusion compartment. Here the extruded tiles are fed out onto aluminium moulds and sliced into individual tiles with
a cutting knife. Perforation marks for nails are also made at this point. Then the tiles are placed into the rotary curing chamber in tall racks where they remain for 24 hours. This gives the tiles adequate strength to allow de-palleting and packing. In the de-palleting stage, the cured tiles are removed from the aluminium pallets with cutting blades. They then move into the painting booth, where they receive an acrylic coating, depending on the colour of the tile. Following this the tiles go into the drying chamber. Once dry, 6 straps of tiles are po- sitioned on a pallet with a gripping machine to form a full bale. All pallets are then hood wrapped and trans- ferred to yard storage via forklift for the 28-day curing process. The curing chambers are heated by kerosene and have electrically-driven fans to circulate the warm air. No differentiation is made in terms of energy used per declared unit of tile in the different curing chambers in the old and the new plant, as there is not sufficient detail on usage to do so. Similarly, no differentiation is made in electricity usage between the same processes in the different plants, for the same reason.</t>
  </si>
  <si>
    <t>NPCR 018:2020 Part B for natural stone products, aggregates and fillers</t>
  </si>
  <si>
    <t>e0cad705-4a18-4e65-9eef-29786d0815ee</t>
  </si>
  <si>
    <t>CEM II/A-L 42,5 N Bagged</t>
  </si>
  <si>
    <t>EPDIE-21-71</t>
  </si>
  <si>
    <t>Clinker 80 to 94%   
Ground limestone  6 to 20%
Minor additional constituents 0 to 5%
Gypsum 3 to 4%
Recycled material &lt; 1%
28-day strength: 43.5 - 50.5
Specific density (kg/m³): 2,950 - 3,150
Specific surface (m²/kg): 390 - 460
setting time (min): 100 - 200
Soundness (mm): 0.0 - 4.0</t>
  </si>
  <si>
    <t>The cement is manufactured at the Breedon Cement Ireland factory at Kinnegad, Co. Westmeath, Ireland, in accordance with I.S. EN 197-1:2011, Compositions, specifications and conformity criterial for common cements.
The main material components of the cement are clinker, ground limestone and gypsum. A small amount of bypass dust is added as well as a chromate-reducing agent to the cement. A grinding aid is also added to assist in the grinding process.
The clinker comprises the firing of the following products in the kiln at 1,500OC: limestone, shale, silica clay, silica sand, with small amounts of waste water treatment plant sludge and flue dust.
The cement is then bagged in 20kg capacity bags, and supplied to the market via builders merchants. A1 Raw materials supply: The raw materials are limestone, shale, clay, sand for the clinker, and then gypsum, and minor additional constituents (inorganic, comprising no more than 5% of the cement), are added to the clinker to make the final cement product. The CEM II/A-L is then bagged in bags holding 20kg, and then put on the market.
A2 Transport: This module covers the impacts of the transport of the raw materials and fuels to the production site.
A3 Manufacturing: The main raw materials for clinker, limestone, shale clay and sand, are quarried on site, crushed to smaller sizes and mixed to create a homogenous mix. To this is added crushed shale (clay) and sand.
These are then pre-heated before being fed into the cement kiln., where they are burned with a mixture of coal, fuel oil, and alternate fuels: solvents, meat &amp; bonemeal and solid recovered fuel (SRF). The material that emerges from the kiln is clinker. The clinker is then cooled and transported by conveyor belt to the clinker store, and from there to the cement mill, as and when needed. The cement mill grind the clinker and additions as the mill rotates on its horizontal axis. The clinker is inter-ground with additions of limestone and gypsum, and minor additional constituents of by-pass dust, chromate-reducing agents, and a grinding aid (to increase grinding efficiency).</t>
  </si>
  <si>
    <t xml:space="preserve">The dataset is representative for the production processes used in 2019. The data Quality Level, according to Table E.1 of EN15804:2012+A2:2019, Annex E, is 'very good'
Allocation of electricity types and amounts to the various manufacturing processes has been provided by Breedon Cement Ireland Ltd along with production waste and direct emissions.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</si>
  <si>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e3fe4647-1a1c-4cdb-85f6-8c9ebc34d6c6</t>
  </si>
  <si>
    <t>HP uPVC double glazed window</t>
  </si>
  <si>
    <t>This EPD is carried out for the Munster Joinery HP uPVC double glazed windows.  The raw materials for the HP uPVC  windows comprise:  glass, argon, uPVC profiles, warm edge spacer and associated hardware (hinges, handles, recievers and gears). The windows are manufactured in accordance with I.S. EN 14351-1:2006 +A1:2010 Windows and doors - Product standard, performance characteristics.Further technical information can be obtained at: https://www.munsterjoinery.ie/windows.html Manufacturing Process 
DescriptionThe three main production processes at Munster Joinery are (a) the cutting and assembly in the factory of the double and triple glazing sheets (b) extrusion, forming and cutting of 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</si>
  <si>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e4fb73fa-f7f8-42e1-be22-576776b7da81</t>
  </si>
  <si>
    <t>Architectural Windows - XT66 Casement DG 1.23m x 1.48m</t>
  </si>
  <si>
    <t xml:space="preserve">Window type: Double Glazed Unit 1.23 x 1.48
Aluminium (Profile Extrusions): 28.0
Thermal break, gaskets, insulation strips (plastics): 13.3
Powder Coating: 1.0
Hardware (Handle, Espag locks, hinges, restrictors etc.): 6.6
Double glazing (1.3 m² area): 51.1
Total: 100.0 
Additional weight of bubblewrap packaging: +1
Window type: System U-value
XT66 Performance Plus and non-Performance Plus Casement- DG 1.23m x 1.48m: 1.16 W/(m²·K)
</t>
  </si>
  <si>
    <t>e5bf3312-e769-442d-8e67-eb36c029e11a</t>
  </si>
  <si>
    <t>EXTERIOR MDF  panel</t>
  </si>
  <si>
    <t>EPDIE-22-97</t>
  </si>
  <si>
    <t>This EPD is carried out for the MEDITE EXTERIOR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EXTERIOR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</si>
  <si>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e83f4038-47e5-46e0-8616-44616fb2d44b</t>
  </si>
  <si>
    <t>baseTherm® 200</t>
  </si>
  <si>
    <t>This EPD is for baseTherm's bound EPS ballasting floor insulation material. The raw materials for the bound EPS ballasting floor insulation are Portland cement, expanded polystyrene (EPS) beads, water and admixtures. The raw materials are mixed on-site before being pumped into place on the floor of the structure.
The bound EPS ballasting provides a firm insulating floor surface. It is manufactured in accordance with I.S. EN 16025-1:2013, "Thermal and/or sound insulating products in building construction. Bound EPS ballasting requirements for factory premixed EPS dry plaster". The intended use of the bound EPS ballasting is in domestic and commercial construction as a bound EPS ballasting floor insulation, providing the dual functions of insulation and a solid floor bearing surface.
General technical specifications and performance characteristics are given below:
Particle size group of EPS N: = 6mm
Apparent density of fresh mortar ± 10%: ± 297 kg/m³
Thermal Conductivity ? 90/90: 0.059 W/mK
Bound EPS Density ± 10%: ± 200 kg/m³
Reaction to Fire: Class A1
Compressive Strength s10: CS (10)400
Compressibility: = 2mm
Creep: CC(3/3/10)3.5, CC(3/3/10)6.5, CC(3/3/10)6.5
Water Vapour Diffusion Resistance: 5 to 20
Water absorption by short term partial immersion: = 1.6 kg/m²
Dynamic Stiffness: 253 MN/m³
baseTherm® Characteristics to I.S. EN 16025-1:2013
The bound EPS density is the mass of the dried mortar, after installation and hardening/drying. This density is to be used to convert the volume of the installed BEPS to a mass (kg) value. [The apparent density is the mass density of the fresh (wet) mortar mix during installation].
 The bound EPS ballasting is made by mixing the ingredients on site in a specially designed mixing truck, and then pumped into place on the floor of the building.</t>
  </si>
  <si>
    <t xml:space="preserve">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DQ:
The dataset is representative for the production processes used in 2021, in Ireland. The data Quality Level, according to Table E.1 of EN 15804 +A2, Annex E, is as follows:
Geographical representativeness: Very Good.
Technical representativeness: Very Good.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</si>
  <si>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e8590d14-497a-4cf5-a870-8ebfcdcc67e4</t>
  </si>
  <si>
    <t>Architectural Windows- XT66 Performance Plus Tilt &amp; Turn DG 1.23m x 1.48m</t>
  </si>
  <si>
    <t>Window type (XT66 and XT66 Performance Plus): Size
Aluminium (Profile Extrusions): 28.4 
Thermal break, gaskets, insulation strips (plastics): 13.3 
Powder Coating: 1.0 
Hardware (Handle, Espag locks, hinges, restrictors etc.): 6.6 
Double glazing (1.3 m² area): 50.7 
Total: 100.0 
Additional weight of bubblewrap packaging: +1</t>
  </si>
  <si>
    <t>e93a7505-b29a-41a0-86a3-590074147aa7</t>
  </si>
  <si>
    <t xml:space="preserve">Foil faced PIR insulation board 100mm  </t>
  </si>
  <si>
    <t>This EPD is carried out for the Ballytherm PIR insulation panels comprising foil-faced panels 100mm thick. The main raw materials of the insulation board are MDI, polyol, flame retardant, pentane blowing agent, foil sheet facings, and minor amounts of catalysts. The insulation products are manufactured in accordance with BS EN 13165:2012+A2:2016 Thermal insulation products for buildings. Factory made rigid polyurethane foam (PU) products. Specification. These Ballytherm insulation products are used in floors, cavity walls, drylining board, steel and timber-frame walls.
 The bulk raw chemicals (polyol &amp; MDI)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double- 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There is a minor amount of additional cutting to produce specialty boards. Finished boards are stored in the warehouse before despatch to customers. Off-cuts from the cutting and trimming are sent to landfill.</t>
  </si>
  <si>
    <t>e9b39341-e05c-4c10-be84-bbcddbb50668</t>
  </si>
  <si>
    <t>TCMC Rapid Set Emulsifier</t>
  </si>
  <si>
    <t>Physical state at 20 °C:
Specification: Liquid
Typical values: Liquid
Alkalinity index (mg HCl/g):
Specification: &gt;225
Typical values: 245
Density at 20 °C (g/cm³):
Specification: 0.96 +/- 0.05
Typical values: 0.96 
Flash point, closed cup (°C):
Specification: &gt;100
Typical values: 
Viscosity at 25 °C (mPa.s):
Specification: 125
Typical values: 130
Cloud point:
Specification: &lt; 0 °C
Typical values: 
Further technical details can be found at:
http://www.chemoran.ie/dl/pdf/products/TCMC.pdf</t>
  </si>
  <si>
    <t>e9da7f25-4c24-429c-a98f-bd1e114b7388</t>
  </si>
  <si>
    <t>Izoperm Plus</t>
  </si>
  <si>
    <t>SD Value: 5m
Tensile Strength: MD 290 / CD 310 / 50mm
Nail Tear Resistance: MD 290 / CD 246 N
https://www.partel.ie/product/izoperm-plus-pha-vapour-control-membrane/</t>
  </si>
  <si>
    <t>This EPD is for Partel's IZOPERM PLUS Vapour Control Membrane. The raw materials are predominantly polypropylene non-woven or scrim and one or more copolymers, with a small amount of ink printed on one side of the membrane to ensure correct installation.
IZOPERM PLUS is an extremely strong, yet lightweight vapour control layer designed to be compatible with all conventional building systems, the highest phA class ensures the best energy efficiency standard. IZOPERM PLUS can be used as an inner airtight membrane and vapour control layer for externally vapour open buildings. It can be applied to the roof, wall, floor and ceiling in both residential and commercial buildings. The membranes are manufactured by applying a polymer sheet onto a substrate of non-woven or scrim, andapplying print to one side.</t>
  </si>
  <si>
    <t xml:space="preserve">The dataset is representative for the production processes used in 2019, in the countries of production: Belgium and Finland. The data Quality Level, according to Table E.1 of EN 15804 +A2, Annex E, is as follows:
Geographical representativeness: Very Good.
Technical representativeness: Good.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</si>
  <si>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ea6e99fa-f6e2-4e52-9b78-c218c559d292</t>
  </si>
  <si>
    <t>Mannok EPS 150</t>
  </si>
  <si>
    <t>EPDIE-24-151</t>
  </si>
  <si>
    <t>Weight per m2: 2.30 kg
Density: 23 kg/m3
R-value: 2.78 m2K/W
Colour: white</t>
  </si>
  <si>
    <t>ee806132-11b7-4e1c-92a5-ebb046d30a34</t>
  </si>
  <si>
    <t>C28/35 Readymix Concrete (0% GGBS Cement Replacement)</t>
  </si>
  <si>
    <t>EPDIE-24-195</t>
  </si>
  <si>
    <t>ef72f6df-bf43-47a2-83f8-356f77117d01</t>
  </si>
  <si>
    <t>Mannok Insulation Boards MFR-GFR</t>
  </si>
  <si>
    <t>This LCA is carried out for Mannok Insulation Board: MFR-GFR. Only the 100 mm thickness (97mm IsoShield for Full Fill Cavity) are listed on this EPD. Mannok can send the EPD’s of other alternative thicknesses upon request. Mannok Therm PIR Insulation Boards are sold in a variety of thicknesses and inner wall facing materials. However, all Mannok Therm PIR insulation panel types consist of the same core material and are manufactured in the same way, with small variations to the inner facing side of the panel and/ or a tongue and groove on the outside of the boards.
The process description is the same for all varieties except for the TNG which undergoes an additional tongue and grooving process.
The constituent raw materials of the Mannok Therm (MF/MW/MR, MC Butt Joint &amp; MC T+G) Insulation Boards comprise: Amine catalyst, Blowing agent, Flame Retardant, Foil, ISO (Isocyanate), Polyol, Silicone/surfactant, Trimer catalyst &amp; Water. These materials are used in the full range of products. Additionally;
• The Mannok Therm PIR MLK Boards replaces the foil with Paper
• The Mannok Therm PIR IsoShield Boards replaces the foil with Stucco Embossed Aluminium
• The Mannok Therm PIR MFR-GFR Boards replaces the foil with Glass Fibre
• The Mannok Therm PIR MFR-DPFR Boards replaces the foil with Glass Fibre one side and bitumen fleece on
the other side
The Mannok Insulation Boards are used in domestic and commercial housing for: Floor insulation, Pitched roof insulation, Flat roof insulation, Wall insulation. The Mannok Insulation Boards are manufactured in a single plant located in Ballyconnell, Co. Cavan. The bulk raw chemicals (polyol &amp; ISO) are mixed with various catalysts and additives before being metered onto a moving conveyor at the foam laydown with an infeed bottom layer of facer (foil, paper, glass fibre or bitumen fleece). The chemical mix then starts to rise to produce the foam as it contacts the bottom layer of facing material on the moving conveyor. The foam continues to rise until it contacts the top layer of facer material as it enters the double-belt laminator, where it is then cured to produce the rigid, thermoset foam board.
The board exits the laminator as a continuous length until it reaches a cross-cut saw which cuts the board into shorter mother boards (approx. 4.8m). Each mother board then enters a cooling zone (system of cooling racks) to give the boards time to shrink and cool down before entering a multiblade cutting area which removes side- trims and finally, cuts the boards to the required length. Cutting may also involve profiling to produce specialty boards such as, Tongue &amp; Groove (TNG), Full Fill, etc.
Once the boards have been cut to their required size, they pass into a stacking area where the boards are first stacked in multiples, then move along the conveyor to be covered in polyethylene shrink film and finally, passed through an oven to shrink the film around each pack. Prior to shrink-wrapping, an inkjet is printed onto one board in each pack to indicate thickness and date/time of manufacture for traceability purposes. Each finished pack is then labelled before being palletised, either built onto wooden pallets or attached to polystyrene skid blocks. The finished product is then moved into the warehouse where it awaits to be dispatched after 24hrs or to be stored as Work In Progress (WIP) for further offline laminating (using adhesives) to gypsum plasterboard or plywood.</t>
  </si>
  <si>
    <t>f186e655-fc8b-4644-95cc-ed66d0aa4d8d</t>
  </si>
  <si>
    <t>VSoL copings</t>
  </si>
  <si>
    <t xml:space="preserve">Full technical details on the precast Asset VSoL retained earth walls can be found on the Asset International Structures web site who is the official partner for the UK and Ireland.
https://www.assetint.co.uk/asset-vsol-retained-earth-system
</t>
  </si>
  <si>
    <t>This average product EPD is for Moore Concrete's precast concrete VSoL panel and coping. The results presented in this EPD are the results for a weighted average of the concrete mixes and steel reinforcement of the VSoL panel and coping products manufactured by Moore Concrete in 2021. The raw materials are cements, GGBS, aggregates, admixtures, reinforcing steel and lifting accessories. In addition, consumables include steel and timber formwork, release agents and curing agents, plastic and concrete spacers. The products are manufactured in accordance with the following standards: EN 13369 'Common rules for precast concrete products'; EN 15258 'Precast concrete products. Retaining wall elements'. 
The precast units are delivered to site on flat-bed trucks. No product packaging is used in the delivery to the customer, other than re-useable wood skids, as and when needed.
Asset International Structures (A Division of Hill &amp; Smith Ltd) introduced the precast concrete asset BEBO arch system to the UK market in 2006. AIS are the exclusive license holder for BEBO in UK &amp; Ireland in partnership with Swiss engineers; BEBO Arch International. BEBO’s wealth of experience of over 50 years combined with the building of 1200 arch structures worldwide made a perfect addition to asset’s portfolio. AIS began the relationship with Moore Concrete Products in 2006 to pursue the UK and Ireland structures market. Developing a strong 16-year partnership championing quality, best practice and innovation to expand into new markets within the private and public sectors including housing, rail, highways and marine and coastal. The asset BEBO Arch System is a standardised patented precast concrete arch system for the design and construction of earth overfilled bridges, tunnels, culverts and other underground structures. The fully pre-engineered asset BEBO System features the world’s largest precast concrete arch structures, offering spans from 3.7m to in excess of 35m.
The partnership between AIS and MCP has strengthened through the offering of the asset VSoL® Retained Earth System. AIS again acting as the exclusive partner for the UK and Ireland, supported by precast provider MCP, the VSoL® solution compliments the BEBO arch system offering a cost-effective end treatment. The modular, easy to install system can be used for a range of backfill soils and foundation conditions. Straight, curved, tiered, superimposed or back-to-back walls can all be accommodated by design due to the flexibility of the asset VSoL® Polymeric Strip Reinforcement System.
 The precast products are manufactured from cement and cement replacements, aggregates, water and a variety of admixtures. The concrete mix ingredients are batch-weighed, mixed and dropped into a hopper that is transported across the factory hall so that the fresh concrete is then placed into the selected formwork/mould.
The moulds are prepared with a mould oil, reinforcing bars and spacers before the mix is poured. Once the fresh concrete is placed in the moulds, the surface is sprayed with a curing agent to assist curing. The moulds are left in place on the factory floor to allow the concrete to cure. Demoulding of the precast concrete elements takes place once the correct strength has been achieved. Units are finished in the factory and transported to a storage area.</t>
  </si>
  <si>
    <t xml:space="preserve">The dataset is representative for the production processes used in 2021, in the country of production, Northern Ireland. The data Quality Level, according to Table E.1 of EN 15804 +A2, Annex E, is as follows:
• Geographical representativeness: Very Good
• Technical representativeness: Very Good
• Time representativeness: Very Good
Allocation of energy and electricity types and amounts to the various manufacturing processes has been provided by the manufacturers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</si>
  <si>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This LCA covers the Product (A1 - A3), Construction Process (A4 - A5), End of Life (C1 - C4), and benefits and loads
beyond the system boundary (D).</t>
  </si>
  <si>
    <t>f1e35785-206f-4870-9d47-efbfb53cbb72</t>
  </si>
  <si>
    <t>Kingscourt Sand-faced clay brick</t>
  </si>
  <si>
    <t>This EPD is carried out for the Kingscourt brick products:  sand-faced clay bricks. The raw materials for the normal clay bricks are predominantly clay (locally sourced keuper marl) with a minor amount of molasses, and for the sand-faced bricks the raw materials are predominantly clay, with minor amounts
of molasses and sand. The bricks are manufactured in accordance with the requirements of I.S. EN 771–1: Specification for masonry units: Clay masonry units. The bricks are primarily used as a facing brick for external walls in standard domestic and commercial construction projects. Bricks and brick slip are also used as internal exposed wall facings for aesthetic effect. The main ingredient of the bricks is clay that is quarried at a nearby clay pit and transported to the production site. At the production site the clay is milled and mixed with water and molasses to homogenise and provide a standard consistency. The clay is then formed into moulds that are wire-cut to the required sizes, and then sent to the dryer to drive off excess moisture. After drying, the dried bricks are put in a vitrifying oven for firing. After firing the bricks are left to cool and then stacked where they are covered and banded secure for transport to the customer. A pallet-less system is used in the packaging, storage and transport of the finished goods.</t>
  </si>
  <si>
    <t>f20f5749-c116-46c9-a3c8-30b66b55b286</t>
  </si>
  <si>
    <t>CP Wood Primecoat</t>
  </si>
  <si>
    <t xml:space="preserve">Density [kg/litre]: 1.409
VOC [g/litre]: not greater than 30 g/litre
Finish: Matt
Volume of solids [% of total volume]: 50 +/- 2%
Coverage [m² per litre]: 10
</t>
  </si>
  <si>
    <t>The CP Wood Primecoat and CP Wood Hardtop paints are made from a mixture of resins, pigments, specialist admixtures (for characteristics such as viscosity, flow, drying, texture, etc.) and water. The CP Wood Primecoat and CP Wood Hardtop paints are used on wood surfaces. The Primecoat is the base primer, and is then coverd with the Hardtop paint, which is the finish coat. The Primecoat is provided in a 10 litre metal can.  The manufacturing process for the paints is a series of staged mixing process. The first mix is carried out until full dispersant is achieved. This is followed by adding additional ingredients which are further mixed until all ingredients are fully dispersed. Some further additional and final mixing stages are usually carried out, where
additional ingredients are added to optimise rheology and viscosity. Once the paints have achieved their desired properties, they are filled into containers for sale. Waste materials such as plastic, cardboard and metals are recycled, municipal solid wastes are sent to landfill, and solvents/rags/plastic cans sent for incineration</t>
  </si>
  <si>
    <t>f332921d-f988-49ca-995f-27aea57a70f5</t>
  </si>
  <si>
    <t>150mm thick Single Load Bearing Prestressed Wall Panels</t>
  </si>
  <si>
    <t>EPDIE-24-189</t>
  </si>
  <si>
    <t xml:space="preserve">The main material constituents of the wall panels are: CEM I cement, GGBS, fine and coarse aggregates, powdered limestone, prestressed strand (recycled content of 80%), admixtures and water. The production process involves first batching the fresh concrete. This concrete is then placed in the precast product mould which already contains the steel reinforcement. Once placed in the mould, the concrete is allowed cure until suitable strength has been gained. The product is demoulded and dispatched after a minimum of 7 days from casting. The mean density of the units is 2504 kg/m3. </t>
  </si>
  <si>
    <t>The 150mmm thick single load bearing concrete wall panels are manufactured in full compliance with ISO 9001 and are designed for speed of installation, strength, durability and versatility. Large areas can be enclosed with a durable and high quality product without losing an attractive finish. Using precast concrete provides the ideal system for resilient structures allowing for easy maintenance. Further information at: https://www.moore-concrete.com/agriculture/prestressed-wall-panels/ The wall panels are manufactured in accordance with BS EN 14992, BS EN 13369 and comply with I.S. EN 206 :2013 -Concrete Specification, Performance, Production and Conformity.</t>
  </si>
  <si>
    <t>f38f4322-1487-41b3-a74e-bb7b2751257a</t>
  </si>
  <si>
    <t>XTX(R) adhesion agent</t>
  </si>
  <si>
    <t>Physical state at 20 °C:
Specification: Liquid
Typical values: Liquid
Alkalinity index (mg HCl/g):
Specification: &gt;140
Typical values: 155 
Density at 20 °C (g/cm³):
Specification: 0.92 +/- 0.05
Typical values: 0.92
Flash point, closed cup (°C):
Specification: &gt;100
Typical values: 
Viscosity at 25 °C (mPa.s):
Specification: 70
Typical values: 75
Cloud point:
Specification: &lt; 5 °C
Typical values: 
Further technical details can be found at:
http://www.chemoran.ie/dl/pdf/products/XTX_R.pdf</t>
  </si>
  <si>
    <t>These products are a mix of fatty imidazoline/amidoamine derivatives and polyethylene amines designed for use as adhesives agents in asphalt mixtures, to ensure a better bitumen/aggregate bond. They are produced and supplied, by Chemoran, in liquid form. They are usually supplied to customers in returnable/re-useable intermediate bulk containers (IBCs).
The adhesion agents are maunfactured by the reacting and blending of a variety of bio-based and organic
chemicals. There are two processes in the manufacturing of the admixtures. The first process is Reacting, where organic oils are reacted with amines at temperature in sealed containers. Ancillary devices such as pumps, motors, PLCs, etc., are powered by electricity. The second process is Blending, where the reacted products are further blended with other reaction products or raw materials purchased from external manufacturers.</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</si>
  <si>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byChemoran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</si>
  <si>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f42b55c7-360e-4dff-bdaa-c40eea3d49a1</t>
  </si>
  <si>
    <t>Amvic EPS 300 Insulating Concrete Formwork</t>
  </si>
  <si>
    <t>Area of DU (m²) = 1
Thickness of individual EPS panel (mm) = 75
Thickness of cavity for concrete (mm) = 150
Overall Thickness, 2 panels and internal core (mm) = 300
Overall volume of EPS per DU (m³) = 0.15
Density of moulded EPS (kg/m³) = 24
Mass of EPS beads per DU (kg) = 3.6
Mass of EPS beads per DU (kg) = 2.77
Total mass of DU (kg) = 6.37
Thermal resistance R, of system including concrete core (m²K/W) = 5.06</t>
  </si>
  <si>
    <t xml:space="preserve">The dataset is representative for the production processes used in 2022. The data Quality Levels, according to Table E.1 of EN 15804 +A2, Annex E, for the various criteria are as follows:
• Geographical representativeness: Very Good.
• Time representativeness: Good.
• Technical representativeness: Good.
Allocations
Allocation of electricity types and amounts to the various manufacturing processes has been provided by Amvic, along with production waste and direct emissions; the allocation of impacts to the products is based on the product
composition mass.
Electricity modelling
The electricity supplied is generated by a mixture of renewable energy (wind), natural gas, coal and oil. The
emission factor of this mix is 0.492 kg CO2 (GWPt) per kWh. The Single Electricity Market Operator for Ireland
and N.Ireland has confirmed that the fuel mix disclosure breakdown provided by the electricity supplier suffices
as proof of usage of green energy by Amvic, and that the electricity supplier has cancelled a sufficient
number of guarantees of origin in the fuel mix disclosure to classify the declared renewables portion of the electricity used by Amvic as renewable.
The cut-off criteria of section 6.3.6 of EN15804 +A2 have been followed
</t>
  </si>
  <si>
    <t>f5e1c4f0-bb70-42be-9d51-022eaad5fd72</t>
  </si>
  <si>
    <t>Unilin Thin-R 150mm</t>
  </si>
  <si>
    <t>This EPD is for Thin-R insulation boards of thickness 25mm, 50mm, 100mm and 150mm. The R values quoted are minimum values and the EPD is calculated on this basis. The PIR boards typically comprise of primary raw materials MDI, polyol, flame retardand, pentane, with the addition of minor amounts of admixtures. Depending on intended use, the board facing elements comprise various combinations of paper &amp; foil. The primary raw materials are mixed with various catalysts &amp; additives and placed between two layers of facing elements. The insulation products are manufactured in accordance with BS EN 13165:2012+A2:2016 Thermal insulation products for buildings.
These insulation products are used in solid, cavity &amp; timber-frame walls, floor &amp; pitched roof insulation applications The main raw materials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oven, where it is then cured under heat to produce the rigid, thermoset foam board. The board exits the lamination oven and then reaches a cross-cut saw which cuts the board into smaller mother-boards. Each mother-board then is transported to a separate area to cure. There is a minor amount of additional cutting to produce speciality boards such as rebated or tongue &amp; groove edges. Finished boards are stored in the warehouse before despatch to customers. Off cuts from the cutting and trimming are compressed on-site and sent to landfill.</t>
  </si>
  <si>
    <t>f74bf4d5-4abd-4b13-aefd-2501de49ddf7</t>
  </si>
  <si>
    <t>EPDIE-22-104</t>
  </si>
  <si>
    <t xml:space="preserve">PROPERTY: Thickness Swelling (24hrs)
STANDARD: EN 317
UNIT: %
Panel 3 - 25mm: 10 - 30
PROPERTY: Internal Bond
STANDARD: EN 319
UNIT: N/mm²
Panel 3 - 25mm: 0.55 - 0.65
PROPERTY: Modulus of Rupture
STANDARD: EN 310
UNIT: N/mm²
Panel 3 - 25mm: 18 - 23
PROPERTY: Modulus of elasticity
STANDARD: EN 310
UNIT: N/mm²
Panel 3 - 25mm: 2100 - 2700
PROPERTY: Moisture Content
STANDARD: EN 322
UNIT: %
Panel 3 - 25mm: 4 - 8
PROPERTY: Formaldehyde
STANDARD: EN 120
UNIT: mg/100g
Panel 3 - 25mm: &lt;8
PROPERTY: Thermal Conductivity (?) Value
STANDARD: EN 13986
UNIT: w/(m.K)
Panel 3 - 25mm: 0.1 - 0.14
</t>
  </si>
  <si>
    <t>This EPD is carried out for the MEDITE CLEAR MDF panel. MEDITE MDF panels are manufactured in accordance with I.S. EN 622-5:2009, Fibrepanels – Specifications, Part 5: Requirements for dry processed panels (MDF).
The constituent raw materials of the MDF panels comprise: wood logs, wood chips and additives such as MDI, urea, resin, fire retardant and wax. By weight, wood comprises 91%, additions 7% and water 2%.
The intended use of the MDF panels is in the construction industry in structural and non-structural applications, such as flooring, roofing, walling, timber-frame sheathing, temporary works and external hoarding. MEDITE CLEAR MDF is manufactured by refining softwood chips into wood fibres and combining them with resin glue and other additives. The wood fibre is then conveyed and dried by hot air through tube driers. The dried fibre passes over a continuous weigh belt and is conveyed to fibre storage bins, ready for the next production stage. The wood fibre mat is then formed by even controlled spreading of the dried resinated wood fibre onto a continuously moving wire mesh belt. The depth and width of wood fibre mat is pre-set according to thickness, width and density required. 
The mat is then compressed to a more compact form, excess fibre is trimmed off the edges and recycled back into the wood fibre forming system. The fibre mat then moves through a continuous hot press which consists of an upper and lower continuously moving heated steel belt, the pressed panel is then cross-cut to the required size, then cooled, stacked and moved for either storage or sanding. 
This EPD also covers the transport to site and end-of-life stages. This covers: transport to site, and end-of-life transport from site, waste processing and waste disposal. In the end-of-life it is assumed 90% of the MDF is incinerated (C3 phase) and 10% of the MDF ends up in landfill (C4 phase).</t>
  </si>
  <si>
    <t>f758a15e-ccab-4c1e-af53-38ae45224c87</t>
  </si>
  <si>
    <t>Architectural Windows - XT66 PP Casement DG 1.23m x 1.48m</t>
  </si>
  <si>
    <t>f75eda7a-80b9-455a-a8c9-731c653560a3</t>
  </si>
  <si>
    <t>Passiv uPVC double glazed window</t>
  </si>
  <si>
    <t>This LCA is carried out for the Munster Joinery Passiv uPVC double glazed windows. The raw materials for the Passiv uPVC windows comprise: glass, argon, uPVC profiles, warm edge spacer, foam filler and associated hardware (hinges, handles, recievers and gears). The windows are manufactured in accordance with I.S. EN 14351-1:2006 +A1:2010 Windows and doors - Product standard, performance characteristics. The three main production processes at Munster Joinery are (a) the cutting and assembly in the factory of the double and triple glazing sheets (b) extrusion, forming and cutting of uPVC for uPVC profiles and (c) the assembly of these, with insulation, spacers, and fixings in the final window assembly. The glazing starts with the cutting of the glass to the required specifications. The glass sheets are bonded into double or triple glass sheets by sealing the layers to a warm edge spacer and filling the space between the layers with argon gas. For uPVC profile frames, the construction of the frame starts with the uPVC extrusion process. Relevant profiles are filled with an insulating foam. Profiles are then cut to the desired specific length. For the aluminium and wood profiles, these profile sections are cut to size/shape and jointed together. Profiles are welded or jointed together, creating the window frames. In the final window assembly the glazing is placed in the window and the hinges, locks, receivers and gears are attached.</t>
  </si>
  <si>
    <t>f7660405-6149-4469-b1f7-76fd27e1a5cd</t>
  </si>
  <si>
    <t>GAP Mixing Grade Emulsifer</t>
  </si>
  <si>
    <t>Physical state at 20 °C:
Specification: Liquid
Typical values: Liquid
Alkalinity index (mg HCl/g):
Specification: &gt;220
Typical values: 250
Density at 20 °C (g/cm³):
Specification: 0.99 +/- 0.05 
Typical values: 0.99 
Flash point, closed cup (°C):
Specification: &gt;100 
Typical values: 
Viscosity at 25 °C (mPa.s):
Specification: 475
Typical values: 480
Cloud point:
Specification: &lt; 0 °C
Typical values: 
Further technical details can be found at:
http://www.chemoran.ie/dl/pdf/products/GAP.pdf</t>
  </si>
  <si>
    <t xml:space="preserve">The dataset is representative for the production processes used in 2019. The data Quality Level, according to Table E.1 of EN 15804 +A2, Annex E, is 'very good'.
Allocation of electricity types and amounts to the various manufacturing processes has been provided by Chemoran Ltd along with production waste. Allocation of impacts to the products is based on the product composition mass.
Flows related to human activities such as employee transport are excluded. The construction of capital assets such as buildings, manufacture of machines and transportation systems are also excluded since the related flows are assumed to be negligible compared to the manufacture of the building material when compared to these systems over a full lifetime of operation
The cut-off criteria of section 6.3.6 of EN15804:2012+A2:2019 have been followed, where 99% of the total energy and materials are included, and the total neglected input flows for the modules reported on in the LCA are less than 5% of the energy usage and mass.
</t>
  </si>
  <si>
    <t>f7fb4817-0063-42bd-9cf2-2ddbb04c1a76</t>
  </si>
  <si>
    <t>Architectural Windows - XT66 Casement DG 1.48m x 2.18m</t>
  </si>
  <si>
    <t>f85d255f-17a0-4914-b1f6-d6a2fa3f2f26</t>
  </si>
  <si>
    <t>CWM bitumen additive for warm-mix asphalt</t>
  </si>
  <si>
    <t>http://www.chemoran.ie/dl/pdf/products/CWM.pdf</t>
  </si>
  <si>
    <t>CWM is surface active agent used as bitumen additive in the manufacture of warm-mix asphalt, in the road construction industry. The addition of these additives enables asphalt producers to lower their mixing temperature by the order of 35°C, compared to the temperatures normally used to make the more conventional “hot-mix” asphalt. CWM is produced and supplied, by Chemoran, in liquid form. It is usually supplied to customers in returnable/re-useable intermediate bulk containers (IBCs). CWM is manufactured by the reacting and blending of a variety of bio-based and organic chemicals. Technical and functional characteristics are given in the table on page 3 of the EPD (PDF).</t>
  </si>
  <si>
    <t>f8fd3f4a-103d-4966-97fe-85dad03c3269</t>
  </si>
  <si>
    <t xml:space="preserve">Foil faced PIR insulation board 50mm </t>
  </si>
  <si>
    <t>This EPD is carried out for the Ballytherm PIR insulation panels comprising foil-faced panels 50mm thick. The main raw materials of the insulation board are MDI, polyol, flame retardant, pentane blowing agent, foil sheet facings, and minor amounts of catalysts. The insulation products are manufactured in accordance with BS EN 13165:2012+A2:2016 Thermal insulation products for buildings. Factory made rigid polyurethane foam (PU) products. Specification. These Ballytherm insulation products are used in floors, cavity walls, drylining board, steel and timber-frame walls.
 The bulk raw chemicals (polyol &amp; MDI) are mixed with various catalysts and additives before being metered onto a moving conveyor. The chemical mix then starts to rise, due to the effects of the blowing agent, to produce the foam. The foam continues to rise until it contacts the top layer of facer material as it enters the double- belt laminator, where it is then cured under heat to produce the rigid, thermoset foam board. The board exits the lamination oven and then reaches a cross-cut saw which cuts the board into shorter mother boards. Each mother board then enters a cooling zone before entering a multiblade cutting area which removes side trims and cuts the boards to the required length. There is a minor amount of additional cutting to produce specialty boards. Finished boards are stored in the warehouse before despatch to customers. Off-cuts from the cutting and trimming are sent to landfill.</t>
  </si>
  <si>
    <t>f93248e7-7d8d-4c84-b78d-627ca5e7544e</t>
  </si>
  <si>
    <t>Country Stone Walling</t>
  </si>
  <si>
    <t>EPDIE-21-63</t>
  </si>
  <si>
    <t>Tobermore concrete paving, walling and kerb products are made with sands, cements and pigments specially selected for their aesthetic and functional performance. They are manufactured in accordance with BS EN 1338 and BS EN 1339: Concrete Paving Blocks and Flags - Requirements and Test Methods. BS EN 771:3:2011 Aggregate concrete masonry units (Dense and lightweight aggregates) BS EN 1340:2003 Concrete kerb units. Requirements and test methods.
Products are manufactured in a single mix. The mix comprises special sands and pigments for appearances, as well as standard sands and aggregates for the main structure. The declared unit of this type of product is one m³.
Specialist sands are coloured white, grey, black, red and/or other as defined. Cements are either CEM II (general use), CEM I (for high strength) or CEM I white for appearance. The mean density of the hardened products is 2350 kg/m³. Most of the sands and aggregates are sourced from Tobermore’s own quarries in the locality. Cements are locally sourced from within Northern Ireland. Some specialist sands come from quarries outside of Northern Ireland, within the EU.
The finished products are supplied to customers in bales, shrink-wrapped in polythene comprising 30% recycled plastic. Pallets are not included in the calculation. A1 Raw materials supply: The raw materials, sands, pigments, admixtures and cements are sourced from within the represntative geographic area. This module takes into account extraction and processing (including energies) of raw materials before delivery to Tobermore.
A2 Transport: This module covers the impacts of the transport of the raw materials to the production site.
A3 Manufacturing: The paving products are manufactured from specially selected sands, cement, water and a variety of admixtures. The ingredients are batch-weighed and mixed in a concrete pan mixer and dropped through a weigh hopper into moulds for setting. The wet mixes are placed in a curing chamber where the the paving products harden and set. After leaving the curing oven, the paving products are finished according to intended market. The finishing processes are: (a) tumbling in a rotating drum, (b) texturing by shot-blasting the facing surface, and (c) grinding of the facing surface with a carbide tipped grinding head. A proportion of the products do not go through any of the finishing processes. Some products are both textured and ground. After finishing, the paving products are shrink-wrapped and then stored onsite for onward delivery to the customers.</t>
  </si>
  <si>
    <t xml:space="preserve">The dataset is representative for the production processes used in 2020. The data Quality Level, according to Table E.1 of EN 15804 +A2, Annex E, is ‘very good’
Allocation of electricity types and amounts to the various manufacturing processes has been provided by Tobermore along with production waste and direct emissions. Allocation of impacts to the products is based on the product composition mass.
The electricity used by Tobermore is 100% renewable. All primary data has been supplied directly by Tobermore Ltd.
The cut-off criteria of section 6.3.6 of EN15804 +A2 have been followed, where 99% of the total energy and materials are included, and the total neglected input flows for the modules reported on in the LCA are less than 5% of the energy usage and mass.
</t>
  </si>
  <si>
    <t>fa2b2481-8ab9-4eb2-8093-d38a53bbbeef</t>
  </si>
  <si>
    <t>C16/20 Readymix Concrete (0% GGBS Cement Replacement)</t>
  </si>
  <si>
    <t>EPDIE-24-196</t>
  </si>
  <si>
    <t>fa32b7ff-b5ff-43b1-a870-46d6e99949a4</t>
  </si>
  <si>
    <t>Mannok Therm Cavity / T&amp;G 100mm</t>
  </si>
  <si>
    <t>EPDIE-24-163</t>
  </si>
  <si>
    <t>Manufacturing Process: The bulk raw chemicals (polyol &amp; MDI) are mixed with catalysts and additives before being metered onto a moving conveyor onto a bottom layer of facer. The chemical mix then starts to rise, due to the effects of the blowing agent, to produce the foam. The foam continues to rise until it contacts the top layer of facer material as it enters the double-belt laminator, where it is then cured at high temperature to produce the rigid, thermoset foam board. The board exits the lamination oven and then cut to size, and then sent to a cooling zone to cool down. Final trimming of edges then takes place, and then the board is ready for dispatch to the market. Off-cuts from the cutting and trimming are compressed on-site, and sent to landfill. 
The board consist of  77% to 82% MDI and polyol, with 23% to 18% minor constituents, such as flame retardant, silicone, amine and trimer catalysts. these percentages vary depending on the particular intended application of the PIR board. A foil facing is applied to both faces of the PIR board, which also includes Kraft paper. 
the PIR 100mm TnG board is used as insulation in cavity walls. The PIR board is manufactured in accordance with IS EN 13165:2012 Thermal insulation products for buildings. Factory made rigid polyurethane foam (PU) products.Specification.</t>
  </si>
  <si>
    <t>fd3719a3-3586-494d-b36d-954e16ef6e2d</t>
  </si>
  <si>
    <t>Devenish Roof Tile</t>
  </si>
  <si>
    <t>This LCA is carried out for Mannok Rooftile Devenish. The constituent raw materials of the tile comprise water, sands, cement (CEM I), admixture (superplasticiser), pigments and paint. These materials are used in the full range of products. Additionally, the roof ridge tiles also use an efflorescence suppressor, not used in the roof tiles. The roof tiles and ridge tiles are used in roofing in domestic and commercial housing. Mannok concrete roofing tiles are manufactured to BS EN 490 – Concrete roofing tiles and fittings – Product Specifications. The tiles are manufactured in two plants, located on the same site at Derrylinn, Co. Fermanagh. The raw mate- rials (sand, cement (CEM I), water admixtures and pigments) are batched and mixed and fed into an extrusion compartment. Here the extruded tiles are fed out onto aluminium moulds and sliced into individual tiles with
a cutting knife. Perforation marks for nails are also made at this point. Then the tiles are placed into the rotary curing chamber in tall racks where they remain for 24 hours. This gives the tiles adequate strength to allow de-palleting and packing. In the de-palleting stage, the cured tiles are removed from the aluminium pallets with cutting blades. They then move into the painting booth, where they receive an acrylic coating, depending on the colour of the tile. Following this the tiles go into the drying chamber. Once dry, 6 straps of tiles are po- sitioned on a pallet with a gripping machine to form a full bale. All pallets are then hood wrapped and trans- ferred to yard storage via forklift for the 28-day curing process. The curing chambers are heated by kerosene and have electrically-driven fans to circulate the warm air. No differentiation is made in terms of energy used per declared unit of tile in the different curing chambers in the old and the new plant, as there is not sufficient detail on usage to do so. Similarly, no differentiation is made in electricity usage between the same processes in the different plants, for the same reason.</t>
  </si>
  <si>
    <t>fd5c8c9e-e636-4572-b4f9-af3d62595842</t>
  </si>
  <si>
    <t>baseTherm® 250</t>
  </si>
  <si>
    <t>This EPD is for baseTherm's bound EPS ballasting floor insulation material. The raw materials for the bound EPS ballasting floor insulation are Portland cement, expanded polystyrene (EPS) beads, water and admixtures. The raw materials are mixed on-site before being pumped into place on the floor of the structure.
The bound EPS ballasting provides a firm insulating floor surface. It is manufactured in accordance with I.S. EN 16025-1:2013, "Thermal and/or sound insulating products in building construction. Bound EPS ballasting requirements for factory premixed EPS dry plaster". The intended use of the bound EPS ballasting is in domestic and commercial construction as a bound EPS ballasting floor insulation, providing the dual functions of insulation and a solid floor bearing surface.
General technical specifications and performance characteristics are given below:
Particle size group of EPS N: = 6mm
Apparent density of fresh mortar ± 10%: ± 353 kg/m³ 
Thermal Conductivity ? 90/90: 0.069 W/mK
Bound EPS Density ± 10%: ± 250 kg/m³
Reaction to Fire: Class A1
Compressive Strength s10: CS (10)600
Compressibility: = 2mm
Creep: CC(3/3/10)3.5, CC(3/3/10)6.5, CC(3/3/10)6.5
Water Vapour Diffusion Resistance: 5 to 20
Water absorption by short term partial immersion: = 0.8 kg/m²
Dynamic Stiffness: 475 MN/m³
baseTherm® Characteristics to I.S. EN 16025-1:2013
The bound EPS density is the mass of the dried mortar, after installation and hardening/drying. This density is to be used to convert the volume of the installed BEPS to a mass (kg) value. [The apparent density is the mass density of the fresh (wet) mortar mix during installation].
 The bound EPS ballasting is made by mixing the ingredients on site in a specially designed mixing truck, and then pumped into place on the floor of the building.</t>
  </si>
  <si>
    <t>ff2a67a1-99c1-4b60-9645-12a6410b6ce8</t>
  </si>
  <si>
    <t>Mannok Therm Roof / MFR-DPFR 100mm</t>
  </si>
  <si>
    <t>EPDIE-24-165</t>
  </si>
  <si>
    <t>Weight per m2: 3.87 kg
Density: 38.7 kg/m3
R-value: 4.0 m2K/W</t>
  </si>
  <si>
    <t>Manufacturing Process: The bulk raw chemicals (polyol &amp; MDI) are mixed with catalysts and additives before being metered onto a moving conveyor onto a bottom layer of facer. The chemical mix then starts to rise, due to the effects of the blowing agent, to produce the foam. The foam continues to rise until it contacts the top layer of facer material as it enters the double-belt laminator, where it is then cured at high temperature to produce the rigid, thermoset foam board. The board exits the lamination oven and then cut to size, and then sent to a cooling zone to cool down. Final trimming of edges then takes place, and then the board is ready for dispatch to the market. Off-cuts from the cutting and trimming are compressed on-site, and sent to landfill. 
The board consist of  77% to 82% MDI and polyol, with 23% to 18% minor constituents, such as flame retardant, silicone, amine and trimer catalysts. these percentages vary depending on the particular intended application of the PIR board. A glass fibre facing is applied to the PIR board.
the PIR 100mm DPR board is used as insulation in roofs.  The PIR board is manufactured in accordance with IS EN 13165:2012 Thermal insulation products for buildings. Factory made rigid polyurethane foam (PU) products.Specification.</t>
  </si>
  <si>
    <r>
      <t>m</t>
    </r>
    <r>
      <rPr>
        <vertAlign val="superscript"/>
        <sz val="11"/>
        <color theme="1"/>
        <rFont val="Calibri"/>
        <family val="2"/>
        <charset val="162"/>
        <scheme val="minor"/>
      </rPr>
      <t>3</t>
    </r>
  </si>
  <si>
    <r>
      <t>m</t>
    </r>
    <r>
      <rPr>
        <vertAlign val="superscript"/>
        <sz val="11"/>
        <color theme="1"/>
        <rFont val="Calibri"/>
        <family val="2"/>
        <charset val="162"/>
        <scheme val="minor"/>
      </rPr>
      <t>2</t>
    </r>
  </si>
  <si>
    <t>pcs</t>
  </si>
  <si>
    <t>UUID</t>
  </si>
  <si>
    <t>Country Code</t>
  </si>
  <si>
    <t>Country</t>
  </si>
  <si>
    <t>Product Owner</t>
  </si>
  <si>
    <t>Product Name</t>
  </si>
  <si>
    <t>EPD Registration Authority</t>
  </si>
  <si>
    <t>Registration Number</t>
  </si>
  <si>
    <t>Reference Year</t>
  </si>
  <si>
    <t>Valid Until</t>
  </si>
  <si>
    <t>Technology Description</t>
  </si>
  <si>
    <t>Technical Purpose</t>
  </si>
  <si>
    <t>General Comment</t>
  </si>
  <si>
    <t>Use Advice</t>
  </si>
  <si>
    <t>LCA Methodology Report</t>
  </si>
  <si>
    <t>Data Quality Management</t>
  </si>
  <si>
    <t>Type of Review</t>
  </si>
  <si>
    <t>Reviewer</t>
  </si>
  <si>
    <t>Declared Amount</t>
  </si>
  <si>
    <t>Resulting Amount</t>
  </si>
  <si>
    <t>Reference Property</t>
  </si>
  <si>
    <t>Reference Unit</t>
  </si>
  <si>
    <t>Thermal conductivity [W/mK]</t>
  </si>
  <si>
    <t xml:space="preserve">Thermal resistance, R [m²K/W] </t>
  </si>
  <si>
    <r>
      <t>Density [kg/m</t>
    </r>
    <r>
      <rPr>
        <b/>
        <vertAlign val="superscript"/>
        <sz val="10"/>
        <rFont val="Calibri"/>
        <family val="2"/>
        <charset val="162"/>
      </rPr>
      <t>3</t>
    </r>
    <r>
      <rPr>
        <b/>
        <sz val="10"/>
        <rFont val="Calibri"/>
        <family val="2"/>
        <charset val="162"/>
      </rPr>
      <t>]</t>
    </r>
  </si>
  <si>
    <t xml:space="preserve">Area [m²] </t>
  </si>
  <si>
    <t>Volume [m³]</t>
  </si>
  <si>
    <r>
      <t>Weight per m</t>
    </r>
    <r>
      <rPr>
        <b/>
        <vertAlign val="superscript"/>
        <sz val="10"/>
        <rFont val="Calibri"/>
        <family val="2"/>
        <charset val="162"/>
      </rPr>
      <t xml:space="preserve">2 </t>
    </r>
    <r>
      <rPr>
        <b/>
        <sz val="10"/>
        <rFont val="Calibri"/>
        <family val="2"/>
        <charset val="162"/>
      </rPr>
      <t>[kg]</t>
    </r>
  </si>
  <si>
    <t>Density [kg/litre]</t>
  </si>
  <si>
    <t>Coverage [m² per litre]</t>
  </si>
  <si>
    <t xml:space="preserve">Specific surface [m²/kg] </t>
  </si>
  <si>
    <t>Global Warming Potential (GWP) [kg CO₂e] - A1-A3 (Sum)</t>
  </si>
  <si>
    <t>0,125- 0,15</t>
  </si>
  <si>
    <t xml:space="preserve"> Strain concrete strainer post</t>
  </si>
  <si>
    <t>Exoperm Mono 150</t>
  </si>
  <si>
    <t>Exoperm Mono SA 250</t>
  </si>
  <si>
    <t>Mass per DU [kg]</t>
  </si>
  <si>
    <t>Fusion Kerb and Radii : 125 mm</t>
  </si>
  <si>
    <t>Fusion Kerb and Radii : 145 mm</t>
  </si>
  <si>
    <t>Product Thickness [m]</t>
  </si>
  <si>
    <t>Product Length [m]</t>
  </si>
  <si>
    <t>Product Width [m]</t>
  </si>
  <si>
    <t>Product Height [m]</t>
  </si>
  <si>
    <t xml:space="preserve">Independent external review
</t>
  </si>
  <si>
    <t>1e96e862-4070-4b20-a608-a22e6a310941</t>
  </si>
  <si>
    <t>Forte Pespa Balcony VMR 7m2</t>
  </si>
  <si>
    <t xml:space="preserve"> 
Forte Pespa</t>
  </si>
  <si>
    <t>EPDIE-25-219</t>
  </si>
  <si>
    <t>The aluminium raw materials that are used to make the extruded profiles used in the balcony is specially selected to come from low-carbon sources. The mean CO2-eq footprint of the aluminium raw material is in the order of 4.7 kg C02 per kg (excluding extrusion and post-extrusion processing).</t>
  </si>
  <si>
    <t>The main components of the balcony are extruded/powder-coated aluminium profiles, vertical rails or glass panels and fixing elements, pre-fabricated to form a single balcony systems, with either an aluminium front rail or a glass front balustrade panel. The balcony systems are pre-fabricated in the factory, and then attached to the building on-site, with additional steel brackets and other steel fixing components. They have an integrated floor and soffit, with non-slip aluminium decking profiles and modular soffit boards creating a unified, maintenance-free finish. The raw materials comprise, by weight: extruded aluminium 97%; plastic 2 %; metal screws/bolts 1%. They are suitable for residential apartments, commercial buildings, and mixed-use developments. The cantilevered balcony has minimal impact on existing building structures. They are lightweight and made entirely of fully recyclable materials. Designed and manufactured in accordance with BS EN 1999 (Eurocode 9), BS EN 1090-1, BS 8579, and BS 6180. Balcony system components are CE/UKCA marked, fire-rated to Class A2-s1, d0 per BS EN 13501-1, and compliant with Part K and Part B of the Building Regulations (UK and Ireland).</t>
  </si>
  <si>
    <t>Data quality: Time Representativeness: In this LCA the data relating to the usages, emissions and materials, and the data relating to the bespoke background processes for environmental impacts are less than 2 years apart, and also the Ecoinvent database version 3.9.1. Time Representativeness is considered to be Very good. Geographical Representativeness: The processes used in the production of the balconies are geographically representative, insofar as the production location (Ireland) lies within the region for which the relevant Ecoinvent (version 3.9.1) environmental records have been selected. The dataset is up-to-date and representative for the current technology used in the processes of manufacturing the products. Geographical Representativeness is considered to be Very good. Technical Representativeness: Processes and energies used in the process have been modelled exactly as described by Forte Pespa, and are based directly on the production data supplied by Forte Pespa, in relation to processes, fuels used and emissions, and without any significant need for improvement. Technical Representativeness is considered to be Very good. Allocation: The measurement of environmental impacts in this EPD uses the LCIA methodologies recommended for PEF 3.1. In this EPD, the waste processes are allocated in the relevant module. In the case of the use of secondary materials or energy recovered from secondary fuels, the system boundary between the system under study and the previous system (providing the secondary materials) is set where outputs of the previous system, e.g. materials, products, building elements or energy, reach the end-of-waste state. The modularity and the polluter payer principles have been followed. Cut-off criteria: All relevant inputs and outputs - like emissions, energy and materials - have been taken into account in this LCA, and in accordance with EN15804+A2:2019. The study covers at least 95% of the materials and energy per module and at least 99% of the total use of materials and energy of each unit process. Long term emissions have been excluded from the study.</t>
  </si>
  <si>
    <t>This LCA covers the Product (A1, A2 and A3), Construction (A4, A5) End of Life (C1 to C4) and Benefits/loads beyond the system boundary (D) Stages, as indicated above. This is termed: "Cradle to gate with options, modules C1 to C4, and module D". A schematic of these stages is presented in the flow diagram below.</t>
  </si>
  <si>
    <t>EPD Ireland PCR Part A, Version 2.1, 2022</t>
  </si>
  <si>
    <t>80699da5-8147-45ad-abf4-02db6425b6f2</t>
  </si>
  <si>
    <t>Forte Pespa Balcony VMR 6m2</t>
  </si>
  <si>
    <t>EPDIE-25-220</t>
  </si>
  <si>
    <t>Forte Pespa Balcony Glass 7m2</t>
  </si>
  <si>
    <t xml:space="preserve"> 52412dae-613a-4628-8fff-fa2d60fdff99</t>
  </si>
  <si>
    <t>EPDIE-25-218</t>
  </si>
  <si>
    <t>The main components of the balcony are extruded/powder-coated aluminium profiles, vertical rails or glass panels and fixing elements, pre-fabricated to form a single balcony systems, with either an aluminium front rail or a glass front balustrade panel. The balcony systems are pre-fabricated in the factory, and then attached to the building on-site, with additional steel brackets and other steel fixing components. They have an integrated floor and soffit, with non-slip aluminium decking profiles and modular soffit boards creating a unified, maintenance-free finish. The raw materials comprise, by weight: glass 67%; extruded aluminium 31%; plastic 2 %; metal screws/bolts &lt;1%. They are suitable for residential apartments, commercial buildings, and mixed-use developments. The cantilevered balcony has minimal impact on existing building structures. They are lightweight and made entirely of fully recyclable materials. Designed and manufactured in accordance with BS EN 1999 (Eurocode 9), BS EN 1090-1, BS 8579, and BS 6180. Balcony system components are CE/UKCA marked, fire-rated to Class A2-s1, d0 per BS EN 13501-1, and compliant with Part K and Part B of the Building Regulations (UK and Ireland).</t>
  </si>
  <si>
    <t>Forte Pespa Balcony Glass 6m2</t>
  </si>
  <si>
    <t xml:space="preserve"> a4ab658a-306a-4c79-bc3d-584521e08d49</t>
  </si>
  <si>
    <t>EPDIE-25-217</t>
  </si>
  <si>
    <t>The main components of the balcony are extruded/powder-coated aluminium profiles, vertical rails or glass panels and fixing elements, pre-fabricated to form a single balcony systems, with either an aluminium front rail or a glass front balustrade panel. The balcony systems are pre-fabricated in the factory, and then attached to the building on-site, with additional steel brackets and other steel fixing components. They have an integrated floor and soffit, with non-slip aluminium decking profiles and modular soffit boards creating a unified, maintenance-free finish. The raw materials comprise, by weight: glass 68%; extruded aluminium 30%; plastic 2 %; metal screws/bolts &lt;1%. They are suitable for residential apartments, commercial buildings, and mixed-use developments. The cantilevered balcony has minimal impact on existing building structures. They are lightweight and made entirely of fully recyclable materials. Designed and manufactured in accordance with BS EN 1999 (Eurocode 9), BS EN 1090-1, BS 8579, and BS 6180. Balcony system components are CE/UKCA marked, fire-rated to Class A2-s1, d0 per BS EN 13501-1, and compliant with Part K and Part B of the Building Regulations (UK and Ireland).</t>
  </si>
  <si>
    <t>United Kingdom</t>
  </si>
  <si>
    <t>Balcony systems (aluminium/glass)</t>
  </si>
  <si>
    <t>SMARTPLY MAX FR B (OSB/3)</t>
  </si>
  <si>
    <t>SMARTPLY MAX (OSB/3)</t>
  </si>
  <si>
    <t>SMARTPLY MAX T&amp;G (OSB/3)</t>
  </si>
  <si>
    <t>SMARTPLY ULTIMA (OSB/4)</t>
  </si>
  <si>
    <t>SMARTPLY PATTRESS PLUS</t>
  </si>
  <si>
    <t>SMARTPLY PROPASSIV</t>
  </si>
  <si>
    <t>SMARTPLY SITEPROTECT</t>
  </si>
  <si>
    <t>SMARTPLY WEBSTOCK</t>
  </si>
  <si>
    <t>Medite Smartply Europe DAC</t>
  </si>
  <si>
    <t>EPDIE-19-17</t>
  </si>
  <si>
    <t>Jane Anderson (ConstructionLCA Ltd.)</t>
  </si>
  <si>
    <t>S-P-00472</t>
  </si>
  <si>
    <t>Wood-based panels</t>
  </si>
  <si>
    <t>Oriented Strand Board (OSB)</t>
  </si>
  <si>
    <t>OSB manufactured from sustainably sourced softwood strands bonded with resin under heat and pressure; energy from on-site biomass; includes upstream forestry, transport, and manufacturing (A1–A3) per EN 15804+A1.</t>
  </si>
  <si>
    <t>Structural panel for load-bearing applications (OSB/3 for humid service class 2; OSB/4 high-load structural). FR B is flame-retardant; PROPASSIV is air-tight/air-barrier grade; SITEPROTECT is primed façade hoarding; PATTRESS PLUS for service/pattress reinforcement; WEBSTOCK for engineered webs.</t>
  </si>
  <si>
    <t>Install per EN 13986 / EN 300 and manufacturer guidance; acclimatise panels; protect from moisture prior to enclosure; use correct fixings/spacing; service class as per product.</t>
  </si>
  <si>
    <t>EN 15804:2012+A1:2013 (IGBC PCR Part A); ISO 14040/44; EN 16485 (wood-specific rules).</t>
  </si>
  <si>
    <t>As per EPD — primary 2017 site data; databases as stated; IGBC PCR Part A.</t>
  </si>
  <si>
    <t>Glasroc H TileBacker 12.5mm</t>
  </si>
  <si>
    <t>Water-resistant, glass-reinforced gypsum board, produced in Sherburn in Elmet. Manufactured via continuous gypsum slurry casting between glass fiber mats.</t>
  </si>
  <si>
    <t>Tile backing board in areas subject to high moisture (kitchens, bathrooms, showers).</t>
  </si>
  <si>
    <t>Hazardous substances &lt;0.1% of weight.</t>
  </si>
  <si>
    <t>For wet area walls and floors. Avoid immersion. Expected service life: 50 years.</t>
  </si>
  <si>
    <t>EN 15804:2012 + A1:2013; PCR 2012:01 v2.33</t>
  </si>
  <si>
    <t>Based on 2019 UK site data, Ecoinvent 3.1, Gabi DB.</t>
  </si>
  <si>
    <t>Andrew Norton (Renuables)</t>
  </si>
  <si>
    <t>HUB-0745</t>
  </si>
  <si>
    <t>Etex Building Performance Limited</t>
  </si>
  <si>
    <t>Siniat Standard board 15 mm</t>
  </si>
  <si>
    <t>Gypsum board (standard)</t>
  </si>
  <si>
    <t>EPD Hub</t>
  </si>
  <si>
    <t>Gypsum board (calcined gypsum slurry enclosed in recycled paper liners; dried and cut to 15 mm thickness).</t>
  </si>
  <si>
    <t>General drylining board for partitions, ceilings, and wall linings.</t>
  </si>
  <si>
    <t>Available in 1200 mm and 900 mm widths; compliant with BS EN 520 type A.</t>
  </si>
  <si>
    <t>Suitable for partitions, linings, ceilings; can be tape &amp; jointed or skimmed; multi-layer use possible.</t>
  </si>
  <si>
    <t>EN 15804+A2:2019; ISO 14025; ISO 21930; EPD Hub PCR v1.0 (2022).</t>
  </si>
  <si>
    <t>High (variation in GWP-fossil A1–A3 only 0.5%).</t>
  </si>
  <si>
    <t>Magaly González Vázquez (EPD Hub authorised verifier)</t>
  </si>
  <si>
    <t>Global Warming Potential - Fossil Fuels (GWP-fossil) [kg CO₂e] - A1-A3 (Sum)</t>
  </si>
  <si>
    <t>Global Warming Potential - Biogenic (GWP-biogenic) [kg CO₂e] - A1-A3 (Sum)</t>
  </si>
  <si>
    <t>Global Warming Potential - Land Use And Land Use Change (GWP-luluc) [kg CO₂e] - A1-A3 (Sum)</t>
  </si>
  <si>
    <t>Libra Systems Ltd</t>
  </si>
  <si>
    <t>Plasterboard Metal Framing Components (Stud &amp; Track, Wall Liner, Metal Furring)</t>
  </si>
  <si>
    <t>International EPD System</t>
  </si>
  <si>
    <t>S-P-07839</t>
  </si>
  <si>
    <t>Cold-rolled light-gauge steel framing components (C, U, I profiles, studs, tracks, wall liners, furring channels) formed from galvanized strip steel (typical gauge 0.5 mm) meeting BS EN 10346:2015 and BS EN 14195:2014.</t>
  </si>
  <si>
    <t>Supporting non-loadbearing plasterboard walls and ceilings; provides acoustic, structural, and fire-resistance performance.</t>
  </si>
  <si>
    <t>Complies with EN 14195:2014; designed for use with gypsum wallboards; concealed within partitions or ceilings.</t>
  </si>
  <si>
    <t>Installed as part of drywall systems; concealed post-installation; requires no maintenance during life.</t>
  </si>
  <si>
    <t>EN 15804:2012+A2:2019/AC:2021; PCR 2019:14 (Construction Products v1.2.5, 2022-11-01)</t>
  </si>
  <si>
    <t>Time representativeness: 2021–2022 factory data, updated &lt;5 years; background data: ecoinvent v3.6.</t>
  </si>
  <si>
    <t>Matt Fishwick (Fishwick Environmental)</t>
  </si>
  <si>
    <t>S-P-00506</t>
  </si>
  <si>
    <t>Saint-Gobain Construction Products UK Ltd. (British Gypsum)</t>
  </si>
  <si>
    <t>Calcined gypsum slurry with paper liners, additives, dried and cut into boards, edge glued; manufactured at East Leake, Kirkby Thore, Robertsbridge, Sherburn.</t>
  </si>
  <si>
    <t>Internal wall and ceiling lining, suitable for standard fire, acoustic and structural performance; direct decoration or plaster finish.</t>
  </si>
  <si>
    <t>Reaction to fire A2-s1,d0; service life 60 years.</t>
  </si>
  <si>
    <t>For walls/ceilings, normal conditions.</t>
  </si>
  <si>
    <t>EN 15804:2012+A2:2019/AC:2021, ISO 14040/44, ISO 21930:2017, PCR 2019:14 v1.3.2.</t>
  </si>
  <si>
    <t>Good representativeness (site-specific, Sphera 2023.1, ecoinvent 3.9.1).</t>
  </si>
  <si>
    <t>BRC Ltd.</t>
  </si>
  <si>
    <t>Fabricated steel reinforcement products (prefabricated units)</t>
  </si>
  <si>
    <t>EPD-IES-0015616</t>
  </si>
  <si>
    <t>Cut and bent hot rolled ribbed steel reinforcement prefabricated units, grade 500 N/mm², manufactured from 100% recycled scrap via electric arc furnace (EAF).</t>
  </si>
  <si>
    <t>Reinforcement of concrete structures.</t>
  </si>
  <si>
    <t>EPD covers multiple prefabricated reinforcement products, average results for product group.</t>
  </si>
  <si>
    <t>Conforms to BS 4449:2005, shape codes BS 8666:2005.</t>
  </si>
  <si>
    <t>PCR 2019:14 Construction products v1.3.4; EN 15804:2012+A2:2019/AC:2021; EF 3.1 LCIA.</t>
  </si>
  <si>
    <t>Reliability 2–3; Representativeness 1–3; Temporal correlation 1; Geographical 1–2; Technological 1.</t>
  </si>
  <si>
    <t>HUB-1568</t>
  </si>
  <si>
    <t>Construction Metal Forming</t>
  </si>
  <si>
    <t>Haiha Nguyen (EPD Hub authorised verifier)</t>
  </si>
  <si>
    <t>Metfloor Metal Decking EAF COIL: MF55, MF60 and MF80 Decking profiles.</t>
  </si>
  <si>
    <t>Cold-formed galvanized steel decking, manufactured from EAF steel coils.</t>
  </si>
  <si>
    <t>Structural floor decking system for composite slab construction.</t>
  </si>
  <si>
    <t>Manufactured in the UK using EAF-based steel; designed for use with in-situ concrete.</t>
  </si>
  <si>
    <t>Complies with BS EN 1994 (Eurocode 4) for composite construction; suitable for multi-storey buildings.</t>
  </si>
  <si>
    <t>EN 15804+A2:2019, ISO 14025, ISO 21930, EPD Hub PCR v1.0 (2022).</t>
  </si>
  <si>
    <t>High (primary production data used, verified dataset).</t>
  </si>
  <si>
    <t>b3a6f6d1-6b8b-4f8e-9f7d-isover-cws34</t>
  </si>
  <si>
    <t>Saint-Gobain Isover UK Limited</t>
  </si>
  <si>
    <t>Isover Cavity Wall Slab (CWS) 34 – 125 mm</t>
  </si>
  <si>
    <t>EPD-IES-0018315</t>
  </si>
  <si>
    <t>Glass mineral wool slab for cavity wall insulation; 125 mm thickness</t>
  </si>
  <si>
    <t>Provides thermal insulation in external masonry cavity walls</t>
  </si>
  <si>
    <t>EN 15804+A2; PCR 2019:14 v1.3.4; ISO 14040/44; ISO 21930</t>
  </si>
  <si>
    <t>Good inventory data quality</t>
  </si>
  <si>
    <t>m²</t>
  </si>
  <si>
    <t>EPD covers 1 m² of Isover CWS 34 (125 mm, R = 3.65 m²K/W) over a 60-year RSL; cradle-to-grave scope (A1–A5, B1–B7, C1–C4; Module D reported as zero). Product manufactured in Runcorn, England (2023 data), EPD verified independently under EN 15804+A2 / ISO 14040/44 / PCR 2019:14.</t>
  </si>
  <si>
    <t>Designed for external masonry cavity walls; slabs are 455 mm wide to fit standard wall-tie spacing. Installed manually (steel accessories modeled); 2% installation loss assumed; no maintenance, repair, replacement, operational energy or water required over the 60-year service life.</t>
  </si>
  <si>
    <t>fa93777d-9ecb-4cf9-99a2-isover-lite170</t>
  </si>
  <si>
    <t>Isover Spacesaver Lite – 170 mm</t>
  </si>
  <si>
    <t>EPD-IES-0018330</t>
  </si>
  <si>
    <t>Glass mineral wool roll, 170 mm thickness, supplied in short roll lengths for ease of handling in lofts, suspended timber floors and flat roofs</t>
  </si>
  <si>
    <t>Provides thermal insulation in lofts, floors and roofs</t>
  </si>
  <si>
    <t>EPD covers 1 m² of Isover Spacesaver Lite (170 mm, R = 3,85 m²K/W) over a 60-year RSL; cradle-to-grave scope (A1–A5, B1–B7, C1–C4; Module D not included). Product manufactured in Runcorn, UK, with 84% recycled glass cullet; EPD verified under EN 15804+A2 / ISO 14040/44 / PCR 2019:14.</t>
  </si>
  <si>
    <t>Designed for loft insulation, between joists, timber ground floors and flat roofs; installed manually with steel accessories, 2% installation loss assumed; no maintenance, repair, replacement, operational energy or water required during 60-year use.</t>
  </si>
  <si>
    <t>EN 15804+A2; PCR 2019:14 v1,3,4; ISO 14040/44; ISO 21930</t>
  </si>
  <si>
    <t>96f1e0c8-7d0e-4d72-b7af-iso-solid125</t>
  </si>
  <si>
    <t>Saint-Gobain Construction Products (Ireland) Ltd</t>
  </si>
  <si>
    <t>Isover Spacesaver Solid – 125 mm</t>
  </si>
  <si>
    <t>EPD-IES-0018384</t>
  </si>
  <si>
    <t>Glass mineral wool roll, 125 mm thickness, thermal resistance 2,84 m²K/W, manufactured in Runcorn (UK), distributed for use in Ireland</t>
  </si>
  <si>
    <t>Provides thermal insulation for lofts and attic floors</t>
  </si>
  <si>
    <t>EPD covers 1 m² of Isover Spacesaver Solid (125 mm, R = 2,84 m²K/W) over 60 years RSL; cradle-to-grave scope (A1–A5, B1–B7, C1–C4; Module D declared as 0). Verified to EN 15804+A2, ISO 14040/44, PCR 2019:14.</t>
  </si>
  <si>
    <t>Product designed for loft and attic floor insulation; installed manually with metal fasteners; 2% installation loss assumed; no maintenance, repair, replacement, operational energy or water during 60-year use</t>
  </si>
  <si>
    <t>EN 15804+A2; ISO 14040/44; ISO 21930; PCR 2019:14 v1,3,4</t>
  </si>
  <si>
    <t>3a2a3e8d-0b5a-4f2c-9a6c-iso-solid100</t>
  </si>
  <si>
    <t>Isover Spacesaver Solid – 100 mm</t>
  </si>
  <si>
    <t>EPD-IES-0018385</t>
  </si>
  <si>
    <t>Glass mineral wool roll, 100 mm thickness; R = 2,27 m²K/W; manufactured in Runcorn (UK), distributed for use in Ireland</t>
  </si>
  <si>
    <t>EPD covers 1 m² of Isover Spacesaver Solid (100 mm, R = 2,27 m²K/W) over a 60-year RSL; cradle-to-grave scope A1–A5, B1–B7, C1–C4; Module D reported as 0; verified to EN 15804+A2 / ISO 14040/44 / PCR 2019:14</t>
  </si>
  <si>
    <t>Designed for loft/attic floor insulation; manual installation with metal fasteners; 2% installation loss; no maintenance/repair/replacement; no operational energy or water during use</t>
  </si>
  <si>
    <t>EPD-IES-0018386</t>
  </si>
  <si>
    <t>9a1a7a43-7b8a-4f61-9e2d-iso-solid150</t>
  </si>
  <si>
    <t>Isover Spacesaver Solid – 150 mm</t>
  </si>
  <si>
    <t>Glass mineral wool roll; thickness 150 mm; λ = 0,044 W/mK; R = 3,41 m²K/W; nominal density 9,6 kg/m³; manufactured in Runcorn (UK), distributed for use in Ireland</t>
  </si>
  <si>
    <t>Thermal insulation for domestic attic floors</t>
  </si>
  <si>
    <t>EPD covers 1 m² of Isover Spacesaver Solid (150 mm, R = 3,41 m²K/W) over a 60-year RSL; cradle-to-grave scope (A1–A5, B1–B7, C1–C4) with Module D reported; single-product EPD verified to EN 15804+A2 / ISO 14040/44 / ISO 21930 / PCR 2019:14 v1.3.4</t>
  </si>
  <si>
    <t>Designed for attic floor insulation; manual installation; steel accessories modelled; 2% installation loss; no maintenance, repair, replacement, operational energy or water during use</t>
  </si>
  <si>
    <t>EN 15804+A2; ISO 14040/44; ISO 21930; PCR 2019:14 v1.3.4</t>
  </si>
  <si>
    <t>2de7a1a1-7280-47b6-9d2a-iso-solid200</t>
  </si>
  <si>
    <t>Isover Spacesaver Solid – 200 mm</t>
  </si>
  <si>
    <t>EPD-IES-0018387</t>
  </si>
  <si>
    <t>Glass mineral wool roll; thickness 200 mm; λ = 0,044 W/mK; R = 4,55 m²K/W; nominal density 9,6 kg/m³; manufactured in Runcorn (UK), distributed for use in Ireland</t>
  </si>
  <si>
    <t>EPD covers 1 m² of Isover Spacesaver Solid (200 mm, R = 4,55 m²K/W) over a 60-year RSL; cradle-to-grave scope (A1–A5, B1–B7, C1–C4, Module D declared); verified to EN 15804+A2 / ISO 14040/44 / ISO 21930 / PCR 2019:14 v1,3,4</t>
  </si>
  <si>
    <t>Designed for attic floor insulation; manual installation with steel accessories; 2% installation loss assumed; no maintenance, repair, replacement, operational energy or water during 60-year use</t>
  </si>
  <si>
    <t>a2ef7d52-80fd-4c54-b4f0-iso-climcover25</t>
  </si>
  <si>
    <t>Isover Climcover Roll Alu2 – 25 mm</t>
  </si>
  <si>
    <t>EPD-IES-0018388</t>
  </si>
  <si>
    <t>Glass mineral wool roll with aluminium foil facing; thickness 25 mm; λ = 0,032 W/mK; R = 0,75 m²K/W; density 25,2 kg/m³; produced in Runcorn (UK), distributed in Ireland</t>
  </si>
  <si>
    <t>Duct insulation for circular metal ductwork</t>
  </si>
  <si>
    <t>EPD covers 1 m² of Isover Climcover Roll Alu2 (25 mm, R = 0,75 m²K/W) over 60 years RSL; cradle-to-grave (A1–A5, B1–B7, C1–C4, Module D); verified to EN 15804+A2 / ISO 14040/44 / ISO 21930 / PCR 2019:14 v1,3,4</t>
  </si>
  <si>
    <t>Designed for circular metal ductwork insulation; manual installation with steel accessories; 2% installation loss; no maintenance, repair, replacement, operational energy or water during 60-year service life</t>
  </si>
  <si>
    <t>2b3f6f7d-3f11-4b3d-88e1-iso-climcover40</t>
  </si>
  <si>
    <t>Saint-Gobain Construction Products (Ireland) Limited</t>
  </si>
  <si>
    <t>Isover Climcover Roll Alu2 – 40 mm</t>
  </si>
  <si>
    <t>EPD-IES-0018389</t>
  </si>
  <si>
    <t>Glass mineral wool roll with aluminium foil facing; thickness 40 mm; λ = 0,032 W/mK; R = 1,25 m²K/W; density 25,2 kg/m³; produced in Runcorn (UK), distributed in Ireland</t>
  </si>
  <si>
    <t>EPD covers 1 m² of Isover Climcover Roll Alu2 (40 mm, R = 1,25 m²K/W) over 60 years RSL; cradle-to-grave scope (A1–A5, B1–B7, C1–C4; Module D declared); verified to EN 15804+A2 / ISO 14040/44 / ISO 21930 / PCR 2019:14 v1,3,4</t>
  </si>
  <si>
    <t>Designed for circular metal ductwork; manual installation with steel accessories; 2% installation loss assumed; no maintenance, repair, replacement, operational energy or water during 60-year service life</t>
  </si>
  <si>
    <t>6c9e8c3b-998d-4b25-8b7d-iso-climcover50</t>
  </si>
  <si>
    <t>Isover Climcover Roll Alu2 – 50 mm</t>
  </si>
  <si>
    <t>EPD-IES-0018390</t>
  </si>
  <si>
    <t>Glass mineral wool roll with aluminium foil facing; thickness 50 mm; λ = 0,032 W/mK; R = 1,55 m²K/W; density 25,2 kg/m³; produced in Runcorn (UK), distributed in Ireland</t>
  </si>
  <si>
    <t>EPD covers 1 m² of Isover Climcover Roll Alu2 (50 mm, R = 1,55 m²K/W) over 60 years RSL; cradle-to-grave scope (A1–A5, B1–B7, C1–C4; Module D declared); verified to EN 15804+A2 / ISO 14040/44 / ISO 21930 / PCR 2019:14 v1,3,4</t>
  </si>
  <si>
    <t>5e87149c-34cd-4b9d-a35e-iso-acoustic100</t>
  </si>
  <si>
    <t>Isover Acoustic Roll (Combi) – 100 mm</t>
  </si>
  <si>
    <t>EPD-IES-0018377</t>
  </si>
  <si>
    <t>Glass mineral wool roll; thickness 100 mm; λ = 0,036 W/mK; R = 2,75 m²K/W; nominal density 16,5 kg/m³; manufactured in Runcorn (UK), distributed in Ireland</t>
  </si>
  <si>
    <t>Acoustic insulation for partitions, walls and floors</t>
  </si>
  <si>
    <t>EPD covers 1 m² of Isover Acoustic Roll (Combi) 100 mm (R = 2,75 m²K/W) over a 60-year RSL; cradle-to-grave scope (A1–A5, B1–B7, C1–C4; Module D declared); verified to EN 15804+A2 / ISO 14040/44 / ISO 21930 / PCR 2019:14 v1,3,4</t>
  </si>
  <si>
    <t>Designed for use in partitions, walls and floors to reduce noise infiltration; manual installation; steel accessories modelled; 2% installation loss assumed; no maintenance, repair, replacement, operational energy or water during use</t>
  </si>
  <si>
    <t>e9e1dc44-9db2-47d8-80f0-iso-acoustic150</t>
  </si>
  <si>
    <t>Isover Acoustic Roll (Combi) – 150 mm</t>
  </si>
  <si>
    <t>EPD-IES-0018378</t>
  </si>
  <si>
    <t>Glass mineral wool roll; thickness 150 mm; λ = 0,036 W/mK; R = 4,15 m²K/W; nominal density 16,5 kg/m³; manufactured in Runcorn (UK), distributed in Ireland</t>
  </si>
  <si>
    <t>EPD covers 1 m² of Isover Acoustic Roll (Combi) 150 mm (R = 4,15 m²K/W) over a 60-year RSL; cradle-to-grave scope (A1–A5, B1–B7, C1–C4; Module D declared); verified to EN 15804+A2 / ISO 14040/44 / ISO 21930 / PCR 2019:14 v1,3,4</t>
  </si>
  <si>
    <t>0b34d905-8641-4b90-b0b0-iso-acoustic200</t>
  </si>
  <si>
    <t>Isover Acoustic Roll (Combi) – 200 mm</t>
  </si>
  <si>
    <t>EPD-IES-0018379</t>
  </si>
  <si>
    <t>Glass mineral wool roll; thickness 200 mm; λ = 0,036 W/mK; R = 5,55 m²K/W; nominal density 16,5 kg/m³; manufactured in Runcorn (UK), distributed in Ireland</t>
  </si>
  <si>
    <t>EPD covers 1 m² of Isover Acoustic Roll (Combi) 200 mm (R = 5,55 m²K/W) over a 60-year RSL; cradle-to-grave scope (A1–A5, B1–B7, C1–C4; Module D declared); verified to EN 15804+A2 / ISO 14040/44 / ISO 21930 / PCR 2019:14 v1,3,4</t>
  </si>
  <si>
    <t>Designed for use in partitions, walls and floors to reduce noise infiltration; manual installation with steel accessories; 2% installation loss assumed; no maintenance, repair, replacement, operational energy or water during use</t>
  </si>
  <si>
    <t>fa9d39d7-df2c-4f43-bb1f-iso-acoustic25</t>
  </si>
  <si>
    <t>Isover Acoustic Roll – 25 mm</t>
  </si>
  <si>
    <t>EPD-IES-0018380</t>
  </si>
  <si>
    <t>Glass mineral wool roll; thickness 25 mm; λ = 0,036 W/mK; R = 0,65 m²K/W; nominal density 16,5 kg/m³; manufactured in Runcorn (UK), distributed in Ireland</t>
  </si>
  <si>
    <t>EPD covers 1 m² of Isover Acoustic Roll 25 mm (R = 0,65 m²K/W) over a 60-year RSL; cradle-to-grave scope (A1–A5, B1–B7, C1–C4; Module D declared); verified to EN 15804+A2 / ISO 14040/44 / ISO 21930 / PCR 2019:14 v1,3,4</t>
  </si>
  <si>
    <t>d8f5a7c0-5b5e-4f84-98f2-iso-acoustic50</t>
  </si>
  <si>
    <t>Isover Acoustic Roll – 50 mm</t>
  </si>
  <si>
    <t>EPD-IES-0018381</t>
  </si>
  <si>
    <t>Glass mineral wool roll; thickness 50 mm; λ = 0,036 W/mK; R = 1,35 m²K/W; nominal density 16,5 kg/m³; manufactured in Runcorn (UK), distributed in Ireland</t>
  </si>
  <si>
    <t>EPD covers 1 m² of Isover Acoustic Roll 50 mm (R = 1,35 m²K/W) over a 60-year RSL; cradle-to-grave scope (A1–A5, B1–B7, C1–C4; Module D declared); verified to EN 15804+A2 / ISO 14040/44 / ISO 21930 / PCR 2019:14 v1,3,4</t>
  </si>
  <si>
    <t>c79e7df1-43e2-44af-9c87-iso-acoustic70</t>
  </si>
  <si>
    <t>Isover Acoustic Roll – 70 mm</t>
  </si>
  <si>
    <t>EPD-IES-0018382</t>
  </si>
  <si>
    <t>Glass mineral wool roll; thickness 70 mm; λ = 0,036 W/mK; R = 1,90 m²K/W; nominal density 16,5 kg/m³; manufactured in Runcorn (UK), distributed in Ireland</t>
  </si>
  <si>
    <t>EPD covers 1 m² of Isover Acoustic Roll 70 mm (R = 1,90 m²K/W) over a 60-year RSL; cradle-to-grave scope (A1–A5, B1–B7, C1–C4; Module D declared); verified to EN 15804+A2 / ISO 14040/44 / ISO 21930 / PCR 2019:14 v1,3,4</t>
  </si>
  <si>
    <t>3e0f3b92-0b3a-4a10-a0ac-iso-acoustic100v2</t>
  </si>
  <si>
    <t>Isover Acoustic Roll – 100 mm</t>
  </si>
  <si>
    <t>EPD-IES-0018383</t>
  </si>
  <si>
    <t>EPD covers 1 m² of Isover Acoustic Roll 100 mm (R = 2,75 m²K/W) over a 60-year RSL; cradle-to-grave scope (A1–A5, B1–B7, C1–C4; Module D declared); verified to EN 15804+A2 / ISO 14040/44 / ISO 21930 / PCR 2019:14 v1,3,4</t>
  </si>
  <si>
    <t>c3a79d5d-d5e2-4fc3-8843-gyproc-jointfiller</t>
  </si>
  <si>
    <t>Saint-Gobain Construction Products (Ireland) Limited (Gyproc Ireland)</t>
  </si>
  <si>
    <t>Gyproc Joint Filler</t>
  </si>
  <si>
    <t>EPD-IES-0016869</t>
  </si>
  <si>
    <t>Gypsum-based setting material for bedding tapes and filling plasterboard joints; applied in stages 1–2 of hand jointing; improves fire resistance and acoustic performance of partitions; declared unit 1 kg, mixed with 0,48 L water</t>
  </si>
  <si>
    <t>Gypsum-based joint filler for plasterboard lining systems</t>
  </si>
  <si>
    <t>EPD covers 1 kg Gyproc Joint Filler over a 60-year RSL; cradle-to-grave scope (A1–A5, B1–B7, C1–C4, Module D declared); verified to EN 15804+A2 / ISO 14040/44 / ISO 21930 / PCR 2019:14 v1,3,4</t>
  </si>
  <si>
    <t>Applied with water (0,48 L/kg) and hand-mixed; 5% product loss modelled at installation; no maintenance/repair/replacement; landfill disposal at end-of-life</t>
  </si>
  <si>
    <t>Finishes</t>
  </si>
  <si>
    <t>7e42f880-1ec7-4b84-9f5d-gyproc-gypfiller</t>
  </si>
  <si>
    <t>Gyproc Gyp Filler</t>
  </si>
  <si>
    <t>EPD-IES-0016870</t>
  </si>
  <si>
    <t>Gypsum-based setting material for bedding tapes and filling plasterboard joints; mixed with 0,53 L water per kg; layer thickness 2,5 mm; applied quantity 0,28 kg/linear m; manufactured in Newark (UK), distributed in Ireland</t>
  </si>
  <si>
    <t>Used in stages 1–2 of hand jointing process; compatible with Gyproc plasterboards, Glasroc F MultiBoard, Glasroc F FireCase and Rigidur H</t>
  </si>
  <si>
    <t>EPD covers 1 kg Gyproc Gyp Filler over a 60-year RSL; cradle-to-gate with options (A1–A5, B1–B7, C1–C4, Module D); verified to EN 15804+A2 / ISO 14040/44 / ISO 21930 / PCR 2019:14 v1,3,4</t>
  </si>
  <si>
    <t>Applied with 0,53 L water per kg; hand-mixed; 5% installation loss modelled; no maintenance/repair/replacement; 100% landfill at end-of-life</t>
  </si>
  <si>
    <t>c513ac8d-dce5-4b91-a0b2-knauf-sfs</t>
  </si>
  <si>
    <t>Knauf UK &amp; Ireland</t>
  </si>
  <si>
    <t>EPD-IES-0012892</t>
  </si>
  <si>
    <t>Galvanised lightweight steel framing components (C Stud, U Track, Z Bar, Angles, Cleats, Bracing etc.), produced in Birmingham, UK; hot-dip galvanised Z275 coating; yield strength S450/S390</t>
  </si>
  <si>
    <t>Steel framing for external infill panel systems in buildings</t>
  </si>
  <si>
    <t>EPD covers 1 kg Knauf SFS components; cradle-to-gate with A4, C1–C4 &amp; Module D; verified to EN 15804+A2 / ISO 14040/44 / ISO 21930 / PCR 2019:14 v1,3,2</t>
  </si>
  <si>
    <t>Install as part of Knauf Throughwall systems; concealed in use; no maintenance; segregate and recycle at end-of-life (EWC 17 04 05)</t>
  </si>
  <si>
    <t>EN 15804+A2; ISO 14040/44; ISO 21930; PCR 2019:14 v1,3,2</t>
  </si>
  <si>
    <t>Ugo Pretato (Studio Fieschi &amp; soci)</t>
  </si>
  <si>
    <t>e0388a31-55db-4c88-9db7-gypfinisher</t>
  </si>
  <si>
    <t>Gypsum Industries Ltd. (Saint-Gobain)</t>
  </si>
  <si>
    <t>Gyproc Gypfinisher</t>
  </si>
  <si>
    <t>S-P-11765</t>
  </si>
  <si>
    <t>Ready-mixed lightweight plasterboard jointing material; surface mass 0,35 kg/m²; reaction to fire A2-s1,d0; density 1,53 g/cm³; manufactured in Nîmes, France; distributed in Ireland</t>
  </si>
  <si>
    <t>Final stage plasterboard jointing compound for smooth finish</t>
  </si>
  <si>
    <t>EPD covers 1 m² Gyproc Gypfinisher (0,35 kg) over 50-year RSL; cradle-to-grave scope (A1–C4, Module D declared); verified to EN 15804+A2 / ISO 14040/44 / ISO 21930 / PCR 2019:14 v1,2,5; adjusted with EPD Ireland PCR Part A v2.1</t>
  </si>
  <si>
    <t>Applied directly to plasterboard joints; no ancillary materials; 5% product loss at installation; no maintenance/repair/replacement; landfill disposal at end-of-life</t>
  </si>
  <si>
    <t>EN 15804+A2; ISO 14040/44; ISO 21930; PCR 2019:14 v1,2,5; EPD Ireland PCR Part A v2.1</t>
  </si>
  <si>
    <t>Yannick Le Guern (ELYS Consulting)</t>
  </si>
  <si>
    <t>9b8f3b46-1cb7-4d92-81c1-knauf-internalmetal</t>
  </si>
  <si>
    <t>S-P-10363</t>
  </si>
  <si>
    <t>Galvanised lightweight steel studs, channels and ceiling profiles (C, I, MW, CT studs; U, Deep Flange U, J channels; MF ceiling profiles, brackets, connectors); made in Wellingborough (UK) with global steel supply; CPC 4126</t>
  </si>
  <si>
    <t>Steel framing for internal partitions, shaftwalls and ceilings in combination with Knauf boards and accessories</t>
  </si>
  <si>
    <t>EPD covers 1 kg Knauf internal metal partition components; cradle-to-gate with A4, C1–C4 &amp; Module D; verified to EN 15804+A2 / ISO 14040/44 / ISO 21930 / PCR 2019:14 v1,3,1</t>
  </si>
  <si>
    <t>Install as part of Knauf partition/ceiling systems; no maintenance required in use; segregate and recycle at end-of-life (EWC 17 04 05)</t>
  </si>
  <si>
    <t>EN 15804+A2; ISO 14040/44; ISO 21930; PCR 2019:14 v1,3,1</t>
  </si>
  <si>
    <t>7a9c6a2d-0fb4-4a87-9e2e-horizon-sfs</t>
  </si>
  <si>
    <t>Horizon Offsite Limited</t>
  </si>
  <si>
    <t>Horizon Light Gauge Steel Frame</t>
  </si>
  <si>
    <t>S-P-09767</t>
  </si>
  <si>
    <t>Panelized loadbearing and infill light gauge steel frames; stud height 89 mm, width 45 mm; gauges 1,2–1,6 mm; Z275 galvanisation; S450 steel; manufactured in Tipperary, Ireland</t>
  </si>
  <si>
    <t>Steel frame systems for residential, commercial, healthcare and educational buildings</t>
  </si>
  <si>
    <t>EPD covers 1 kg Horizon light gauge steel frame over a 60-year RSL; cradle-to-gate with A4, C1–C4 &amp; Module D; verified to EN 15804+A2 / ISO 14040/44 / ISO 21930 / PCR 2019:14 v1,11</t>
  </si>
  <si>
    <t>Installed as prefabricated infill and loadbearing panels; easy on-site assembly; no maintenance; 95% recycling at end-of-life (steel scrap recovery)</t>
  </si>
  <si>
    <t>EN 15804+A2; ISO 14040/44; ISO 21930; PCR 2019:14 v1,11</t>
  </si>
  <si>
    <t>Bárbara M Civit</t>
  </si>
  <si>
    <t>Knauf Steel Frame Systems (SFS): C Stud, U Track, Z Bar, Angles, Cleats, Bracing etc.</t>
  </si>
  <si>
    <t>Knauf Internal Metal Partition Components: C, I, MW, CT studs; U, Deep Flange U, J channels; MF ceiling profiles, brackets, connectors</t>
  </si>
  <si>
    <t>9d57e8c1-7f29-44f3-8bb1-agilium</t>
  </si>
  <si>
    <t>Saint-Gobain PAM Bâtiment SAS</t>
  </si>
  <si>
    <t>AGILIUM Cast Iron Wastewater &amp; Rainwater Drainage System</t>
  </si>
  <si>
    <t>S-P-09525</t>
  </si>
  <si>
    <t>Cast iron wastewater and rainwater drainage system; includes pipes, fittings, elastomer seals and steel rings; coated internally with epoxy and externally with acrylic/epoxy; fire reaction A2-s1,d0; acoustic performance LscA &lt; 5 dB(A); manufactured in France (pipes) and UK (fittings)</t>
  </si>
  <si>
    <t>Drainage of wastewater and rainwater in residential and commercial buildings</t>
  </si>
  <si>
    <t>EPD covers 1 linear meter of cast iron pipe system (5,94 kg) over a 70-year RSL; cradle-to-grave scope (A1–C4, Module D declared); verified to EN 15804+A2 / ISO 14040/44 / ISO 21930 / PCR 2019:14 v1,2,5</t>
  </si>
  <si>
    <t>Installed as wastewater and rainwater drainage system; no operational energy/water demand; no maintenance required; at end-of-life 89% recycled, 10% landfilled (mainly EPDM seals)</t>
  </si>
  <si>
    <t>EN 15804+A2; ISO 14040/44; ISO 21930; PCR 2019:14 v1,2,5</t>
  </si>
  <si>
    <t>Yannick Le Guern (ELYS Conseil)</t>
  </si>
  <si>
    <t>a489a5f1-531c-4b0c-923d-carea-ardal</t>
  </si>
  <si>
    <t>CAREA FACADE</t>
  </si>
  <si>
    <t>S-P-09372</t>
  </si>
  <si>
    <t>Mineral composite façade cladding panel (11–12,5 mm thick); mainly mineral filler with resin binder and gel-coat protection; mounted on aluminium profiles; manufactured in Combrée, France; modelled for GB, IE, CH, DE markets</t>
  </si>
  <si>
    <t>Exterior façade rainscreen cladding for new and refurbished buildings</t>
  </si>
  <si>
    <t>EPD covers 1 m² CAREA ARDAL façade cladding (11–12,5 mm) over a 50-year RSL; cradle-to-grave scope (A1–C4, Module D declared); verified to EN 15804+A2 / ISO 14040/44 / ISO 21930 / PCR 2019:14 v1,2,2</t>
  </si>
  <si>
    <t>Installed on façade using aluminium profiles (understructure excluded from scope); 1 cleaning every 10 years; disassembled manually at end-of-life; aluminium and steel recycled (90%/83%), remainder landfilled</t>
  </si>
  <si>
    <t>EN 15804+A2; ISO 14040/44; ISO 21930; PCR 2019:14 v1,2,2</t>
  </si>
  <si>
    <t>Pär Lindman (Miljögiraff)</t>
  </si>
  <si>
    <t>b3c1e01a-1f5c-4c22-9a52-carea-acantha</t>
  </si>
  <si>
    <t>S-P-09177</t>
  </si>
  <si>
    <t>Mineral composite façade cladding panel (average 16,8 mm thick, range 14–19 mm); mainly mineral filler (&gt;80%) with resin (10–20%) and gel-coat; mounted on aluminium rails (1,17 kg/m², 43% recycled); manufactured in Combrée, France</t>
  </si>
  <si>
    <t>EPD covers 1 m² CAREA ACANTHA façade cladding (35,8 kg panel + 1,17 kg rails) over a 50-year RSL; cradle-to-grave scope (A1–C4, Module D declared); verified to EN 15804+A2 / ISO 14040/44 / ISO 21930 / PCR 2019:14 v1,2,2</t>
  </si>
  <si>
    <t>Installed on façade using aluminium profiles (understructure excluded from scope); average fall rate 22,5% modelled; 1 cleaning every 10 years; disassembled manually at end-of-life; aluminium recycled at 90%, steel at 83%, remainder landfilled</t>
  </si>
  <si>
    <t>CAREA® ARDAL (installation without understructure)  (11–12,5 mm thick)</t>
  </si>
  <si>
    <t>dd8e2f43-f8a3-4d82-ae41-carea-aquila</t>
  </si>
  <si>
    <t>S-P-09371</t>
  </si>
  <si>
    <t>Mineral composite façade cladding panel (4–5 mm thick); mineral filler (&gt;70%), resin (10–20%), additives (&lt;5%); installed with screws; understructure not included; manufactured in Combrée, France</t>
  </si>
  <si>
    <t>EPD covers 1 m² CAREA AQUILA façade cladding (7,94 kg panel + 0,112 kg aluminium rails) over a 50-year RSL; cradle-to-grave scope (A1–C4, Module D declared); verified to EN 15804+A2 / ISO 14040/44 / ISO 21930 / PCR 2019:14 v1,2,2</t>
  </si>
  <si>
    <t>Installed on façade using screws; one cleaning every 10 years; disassembled manually at end-of-life; aluminium and steel recycled (90%/83%), remainder landfilled</t>
  </si>
  <si>
    <t>CAREA® ACANTHA  (installation without understructure) ( 14–19 mm thick)</t>
  </si>
  <si>
    <t>c1abeb33-6324-47a1-8b72-carea-armada</t>
  </si>
  <si>
    <t>S-P-09373</t>
  </si>
  <si>
    <t>Mineral composite façade cladding panel (22 mm thick, range 21–23 mm); composition: &gt;70% mineral filler, 11% resin, &gt;15% polypropylene fibres, &lt;1% additives; exterior face with gel-coat; installed on aluminium rails (1,17 kg/m², 43% recycled); manufactured in Combrée, France</t>
  </si>
  <si>
    <t>EPD covers 1 m² CAREA ARMADA façade cladding (47,5 kg panel + 1,17 kg aluminium rails + 0,001 kg wedge) over a 50-year RSL; cradle-to-grave scope (A1–C4, Module D declared); verified to EN 15804+A2 / ISO 14040/44 / ISO 21930 / PCR 2019:14 v1,2,2</t>
  </si>
  <si>
    <t>Installed on façade using aluminium profiles; understructure excluded; one cleaning every 10 years; disassembled manually at end-of-life; aluminium and steel recycled (90%/83%), remainder landfilled</t>
  </si>
  <si>
    <t>CAREA® AQUILA (installation without understructure) (4–5 mm thick)</t>
  </si>
  <si>
    <t>CAREA® ARMADA (installation without understructure) (21–23 mm thick)</t>
  </si>
  <si>
    <t>4cb51d7c-9cbb-40b1-bb64-carea-artema</t>
  </si>
  <si>
    <t>S-P-09374</t>
  </si>
  <si>
    <t>Mineral composite façade cladding panel (16,7 mm thick; &gt;90% mineral filler, 10–20% resin, &lt;1% additives; ARTEMA Q4 variant includes polypropylene fibres); exterior gel-coat protection; installed on aluminium rails (1,25 kg/m², 30% recycled); manufactured in Combrée, France</t>
  </si>
  <si>
    <t>EPD covers 1 m² CAREA ARTEMA façade cladding (37,3 kg panel + 1,25 kg aluminium rails + 0,001 kg wedge) over a 50-year RSL; cradle-to-grave scope (A1–C4, Module D declared); verified to EN 15804+A2 / ISO 14040/44 / ISO 21930 / PCR 2019:14 v1,2,2</t>
  </si>
  <si>
    <t>Installed on façade using aluminium profiles (understructure excluded from scope); one cleaning every 10 years; disassembled manually at end-of-life; aluminium and steel recycled (90%/83%), remainder landfilled</t>
  </si>
  <si>
    <t>CAREA® ARTEMA (installation without understructure) (16,7 mm thick)</t>
  </si>
  <si>
    <t>e3a1db9c-54c2-48cf-9e9c-gyproc-duraline</t>
  </si>
  <si>
    <t>Saint-Gobain Gyproc</t>
  </si>
  <si>
    <t>Gyproc Duraline 15mm</t>
  </si>
  <si>
    <t>S-P-06652</t>
  </si>
  <si>
    <t>High-density gypsum plasterboard with additives and heavy-duty paper facings; 15 mm thick; mass 14,4 kg/m²; reaction to fire A2-s1,d0; thermal conductivity 0,25 W/mK; manufactured in Kingscourt, Ireland</t>
  </si>
  <si>
    <t>Impact-resistant plasterboard for partitions and wall linings in high traffic/heavy use areas</t>
  </si>
  <si>
    <t>EPD covers 1 m² Duraline 15mm (14,4 kg/m²) with 50-year RSL; cradle-to-grave scope with Module D; verified to EN 15804+A2 / ISO 14040/44 / ISO 21930 / PCR 2019:14 v1,11</t>
  </si>
  <si>
    <t>Install with screws, jointing tape and compound; no maintenance required; 5% installation losses; at end-of-life 100% landfilled</t>
  </si>
  <si>
    <t>d47932fd-5a72-4ef3-a5b0-gyproc-moistureresistant</t>
  </si>
  <si>
    <t>Gyproc Moisture Resistant Board 15mm</t>
  </si>
  <si>
    <t>S-P-06651</t>
  </si>
  <si>
    <t>Gypsum plasterboard with water-repellent additives in core and paper liner; 15 mm thick; 11,6 kg/m²; thermal conductivity 0,25 W/mK; reaction to fire A2-s1,d0; manufactured in Kingscourt, Ireland</t>
  </si>
  <si>
    <t>Moisture-resistant plasterboard for walls and ceilings in kitchens, bathrooms and high-humidity areas</t>
  </si>
  <si>
    <t>EPD covers 1 m² Gyproc Moisture Resistant Board 15mm (11,6 kg/m²) with 50-year RSL; cradle-to-grave scope with Module D; verified to EN 15804+A2 / ISO 14040/44 / ISO 21930 / PCR 2019:14 v1,11</t>
  </si>
  <si>
    <t>Install with screws, jointing tape and compound; suitable for intermittent high humidity/moisture areas; no maintenance required; 5% installation losses; 100% landfilled at end-of-life</t>
  </si>
  <si>
    <t>f8e2a4cb-64ad-40d9-89f1-gyproc-moisture125</t>
  </si>
  <si>
    <t>Gyproc Moisture Resistant Board 12,5mm</t>
  </si>
  <si>
    <t>S-P-06650</t>
  </si>
  <si>
    <t>Gypsum plasterboard with water-repellent additives in core and paper liner; 12,5 mm thick; 10,2 kg/m²; thermal conductivity 0,25 W/mK; reaction to fire A2-s1,d0; manufactured in Kingscourt, Ireland</t>
  </si>
  <si>
    <t>EPD covers 1 m² Gyproc Moisture Resistant Board 12,5mm (10,2 kg/m²) with 50-year RSL; cradle-to-grave scope with Module D; verified to EN 15804+A2 / ISO 14040/44 / ISO 21930 / PCR 2019:14 v1,11</t>
  </si>
  <si>
    <t>72ef2de1-4b6b-43bb-8b61-gyproc-plank19</t>
  </si>
  <si>
    <t>Gyproc Plank 19mm</t>
  </si>
  <si>
    <t>S-P-06649</t>
  </si>
  <si>
    <t>Gypsum plasterboard, 19 mm thick, 16,1 kg/m²; increased acoustic performance; used in systems like GypFloor SILENT, GypWall AUDIO, GypWall QUIET; manufactured in Kingscourt, Ireland</t>
  </si>
  <si>
    <t>Plasterboard with enhanced acoustic insulation for partitions, linings, and floors</t>
  </si>
  <si>
    <t>EPD covers 1 m² Plank 19mm (16,1 kg/m²) with 50-year RSL; cradle-to-grave scope with Module D; verified to EN 15804+A2 / ISO 14040/44 / ISO 21930 / PCR 2019:14 v1,11</t>
  </si>
  <si>
    <t>Install with screws, jointing compound and tape; no maintenance required; 5% installation losses; 100% landfilled at end-of-life</t>
  </si>
  <si>
    <t>Thermal insulation</t>
  </si>
  <si>
    <t>Duct insulation</t>
  </si>
  <si>
    <t>Acoustic insulation</t>
  </si>
  <si>
    <t>Jointing compounds</t>
  </si>
  <si>
    <t>3c784e19-7de5-4b5f-9e1a-gyproc-coreboard19</t>
  </si>
  <si>
    <t>Gyproc CoreBoard 19mm</t>
  </si>
  <si>
    <t>S-P-07660</t>
  </si>
  <si>
    <t>Gypsum plasterboard with enhanced fire and moisture resistant properties; 19 mm thick; 16,13 kg/m²; reaction to fire A2-s1,d0; thermal conductivity 0,19 W/mK; manufactured in Kingscourt, Ireland</t>
  </si>
  <si>
    <t>Core board for Gyproc ShaftWall system providing fire and temporary moisture protection</t>
  </si>
  <si>
    <t>EPD covers 1 m² CoreBoard 19mm (16,13 kg/m²) with 50-year RSL; cradle-to-grave scope with Module D; verified to EN 15804+A2 / ISO 14040/44 / ISO 21930 / PCR 2019:14 v1,11</t>
  </si>
  <si>
    <t>bf34e0df-3d08-4f4a-bdd1-gyproc-soundbloc15</t>
  </si>
  <si>
    <t>Gyproc SoundBloc 15mm</t>
  </si>
  <si>
    <t>S-P-06654</t>
  </si>
  <si>
    <t>Gypsum plasterboard with a specially formulated denser core; 15 mm thick; 13,0 kg/m²; thermal conductivity 0,19 W/mK; reaction to fire A2-s1,d0; manufactured in Kingscourt, Ireland</t>
  </si>
  <si>
    <t>Acoustic plasterboard for partitions and wall linings requiring enhanced sound insulation</t>
  </si>
  <si>
    <t>EPD covers 1 m² SoundBloc 15mm (13,0 kg/m²) with 50-year RSL; cradle-to-grave scope with Module D; verified to EN 15804+A2 / ISO 14040/44 / ISO 21930 / PCR 2019:14 v1,11</t>
  </si>
  <si>
    <t>f1f6eec8-1d92-4d83-b02b-gyproc-soundbloc125</t>
  </si>
  <si>
    <t>Gyproc SoundBloc 12,5mm</t>
  </si>
  <si>
    <t>S-P-06653</t>
  </si>
  <si>
    <t>Gypsum plasterboard with a specially formulated denser core; 12,5 mm thick; 10,9 kg/m²; thermal conductivity 0,19 W/mK; reaction to fire A2-s1,d0; manufactured in Kingscourt, Ireland</t>
  </si>
  <si>
    <t>EPD covers 1 m² SoundBloc 12,5mm (10,9 kg/m²) with 50-year RSL; cradle-to-grave scope with Module D; verified to EN 15804+A2 / ISO 14040/44 / ISO 21930 / PCR 2019:14 v1,11</t>
  </si>
  <si>
    <t>c8945c91-6b88-4f07-95f9-cpi-masonrymortars</t>
  </si>
  <si>
    <t>CPI Mortars Ltd</t>
  </si>
  <si>
    <t>S-P-05419</t>
  </si>
  <si>
    <t>Cement-based dry mortar containing Portland cement, sand and additives; delivered in silos, tankers or bags; manufactured in UK plants</t>
  </si>
  <si>
    <t>Used for bricklaying and general masonry applications</t>
  </si>
  <si>
    <t>Generic mortar EPD averaging CPI product range (M2, M4, M6, M12 classes); cradle-to-grave scope (A1–C4, Module D declared); verified to EN 15804+A2 / ISO 14040/44 / ISO 21930 / PCR 2019:14 v1,11</t>
  </si>
  <si>
    <t>Delivered to site in silos or bags; mixed with water before application; 5% assumed wastage; 80% recycled at end-of-life, 20% landfilled</t>
  </si>
  <si>
    <t xml:space="preserve">Cement-based dry mortar </t>
  </si>
  <si>
    <t>93e2f92b-b4a1-4d1d-8a33-knauf-soundshieldplus</t>
  </si>
  <si>
    <t>Knauf UK GmbH</t>
  </si>
  <si>
    <t>S-P-04939</t>
  </si>
  <si>
    <t>Acoustic plasterboard for partitions, wall linings and ceilings requiring high sound reduction and fire resistance</t>
  </si>
  <si>
    <t>EPD covers 1 m² of Soundshield Plus board (12,5 or 15 mm) with 60-year RSL; cradle-to-grave scope; verified to EN 15804+A2 / ISO 14040/44 / ISO 21930 / PCR 2019:14 v1,11</t>
  </si>
  <si>
    <t>Installed with Knauf systems (partitions, linings, ceilings) using jointing products and fixings; no maintenance required; 10% installation losses assumed; 4% recycling at end-of-life, remainder landfilled</t>
  </si>
  <si>
    <t>Ugo Pretato (Studio Fieschi &amp; soci Srl)</t>
  </si>
  <si>
    <t>Knauf Soundshield Plus Plasterboard 12,5mm</t>
  </si>
  <si>
    <t>Knauf Soundshield Plus Plasterboard 15mm</t>
  </si>
  <si>
    <t>High-mass plasterboard with tuned core for enhanced acoustic performance, excellent fire resistance and severe duty impact rating; available in 12,5 mm (11,5 kg/m², density 920 kg/m³); thermal conductivity 0,24 W/mK; manufactured in Sittingbourne and Immingham, UK</t>
  </si>
  <si>
    <t>High-mass plasterboard with tuned core for enhanced acoustic performance, excellent fire resistance and severe duty impact rating; available in 15 mm (12,8 kg/m², density 853 kg/m³); thermal conductivity 0,24 W/mK; manufactured in Sittingbourne and Immingham, UK</t>
  </si>
  <si>
    <t>2c3b7f2a-fp125-knauf-firepanel</t>
  </si>
  <si>
    <t>Knauf Fire Panel Plasterboard 12,5mm</t>
  </si>
  <si>
    <t>S-P-04921</t>
  </si>
  <si>
    <t>Fire-resistant gypsum plasterboard, 12,5mm, density 800 kg/m³, thermal conductivity 0,24 W/mK; manufactured in Sittingbourne &amp; Immingham (UK); classified EN 520 A &amp; F</t>
  </si>
  <si>
    <t>Provides enhanced fire resistance when used in partitions, ceilings and linings; suitable for domestic separating walls, garages, corridors</t>
  </si>
  <si>
    <t>Cradle-to-grave EPD, covering A1–C4 &amp; Module D, based on Knauf UK data (2019–2020), ecoinvent v3,6 background</t>
  </si>
  <si>
    <t>Installed within Knauf wall/ceiling systems with jointing compounds and fixings; 10% installation waste; 4% recycled at end-of-life, remainder landfilled</t>
  </si>
  <si>
    <t>2c3b7f2a-fp150-knauf-firepanel</t>
  </si>
  <si>
    <t>Knauf Fire Panel Plasterboard 15mm</t>
  </si>
  <si>
    <t>Fire-resistant gypsum plasterboard, 15mm, density 800 kg/m³, thermal conductivity 0,24 W/mK; manufactured in Sittingbourne &amp; Immingham (UK); classified EN 520 A &amp; F</t>
  </si>
  <si>
    <t>2,4– 2,7–3,0</t>
  </si>
  <si>
    <t>1,8–2,4–2,7–3,0</t>
  </si>
  <si>
    <t>0,900–1,2</t>
  </si>
  <si>
    <t>9c2a6c01-knauf-wallboard95</t>
  </si>
  <si>
    <t>Knauf Wallboard 9,5mm</t>
  </si>
  <si>
    <t>S-P-04922</t>
  </si>
  <si>
    <t>Standard gypsum plasterboard, 9,5 mm thick; density 642 kg/m³; thermal conductivity 0,19 W/mK; manufactured in Sittingbourne &amp; Immingham (UK)</t>
  </si>
  <si>
    <t>General purpose plasterboard for partitions, linings and ceilings</t>
  </si>
  <si>
    <t>Cradle-to-grave EPD, A1–C4 + Module D</t>
  </si>
  <si>
    <t>Install with Knauf systems, jointing products and fixings; 10% installation waste; 4% recycling at end-of-life</t>
  </si>
  <si>
    <t>9c2a6c01-knauf-wallboard125</t>
  </si>
  <si>
    <t>Knauf Wallboard 12,5mm</t>
  </si>
  <si>
    <t>Standard gypsum plasterboard, 12,5 mm thick; density 648 kg/m³; thermal conductivity 0,19 W/mK; manufactured in Sittingbourne &amp; Immingham (UK)</t>
  </si>
  <si>
    <t>9c2a6c01-knauf-wallboard150</t>
  </si>
  <si>
    <t>Knauf Wallboard 15mm</t>
  </si>
  <si>
    <t>Standard gypsum plasterboard, 15 mm thick; density 673 kg/m³; thermal conductivity 0,19 W/mK; manufactured in Sittingbourne &amp; Immingham (UK)</t>
  </si>
  <si>
    <t>9c2a6c01-knauf-baseboard95</t>
  </si>
  <si>
    <t>Knauf Baseboard 9,5mm</t>
  </si>
  <si>
    <t>Baseboard gypsum plasterboard, 9,5 mm thick; density 642 kg/m³; thermal conductivity 0,19 W/mK; manufactured in Sittingbourne &amp; Immingham (UK)</t>
  </si>
  <si>
    <t>9c2a6c01-knauf-plank19</t>
  </si>
  <si>
    <t>Knauf Plank 19mm</t>
  </si>
  <si>
    <t>Plank gypsum plasterboard, 19 mm thick; density 737 kg/m³; thermal conductivity 0,19 W/mK; manufactured in Sittingbourne &amp; Immingham (UK)</t>
  </si>
  <si>
    <t>Heavy-duty plasterboard used in partitions, linings and floors requiring enhanced acoustic performance</t>
  </si>
  <si>
    <t>1,8–2,4–2,438–2,5–2,7–3,0</t>
  </si>
  <si>
    <t>b129f47d-knauf-moisture125</t>
  </si>
  <si>
    <t>Knauf Moisture Panel Plasterboard 12,5mm</t>
  </si>
  <si>
    <t>S-P-04935</t>
  </si>
  <si>
    <t>High-performance plasterboard for humid areas (kitchens, bathrooms); 12,5 mm; density 704 kg/m³; λ = 0,24 W/mK; classified BS EN 520 A &amp; H2</t>
  </si>
  <si>
    <t>Moisture-resistant plasterboard for walls and ceilings in high humidity areas</t>
  </si>
  <si>
    <t>Cradle-to-grave EPD, based on Knauf UK 2019–2020 production data, ecoinvent v3,6</t>
  </si>
  <si>
    <t>Install with Knauf partition, lining and ceiling systems; 10% installation waste, 25% recycled; 60-year RSL</t>
  </si>
  <si>
    <t>b129f47d-knauf-moisture150</t>
  </si>
  <si>
    <t>Knauf Moisture Panel Plasterboard 15mm</t>
  </si>
  <si>
    <t>High-performance plasterboard for humid areas (kitchens, bathrooms); 15 mm; density 680 kg/m³; λ = 0,24 W/mK; classified BS EN 520 A &amp; H2</t>
  </si>
  <si>
    <t>d4f8a12e-knauf-soundpanel125</t>
  </si>
  <si>
    <t>Knauf Sound Panel Plasterboard 12,5mm</t>
  </si>
  <si>
    <t>S-P-04940</t>
  </si>
  <si>
    <t>Improved acoustic plasterboard; 12,5 mm thickness; density 800 kg/m³; weight 10 kg/m²; λ = 0,24 W/mK; classified BS EN 520 A &amp; D; manufactured in Sittingbourne &amp; Immingham, UK</t>
  </si>
  <si>
    <t>Acoustic plasterboard for partitions, linings and ceilings to reduce noise transfer between rooms</t>
  </si>
  <si>
    <t>Cradle-to-grave EPD, covering A1–C4 &amp; Module D; based on Knauf UK 2019–2020 production data; background: ecoinvent v3,6</t>
  </si>
  <si>
    <t>Installed as Knauf partition, lining and ceiling systems with Knauf jointing products and fixings; 10% installation waste assumed; 4% recycled at end-of-life, remainder landfilled; RSL 60 years</t>
  </si>
  <si>
    <t>2,4– 2,7</t>
  </si>
  <si>
    <t>f82c2a90-knauf-performanceplus125</t>
  </si>
  <si>
    <t>High-performance plasterboard</t>
  </si>
  <si>
    <t>Knauf Performance Plus Plasterboard 12,5mm</t>
  </si>
  <si>
    <t>S-P-04944</t>
  </si>
  <si>
    <t>High-density plasterboard with additives for superior sound, moisture, fire and impact resistance; density 920 kg/m³; weight 11,5 kg/m²; λ = 0,24 W/mK; manufactured in Sittingbourne &amp; Immingham (UK)</t>
  </si>
  <si>
    <t>High-performance plasterboard for schools, hospitals, commercial projects requiring fire, sound and impact resistance</t>
  </si>
  <si>
    <t>Cradle-to-grave EPD, A1–C4 + Module D; based on Knauf UK 2019–2020 production data, ecoinvent v3,6</t>
  </si>
  <si>
    <t>Installed with Knauf systems (partitions, linings, ceilings) using jointing products and fixings; 10% installation losses assumed; 4% recycled, remainder landfilled; 60-year RSL</t>
  </si>
  <si>
    <t>f82c2a90-knauf-performanceplus150</t>
  </si>
  <si>
    <t>Knauf Performance Plus Plasterboard 15mm</t>
  </si>
  <si>
    <t>High-density plasterboard with additives for superior sound, moisture, fire and impact resistance; density 853 kg/m³; weight 12,8 kg/m²; λ = 0,24 W/mK; manufactured in Sittingbourne &amp; Immingham (UK)</t>
  </si>
  <si>
    <t>2,4–3,0</t>
  </si>
  <si>
    <t>1e62c3d0-knauf-coreboard19</t>
  </si>
  <si>
    <t>Core board / Shaftwall system board</t>
  </si>
  <si>
    <t>Knauf Core Board Plasterboard 19mm</t>
  </si>
  <si>
    <t>S-P-04945</t>
  </si>
  <si>
    <t>19 mm plasterboard designed for Knauf Shaftwall systems; fire &amp; moisture-resistant; density 842 kg/m³; weight 16 kg/m²; λ = 0,24 W/mK; manufactured in Sittingbourne &amp; Immingham, UK</t>
  </si>
  <si>
    <t>Core board for Shaftwall partitions and head track fillets requiring deflection allowance</t>
  </si>
  <si>
    <t>Cradle-to-grave EPD; based on Knauf UK 2019–2020 production data; ecoinvent v3,6 background; 60-year RSL</t>
  </si>
  <si>
    <t>Install as part of Knauf Shaftwall systems with jointing products and fixings; 10% waste assumed; 25% recycled; no maintenance</t>
  </si>
  <si>
    <t>5fbb93fa-knauf-windliner125</t>
  </si>
  <si>
    <t>External sheathing board</t>
  </si>
  <si>
    <t>Knauf Windliner Plasterboard 12,5mm</t>
  </si>
  <si>
    <t>S-P-04946</t>
  </si>
  <si>
    <t>12,5 mm gypsum sheathing board for steel infill systems; moisture- and fire-resistant core; terracotta paper face; density 800 kg/m³; λ = 0,243 W/mK; weight 10 kg/m²; manufactured in Sittingbourne, UK</t>
  </si>
  <si>
    <t>Sheathing board providing weather protection for SFS stud systems during construction</t>
  </si>
  <si>
    <t>May be exposed to external elements for up to 6 months once taped; install as part of Knauf SFS systems; 10% installation waste, 25% recycled; remainder landfilled</t>
  </si>
  <si>
    <t>fa3f53de-roadstone-liteblock13N</t>
  </si>
  <si>
    <t>Roadstone Ltd</t>
  </si>
  <si>
    <t>S-P-02442</t>
  </si>
  <si>
    <t>Lightweight concrete block with thermal and structural properties; strength class 13 N/mm²; λ = 0,35 W/mK; fire resistance 4h; composition includes cement, expanded clay aggregates, bottom ash; manufactured in Belgard, Ireland</t>
  </si>
  <si>
    <t>Used to reduce thermal bridging in conjunction with Roadstone block range for energy-efficient buildings</t>
  </si>
  <si>
    <t>Two strength classes (7,5 N &amp; 13 N) available; multiple sizes (100 mm, 140 mm, soapbar, solid); CE marked to IS EN 771-3</t>
  </si>
  <si>
    <t>Install in masonry with mortar joints; safe handling as per Roadstone product sheets</t>
  </si>
  <si>
    <t>EN 15804+A1; ISO 14025; PCR 2012:01 Sub-PCR G Concrete elements</t>
  </si>
  <si>
    <t>Jane Anderson (ConstructionLCA)</t>
  </si>
  <si>
    <t>fa3f53de-roadstone-liteblock7N5</t>
  </si>
  <si>
    <t>Lightweight concrete block with thermal and structural properties; strength class 7,5 N/mm²; λ = 0,33 W/mK; fire resistance 2h; composition includes cement, expanded clay aggregates, bottom ash; manufactured in Belgard, Ireland</t>
  </si>
  <si>
    <t>8b7e2e1a-sg-pam-ensignplus</t>
  </si>
  <si>
    <t>Plumbing &amp; Drainage</t>
  </si>
  <si>
    <t>Cast-iron drainage systems</t>
  </si>
  <si>
    <t>Saint-Gobain PAM</t>
  </si>
  <si>
    <t>ENSIGN PLUS Cast Iron Waste &amp; Rainwater System</t>
  </si>
  <si>
    <t>S-P-02191</t>
  </si>
  <si>
    <t>Cast-iron pipe &amp; fittings system with stainless couplings and EPDM seals; epoxy internal coating (≈250 µm) and zinc + epoxy/acrylic external coatings; FU = 1 linear meter installed system</t>
  </si>
  <si>
    <t>Drainage of wastewater and rainwater in buildings (indoor/outdoor)</t>
  </si>
  <si>
    <t>EPD scope A1–C4 (EN 15804+A1); functional unit 1 linear meter installed; 70-year reference life</t>
  </si>
  <si>
    <t>Install to EN 12056 &amp; PAM guidelines; typical 5% installation waste; metallic components fully recyclable at end-of-life</t>
  </si>
  <si>
    <t>EN 15804+A1; EN ISO 14025; PCR 2012:01 v2.33; GaBi 8.7, ecoinvent 3.6</t>
  </si>
  <si>
    <t>Marcel Gomez Ferrer (Marcel Gomez Consultoria Ambiental)</t>
  </si>
  <si>
    <t>d3b41c1f-sg-pam-ensign</t>
  </si>
  <si>
    <t>ENSIGN Cast Iron Waste &amp; Rainwater System</t>
  </si>
  <si>
    <t>S-P-02190</t>
  </si>
  <si>
    <t>Cast-iron pipe &amp; fittings drainage system with stainless couplings and EPDM seals; epoxy internal coating and epoxy/acrylic external coating; functional unit = 1 linear meter installed system</t>
  </si>
  <si>
    <t>Cradle-to-grave EPD including A1–C4; functional unit 1 linear meter; RSL = 70 years</t>
  </si>
  <si>
    <t>Install to EN 12056 &amp; PAM guidelines; typical 5% installation waste; metallic components recyclable at end-of-life</t>
  </si>
  <si>
    <t>EN 15804+A1; EN ISO 14025; PCR 2012:01 v2.33; GaBi 8.7; ecoinvent 3.6</t>
  </si>
  <si>
    <t>7c2a91f3-gyproc-wallboard125</t>
  </si>
  <si>
    <t>Saint-Gobain Construction Products Ireland Ltd</t>
  </si>
  <si>
    <t>S-P-00582</t>
  </si>
  <si>
    <t>Standard plasterboard with aerated gypsum core bonded to strong paper liners; available in tapered or square edge; thickness 12,5 mm; weight 8,3 kg/m²; density 664 kg/m³; λ = 0,19 W/mK; RSL 50 years</t>
  </si>
  <si>
    <t>Used for drylining internal surfaces, partitions and ceilings in residential and commercial buildings</t>
  </si>
  <si>
    <t>Cradle-to-grave EPD covering A1–C4 and Module D; based on Kingscourt, Co. Meath site data (2019); background: Ecoinvent &amp; GaBi</t>
  </si>
  <si>
    <t>Install as per Gyproc system guidance with jointing compound, tape and screws; 5% installation loss assumed; no maintenance required over 50-year RSL</t>
  </si>
  <si>
    <t>EN 15804+A1; ISO 14025; ISO 21930; PCR 2012:01 v2.33</t>
  </si>
  <si>
    <t>Site-specific primary data, good representativeness</t>
  </si>
  <si>
    <t>de5a483b-gyproc-fireline125</t>
  </si>
  <si>
    <t>Gyproc FireLine Board 12,5mm</t>
  </si>
  <si>
    <t>S-P-00583</t>
  </si>
  <si>
    <t>Fire-resistant plasterboard with aerated gypsum core containing glass fibre and additives, bonded to strong paper liners; thickness 12,5 mm; weight 11,5 kg/m²; density 921 kg/m³; λ = 0,19 W/mK; RSL 50 years</t>
  </si>
  <si>
    <t>Used for dry lining internal surfaces where fire protection is required, e.g. walls, ceilings, partitions</t>
  </si>
  <si>
    <t>Cradle-to-grave EPD, A1–C4 + Module D; data from Kingscourt, Ireland (2019); background: Ecoinvent &amp; GaBi</t>
  </si>
  <si>
    <t>Install with Gyproc system components (compound, tape, screws); 5% installation waste; 20% recycling at end-of-life, 80% landfill</t>
  </si>
  <si>
    <t>b91d8392-gyproc-finishplaster</t>
  </si>
  <si>
    <t>Gypsum finish plasters</t>
  </si>
  <si>
    <t>Gyproc Finish Plaster (Skimcoat, Skimcoat Short Set, Carlite, Carlite Ultra)</t>
  </si>
  <si>
    <t>S-P-00584</t>
  </si>
  <si>
    <t>Retarded hemihydrate, premixed gypsum finish plaster; applied at 2 mm thickness; covers 0,38 m² of undercoat or 0,45 m² of plasterboard per kg; density 900–980 kg/m³; RSL 50 years</t>
  </si>
  <si>
    <t>Provides a smooth, flat, high quality surface to internal walls and ceilings, suitable for decoration</t>
  </si>
  <si>
    <t>Applied as a finish coat over undercoat plasters or plasterboards; shrinkage-crack free; ready-mixed with only water addition</t>
  </si>
  <si>
    <t>Install with clean water using standard plastering tools; 0,05 kg installation losses assumed per kg applied; waste disposed to landfill; pallets recycled</t>
  </si>
  <si>
    <t>EN 15804+A1; ISO 14025; PCR 2012:01 v2.33; Saint-Gobain EPD Methodological Guide</t>
  </si>
  <si>
    <t>0,38–0,45</t>
  </si>
  <si>
    <t>ebd3c4a1-hudson-agg</t>
  </si>
  <si>
    <t>Hudson Brothers Ltd</t>
  </si>
  <si>
    <t>Rock and Gravel Aggregate Products</t>
  </si>
  <si>
    <t>EPD-IES-0021654</t>
  </si>
  <si>
    <t>Washed limestone-based gravel and crushed sandstone/rock aggregates, produced in Co. Kildare and Co. Wicklow quarries; used in ready-mix concrete, blocks, mortars, asphalts, drainage, pipe bedding, sub-base and fill</t>
  </si>
  <si>
    <t>Aggregates for concrete, masonry, mortars, asphalt, drainage, bedding, and sub-base/fill applications</t>
  </si>
  <si>
    <t>Combined EPD covers 1 tonne of mixed rock and gravel products (50:50); cradle-to-gate with C1–C4 and D; excludes construction/use stages</t>
  </si>
  <si>
    <t>Use according to IS EN 13242 &amp; IS EN 12620; bulk delivered, no packaging; 87.5% recovery rate assumed at end-of-life (75% gravel, 100% rock)</t>
  </si>
  <si>
    <t>EN 15804+A2:2019/AC:2021; ISO 14025; PCR 2019:14 v1.3.4; ecoinvent 3.10</t>
  </si>
  <si>
    <t>Very good data quality (site-specific 2023–2024 data)</t>
  </si>
  <si>
    <t>Matt Fishwick (Fishwick Environmental Ltd)</t>
  </si>
  <si>
    <t>c81a6df4-rigips-habito-hydro125</t>
  </si>
  <si>
    <t>Saint-Gobain Construction Products Hungary</t>
  </si>
  <si>
    <t>Rigips Habito Hydro 12,5mm Plasterboard</t>
  </si>
  <si>
    <t>S-P-01394</t>
  </si>
  <si>
    <t>Enhanced gypsum plasterboard with glass fibre and additives; thickness 12,5 mm; weight 12,1 kg/m²; density &gt;920 kg/m³; λ = 0,25 W/mK; reaction to fire A2-s1,d0; RSL 50 years</t>
  </si>
  <si>
    <t>Used for internal walls and ceilings requiring high impact resistance and moisture resistance</t>
  </si>
  <si>
    <t>Cradle-to-grave EPD with Module D; based on Halmajugra plant (Hungary) 2021 production; background: GaBi &amp; Ecoinvent</t>
  </si>
  <si>
    <t>Install with Rigips jointing compounds, tapes and screws; 5% installation waste assumed; 100% landfill at end-of-life</t>
  </si>
  <si>
    <t>EN 15804+A2; ISO 14025; PCR 2019:14 v1.1</t>
  </si>
  <si>
    <t>3a21f8c7-smartply-maxfrb-osb</t>
  </si>
  <si>
    <t>7f3d1b2a-glasroc-h-tilebacker125</t>
  </si>
  <si>
    <t>7f3d1b2a-siniat-standard15</t>
  </si>
  <si>
    <t>7f3d1b2a-libra-metalframing</t>
  </si>
  <si>
    <t>7f3d1b2a-gyproc-wallboard125</t>
  </si>
  <si>
    <t>7f3d1b2a-brc-steelreinforcement</t>
  </si>
  <si>
    <t>7f3d1b2a-metfloor-decking-mf55-mf60-mf80</t>
  </si>
  <si>
    <t>Concrete &amp; Cement Products</t>
  </si>
  <si>
    <t>Masonry &amp; Aggregates</t>
  </si>
  <si>
    <t>OPTIMA MDF  panel: Moisture-resistant MDF panel</t>
  </si>
  <si>
    <t>VENT MDF  panel: Sructural sheathing MDF panel</t>
  </si>
  <si>
    <t>LITE MDF  panel: Lightweight moisture-resistant MDF panel</t>
  </si>
  <si>
    <t>INDUSTRIAL MR MDF  panel: Moisture-resistant MDF panel</t>
  </si>
  <si>
    <t xml:space="preserve">FQ MDF  panel: Flooring quality MDF panel </t>
  </si>
  <si>
    <t>MR MDF  panel: Moisture-resistant MDF panel</t>
  </si>
  <si>
    <t xml:space="preserve">PREMIER MDF panel: Multi-purpose MDF panel </t>
  </si>
  <si>
    <t xml:space="preserve">PREMIER FR MDF  panel: Flame retardant MDF panel </t>
  </si>
  <si>
    <t xml:space="preserve">CLEAR MDF  panel: Multi-purpose MDF panel </t>
  </si>
  <si>
    <t>MDF, Plywood</t>
  </si>
  <si>
    <t>Plasterboard &amp; Interior Boards</t>
  </si>
  <si>
    <t>Fire and moisture-resistant plasterboard</t>
  </si>
  <si>
    <t>Fire-resistant plasterboard</t>
  </si>
  <si>
    <t>Moisture and impact-resistant plasterboard</t>
  </si>
  <si>
    <t>Moisture-resistant plasterboard</t>
  </si>
  <si>
    <t>High-density plasterboard</t>
  </si>
  <si>
    <t>Acoustic plasterboard</t>
  </si>
  <si>
    <t>Natural insulation</t>
  </si>
  <si>
    <t>Metals &amp; Structural Systems</t>
  </si>
  <si>
    <t>Readymix concrete</t>
  </si>
  <si>
    <t>Autoclaved aerated concrete (AAC) Seven</t>
  </si>
  <si>
    <t>Autoclaved aerated concrete (AAC) Super</t>
  </si>
  <si>
    <t>Autoclaved aerated concrete (AAC) Standard</t>
  </si>
  <si>
    <t>Autoclaved aerated concrete (AAC) High Ten</t>
  </si>
  <si>
    <t>Roadstone Thermal Liteblock 13 N (Lightweight concrete blocks)</t>
  </si>
  <si>
    <t>Roadstone Thermal Liteblock 7,5 N (Lightweight concrete blocks)</t>
  </si>
  <si>
    <t>Concrete blocks</t>
  </si>
  <si>
    <t>Gyproc WallBoard 12,5 mm</t>
  </si>
  <si>
    <t>Composite Concrete Systems</t>
  </si>
  <si>
    <t>Retaining wall systems</t>
  </si>
  <si>
    <t>Agricultural flooring (slatted)</t>
  </si>
  <si>
    <t>Hollowcore floor slabs</t>
  </si>
  <si>
    <t>Wall panels</t>
  </si>
  <si>
    <t>Structural systems</t>
  </si>
  <si>
    <t>Fencing &amp; boundary products</t>
  </si>
  <si>
    <t>Curtain walling</t>
  </si>
  <si>
    <t>Facade cladding</t>
  </si>
  <si>
    <t>Roof tiles (concrete)</t>
  </si>
  <si>
    <t>Roof slates (fibre-cement)</t>
  </si>
  <si>
    <t>Glass-reinforced tile backer board</t>
  </si>
  <si>
    <t>Fabricated steel reinforcement</t>
  </si>
  <si>
    <t>Metal decking</t>
  </si>
  <si>
    <t>Reflective breather membrane</t>
  </si>
  <si>
    <t>Galvanised lightweight steel components</t>
  </si>
  <si>
    <t xml:space="preserve"> Galvanised lightweight steel components</t>
  </si>
  <si>
    <t>Light gauge steel components</t>
  </si>
  <si>
    <t>Category Unit</t>
  </si>
  <si>
    <t>Global Warming Potential (GWP) [kg CO₂e] - A1-A3 (per Category Unit)</t>
  </si>
  <si>
    <t>Facade, Cladding &amp; External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</si>
</sst>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0"/>
      <name val="Calibri"/>
      <family val="2"/>
      <charset val="162"/>
    </font>
    <font>
      <sz val="10"/>
      <color theme="1"/>
      <name val="Calibri"/>
      <family val="2"/>
      <charset val="162"/>
      <scheme val="minor"/>
    </font>
    <font>
      <vertAlign val="superscript"/>
      <sz val="11"/>
      <color theme="1"/>
      <name val="Calibri"/>
      <family val="2"/>
      <charset val="162"/>
      <scheme val="minor"/>
    </font>
    <font>
      <b/>
      <vertAlign val="superscript"/>
      <sz val="10"/>
      <name val="Calibri"/>
      <family val="2"/>
      <charset val="162"/>
    </font>
    <font>
      <sz val="8"/>
      <name val="Calibri"/>
      <family val="2"/>
      <scheme val="minor"/>
    </font>
    <font>
      <sz val="11"/>
      <name val="Calibri"/>
      <family val="2"/>
      <charset val="162"/>
    </font>
  </fonts>
  <fills count="5">
    <fill>
      <patternFill patternType="none"/>
    </fill>
    <fill>
      <patternFill patternType="gray125"/>
    </fill>
    <fill>
      <patternFill patternType="solid">
        <fgColor rgb="FFFFFFCC"/>
      </patternFill>
    </fill>
    <fill>
      <patternFill patternType="solid">
        <fgColor theme="6" tint="0.59999389629810485"/>
        <bgColor indexed="65"/>
      </patternFill>
    </fill>
    <fill>
      <patternFill patternType="solid">
        <fgColor theme="5" tint="0.59999389629810485"/>
        <bgColor indexed="65"/>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s>
  <cellStyleXfs count="4">
    <xf numFmtId="0" fontId="0" fillId="0" borderId="0"/>
    <xf numFmtId="0" fontId="4" fillId="2" borderId="1" applyNumberFormat="0" applyFont="0" applyAlignment="0" applyProtection="0"/>
    <xf numFmtId="0" fontId="3" fillId="3" borderId="0" applyNumberFormat="0" applyBorder="0" applyAlignment="0" applyProtection="0"/>
    <xf numFmtId="0" fontId="2" fillId="4" borderId="0" applyNumberFormat="0" applyBorder="0" applyAlignment="0" applyProtection="0"/>
  </cellStyleXfs>
  <cellXfs count="11">
    <xf numFmtId="0" fontId="0" fillId="0" borderId="0" xfId="0"/>
    <xf numFmtId="0" fontId="6" fillId="0" borderId="0" xfId="0" applyFont="1" applyAlignment="1">
      <alignment vertical="center" wrapText="1"/>
    </xf>
    <xf numFmtId="0" fontId="0" fillId="0" borderId="0" xfId="0" applyAlignment="1">
      <alignment wrapText="1"/>
    </xf>
    <xf numFmtId="0" fontId="3" fillId="3" borderId="0" xfId="2"/>
    <xf numFmtId="0" fontId="5" fillId="2" borderId="2" xfId="1" applyFont="1" applyBorder="1" applyAlignment="1">
      <alignment horizontal="center" vertical="center" wrapText="1"/>
    </xf>
    <xf numFmtId="0" fontId="10" fillId="0" borderId="0" xfId="0" applyFont="1"/>
    <xf numFmtId="0" fontId="0" fillId="0" borderId="0" xfId="0" applyAlignment="1">
      <alignment horizontal="center"/>
    </xf>
    <xf numFmtId="0" fontId="3" fillId="3" borderId="0" xfId="2" applyNumberFormat="1"/>
    <xf numFmtId="11" fontId="0" fillId="0" borderId="0" xfId="0" applyNumberFormat="1"/>
    <xf numFmtId="0" fontId="2" fillId="4" borderId="0" xfId="3"/>
    <xf numFmtId="0" fontId="1" fillId="4" borderId="0" xfId="3" applyFont="1"/>
  </cellXfs>
  <cellStyles count="4">
    <cellStyle name="40% - Accent2" xfId="3" builtinId="35"/>
    <cellStyle name="40% - Accent3" xfId="2" builtinId="39"/>
    <cellStyle name="Normal" xfId="0" builtinId="0"/>
    <cellStyle name="Note" xfId="1" builtinId="10"/>
  </cellStyles>
  <dxfs count="10">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textRotation="0" indent="0" justifyLastLine="0" shrinkToFit="0" readingOrder="0"/>
    </dxf>
    <dxf>
      <border outline="0">
        <top style="thin">
          <color rgb="FFB2B2B2"/>
        </top>
      </border>
    </dxf>
    <dxf>
      <border outline="0">
        <bottom style="thin">
          <color rgb="FFB2B2B2"/>
        </bottom>
      </border>
    </dxf>
    <dxf>
      <font>
        <b/>
        <i val="0"/>
        <strike val="0"/>
        <condense val="0"/>
        <extend val="0"/>
        <outline val="0"/>
        <shadow val="0"/>
        <u val="none"/>
        <vertAlign val="baseline"/>
        <sz val="10"/>
        <color auto="1"/>
        <name val="Calibri"/>
        <family val="2"/>
        <charset val="162"/>
        <scheme val="none"/>
      </font>
      <alignment horizontal="center" vertical="center" textRotation="0" wrapText="1" indent="0" justifyLastLine="0" shrinkToFit="0" readingOrder="0"/>
      <border diagonalUp="0" diagonalDown="0" outline="0">
        <left style="thin">
          <color rgb="FFB2B2B2"/>
        </left>
        <right style="thin">
          <color rgb="FFB2B2B2"/>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E8C062-8866-4911-AA62-A897CC3BB5F8}" name="Table1" displayName="Table1" ref="A1:BF307" totalsRowShown="0" headerRowDxfId="9" headerRowBorderDxfId="8" tableBorderDxfId="7" headerRowCellStyle="Note">
  <autoFilter ref="A1:BF307" xr:uid="{00000000-0001-0000-0000-000000000000}"/>
  <sortState xmlns:xlrd2="http://schemas.microsoft.com/office/spreadsheetml/2017/richdata2" ref="A2:BF307">
    <sortCondition ref="D1:D307"/>
  </sortState>
  <tableColumns count="58">
    <tableColumn id="1" xr3:uid="{2DCE8BC2-E206-4436-9D5A-435FDD4C4622}" name="UUID"/>
    <tableColumn id="2" xr3:uid="{9507C800-5CDE-44BD-BFF6-C73EAEBF74B0}" name="Country Code" dataDxfId="6"/>
    <tableColumn id="3" xr3:uid="{F70FD9BC-4149-483E-9D39-CE00DBD57C3A}" name="Country"/>
    <tableColumn id="4" xr3:uid="{1992AC53-389A-43A8-83AD-A2A6192573A5}" name="Product Category"/>
    <tableColumn id="5" xr3:uid="{28CC907D-2DC9-42FB-AFE8-2CABFCB18C54}" name="Product Subcategory"/>
    <tableColumn id="6" xr3:uid="{EB3AA347-D50C-4811-A4BF-700AE490F2E8}" name="Product Owner" dataDxfId="5"/>
    <tableColumn id="7" xr3:uid="{854A8179-63B3-4370-AFF3-38CDDA78E753}" name="Product Name" dataDxfId="4"/>
    <tableColumn id="8" xr3:uid="{40035BFE-0951-4B6B-82F9-969324A6C21F}" name="EPD Registration Authority"/>
    <tableColumn id="9" xr3:uid="{C926E8FC-42CB-4721-9C16-5347043669B8}" name="Registration Number"/>
    <tableColumn id="10" xr3:uid="{20DBD63D-4D08-4B1D-8698-B2C1558728C8}" name="Reference Year"/>
    <tableColumn id="11" xr3:uid="{36FA1918-C5CD-48A1-8ED7-25C1AFB5A011}" name="Valid Until"/>
    <tableColumn id="12" xr3:uid="{4AD723AE-32ED-4B60-9E23-80A05DD1AD5D}" name="Technology Description"/>
    <tableColumn id="13" xr3:uid="{E15A48E3-15E0-41F5-8884-627DBE17DC74}" name="Technical Purpose"/>
    <tableColumn id="14" xr3:uid="{2235AC7E-9D5D-4BBF-99B9-1D4A2656A3F4}" name="General Comment"/>
    <tableColumn id="15" xr3:uid="{3F82E4CA-74C2-419B-B3B2-59FF30ABB4D0}" name="Use Advice"/>
    <tableColumn id="16" xr3:uid="{9C71C04F-7F67-4671-8DBA-A6FDFEA29010}" name="LCA Methodology Report"/>
    <tableColumn id="17" xr3:uid="{9242FC11-96ED-4237-A59D-77BDF24EB567}" name="Data Quality Management"/>
    <tableColumn id="18" xr3:uid="{2F288284-A961-4766-B51E-A9CFEF2D731D}" name="Type of Review"/>
    <tableColumn id="19" xr3:uid="{D1C42438-FB3B-4D98-BEB6-BC163F700882}" name="Reviewer"/>
    <tableColumn id="20" xr3:uid="{34C0BEA7-C257-46C8-B7BE-04C6716EC01B}" name="Mass per DU [kg]"/>
    <tableColumn id="21" xr3:uid="{8E40CA07-6049-4132-9674-6213E545CC73}" name="Weight per m2 [kg]"/>
    <tableColumn id="22" xr3:uid="{2C600197-B5F7-438C-A294-06F5D6B86F71}" name="Product Thickness [m]"/>
    <tableColumn id="23" xr3:uid="{103BEC3C-A8EB-4570-AEDC-D492015292D1}" name="Product Length [m]"/>
    <tableColumn id="24" xr3:uid="{11F14AA1-7B76-4CF5-84C1-1214CD7CAF4E}" name="Product Width [m]"/>
    <tableColumn id="25" xr3:uid="{3A8FFCD3-CAC8-4F0A-B783-F91D95A8895C}" name="Product Height [m]"/>
    <tableColumn id="26" xr3:uid="{5339A811-EEE1-4D2E-A8E3-AF081D4C0124}" name="Area [m²] "/>
    <tableColumn id="27" xr3:uid="{CF314527-EF4B-4821-8B63-9086F1F97C43}" name="Volume [m³]"/>
    <tableColumn id="28" xr3:uid="{801FD2DA-BE9B-4D2C-9550-47140F205C95}" name="Specific surface [m²/kg] "/>
    <tableColumn id="29" xr3:uid="{292C38F4-87A7-46F2-8A4A-8C1B022B649A}" name="Density [kg/m3]"/>
    <tableColumn id="30" xr3:uid="{12D311A2-7932-47A9-A948-5E5BD92D98DD}" name="Thermal conductivity [W/mK]"/>
    <tableColumn id="31" xr3:uid="{03FB7D70-127C-47FE-A635-1949C32BAA31}" name="Thermal resistance, R [m²K/W] "/>
    <tableColumn id="32" xr3:uid="{3CD15BD7-AB4D-4F31-837D-8826C20F67D6}" name="Density [kg/litre]"/>
    <tableColumn id="33" xr3:uid="{D1C1D42D-924A-4E35-A4EB-F8A1C871107C}" name="Coverage [m² per litre]"/>
    <tableColumn id="34" xr3:uid="{D3F56074-9C9D-4494-9455-A3DBC1FA4D7C}" name="Declared Amount"/>
    <tableColumn id="35" xr3:uid="{C6E11C06-8A7F-4486-A45C-E637A70717C4}" name="Resulting Amount"/>
    <tableColumn id="36" xr3:uid="{12D63924-F1E3-4616-B155-392897ABA132}" name="Reference Property"/>
    <tableColumn id="37" xr3:uid="{F87313B2-3C55-45C7-9CF9-17AE82B0D06F}" name="Reference Unit"/>
    <tableColumn id="58" xr3:uid="{AA044052-CBF0-4A55-8157-3CC6D7C097D2}" name="Category Unit"/>
    <tableColumn id="57" xr3:uid="{D8899FA0-0281-4A0A-8C16-ABEDBA830F04}" name="Global Warming Potential (GWP) [kg CO₂e] - A1-A3 (per Category Unit)" dataDxfId="3" dataCellStyle="40% - Accent2">
      <calculatedColumnFormula>SUM(AR2,AS2,AT2) /Table1[[#This Row],[Volume '[m³']]]</calculatedColumnFormula>
    </tableColumn>
    <tableColumn id="38" xr3:uid="{C130A7C7-98CE-4560-A0D8-C2EF33562C52}" name="Global Warming Potential (GWP) [kg CO₂e] - A1-A3 (Sum)" dataCellStyle="40% - Accent3">
      <calculatedColumnFormula>SUM(AR2,AS2,AT2)</calculatedColumnFormula>
    </tableColumn>
    <tableColumn id="39" xr3:uid="{D6047563-0FA3-4B95-99D0-F761E2D4365D}" name="Global Warming Potential (GWP) [kg CO₂e] - A1"/>
    <tableColumn id="40" xr3:uid="{A3828134-9DCA-4D61-AE0F-AE4EE84788FC}" name="Global Warming Potential (GWP) [kg CO₂e] - A2"/>
    <tableColumn id="41" xr3:uid="{49451A0F-2DEB-40FF-BBF7-2D756C80B2E1}" name="Global Warming Potential (GWP) [kg CO₂e] - A3"/>
    <tableColumn id="42" xr3:uid="{91B2E837-D1E3-43FA-A3A9-E31F93B9BA11}" name="Global Warming Potential - Total (GWP-total) [kg CO₂e] - A1"/>
    <tableColumn id="43" xr3:uid="{A8FE1F52-E7EC-4334-832C-74B518BCB3F9}" name="Global Warming Potential - Total (GWP-total) [kg CO₂e] - A2"/>
    <tableColumn id="44" xr3:uid="{85D03C01-0087-4FE9-B921-C10E867327A1}" name="Global Warming Potential - Total (GWP-total) [kg CO₂e] - A3"/>
    <tableColumn id="45" xr3:uid="{3E807698-2A41-4DA0-A09B-D0940E8BBF05}" name="Global Warming Potential - Land Use And Land Use Change (GWP-luluc) [kg CO₂e] - A1"/>
    <tableColumn id="46" xr3:uid="{F42AC1DF-9B68-4FB5-B50F-E990D2AF67E2}" name="Global Warming Potential - Land Use And Land Use Change (GWP-luluc) [kg CO₂e] - A2"/>
    <tableColumn id="47" xr3:uid="{5735A379-0129-49FD-9361-D8C4AAF7C8FB}" name="Global Warming Potential - Land Use And Land Use Change (GWP-luluc) [kg CO₂e] - A3"/>
    <tableColumn id="56" xr3:uid="{0BE929F5-3E00-4F48-9B1C-5269C31B962D}" name="Global Warming Potential - Land Use And Land Use Change (GWP-luluc) [kg CO₂e] - A1-A3 (Sum)" dataDxfId="2">
      <calculatedColumnFormula>Table1[[#This Row],[Global Warming Potential - Land Use And Land Use Change (GWP-luluc) '[kg CO₂e'] - A1]]+Table1[[#This Row],[Global Warming Potential - Land Use And Land Use Change (GWP-luluc) '[kg CO₂e'] - A2]]+Table1[[#This Row],[Global Warming Potential - Land Use And Land Use Change (GWP-luluc) '[kg CO₂e'] - A3]]</calculatedColumnFormula>
    </tableColumn>
    <tableColumn id="48" xr3:uid="{4F619952-758F-4E3C-92DF-9BC6AE3377A2}" name="Global Warming Potential - Biogenic (GWP-biogenic) [kg CO₂e] - A1"/>
    <tableColumn id="49" xr3:uid="{A817B523-FCC1-4CE9-B32D-4C6D167E49F7}" name="Global Warming Potential - Biogenic (GWP-biogenic) [kg CO₂e] - A2"/>
    <tableColumn id="50" xr3:uid="{A7195C2F-7271-4A0E-93F1-E7892B28B9C4}" name="Global Warming Potential - Biogenic (GWP-biogenic) [kg CO₂e] - A3"/>
    <tableColumn id="55" xr3:uid="{27AD3650-2ADC-4031-AA1C-BAD3D470A155}" name="Global Warming Potential - Biogenic (GWP-biogenic) [kg CO₂e] - A1-A3 (Sum)" dataDxfId="1">
      <calculatedColumnFormula>Table1[[#This Row],[Global Warming Potential - Biogenic (GWP-biogenic) '[kg CO₂e'] - A1]]+Table1[[#This Row],[Global Warming Potential - Biogenic (GWP-biogenic) '[kg CO₂e'] - A2]]+Table1[[#This Row],[Global Warming Potential - Biogenic (GWP-biogenic) '[kg CO₂e'] - A3]]</calculatedColumnFormula>
    </tableColumn>
    <tableColumn id="51" xr3:uid="{8A055D46-8C65-4D5A-970F-7BBEDE664434}" name="Global Warming Potential - Fossil Fuels (GWP-fossil) [kg CO₂e] - A1"/>
    <tableColumn id="52" xr3:uid="{089425E3-2DD5-45F9-B4A3-9FDE0DDCC643}" name="Global Warming Potential - Fossil Fuels (GWP-fossil) [kg CO₂e] - A2"/>
    <tableColumn id="53" xr3:uid="{6899BAC6-5CF4-421C-A377-2FF631E0FA5F}" name="Global Warming Potential - Fossil Fuels (GWP-fossil) [kg CO₂e] - A3"/>
    <tableColumn id="54" xr3:uid="{C65843A7-5317-47B5-869A-04960761BA13}" name="Global Warming Potential - Fossil Fuels (GWP-fossil) [kg CO₂e] - A1-A3 (Sum)" dataDxfId="0">
      <calculatedColumnFormula>Table1[[#This Row],[Global Warming Potential - Fossil Fuels (GWP-fossil) '[kg CO₂e'] - A1]]+Table1[[#This Row],[Global Warming Potential - Fossil Fuels (GWP-fossil) '[kg CO₂e'] - A2]]+Table1[[#This Row],[Global Warming Potential - Fossil Fuels (GWP-fossil) '[kg CO₂e'] - A3]]</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07"/>
  <sheetViews>
    <sheetView tabSelected="1" zoomScale="66" zoomScaleNormal="66" workbookViewId="0">
      <pane ySplit="1" topLeftCell="A2" activePane="bottomLeft" state="frozen"/>
      <selection pane="bottomLeft" activeCell="D3" sqref="D3"/>
    </sheetView>
  </sheetViews>
  <sheetFormatPr defaultRowHeight="15" x14ac:dyDescent="0.25"/>
  <cols>
    <col min="1" max="1" width="40.7109375" customWidth="1"/>
    <col min="2" max="2" width="15.7109375" style="6" customWidth="1"/>
    <col min="3" max="3" width="15.7109375" customWidth="1"/>
    <col min="4" max="4" width="25.7109375" customWidth="1"/>
    <col min="5" max="6" width="30.7109375" customWidth="1"/>
    <col min="7" max="7" width="50.7109375" customWidth="1"/>
    <col min="8" max="39" width="20.7109375" customWidth="1"/>
    <col min="40" max="43" width="28.7109375" customWidth="1"/>
    <col min="44" max="46" width="30.7109375" customWidth="1"/>
    <col min="47" max="47" width="40.7109375" customWidth="1"/>
    <col min="48" max="49" width="35.7109375" customWidth="1"/>
    <col min="50" max="50" width="34.42578125" customWidth="1"/>
    <col min="51" max="53" width="30.7109375" customWidth="1"/>
    <col min="54" max="54" width="34.28515625" customWidth="1"/>
    <col min="55" max="58" width="35.7109375" customWidth="1"/>
  </cols>
  <sheetData>
    <row r="1" spans="1:58" s="1" customFormat="1" ht="50.1" customHeight="1" x14ac:dyDescent="0.25">
      <c r="A1" s="4" t="s">
        <v>1129</v>
      </c>
      <c r="B1" s="4" t="s">
        <v>1130</v>
      </c>
      <c r="C1" s="4" t="s">
        <v>1131</v>
      </c>
      <c r="D1" s="4" t="s">
        <v>15</v>
      </c>
      <c r="E1" s="4" t="s">
        <v>16</v>
      </c>
      <c r="F1" s="4" t="s">
        <v>1132</v>
      </c>
      <c r="G1" s="4" t="s">
        <v>1133</v>
      </c>
      <c r="H1" s="4" t="s">
        <v>1134</v>
      </c>
      <c r="I1" s="4" t="s">
        <v>1135</v>
      </c>
      <c r="J1" s="4" t="s">
        <v>1136</v>
      </c>
      <c r="K1" s="4" t="s">
        <v>1137</v>
      </c>
      <c r="L1" s="4" t="s">
        <v>1138</v>
      </c>
      <c r="M1" s="4" t="s">
        <v>1139</v>
      </c>
      <c r="N1" s="4" t="s">
        <v>1140</v>
      </c>
      <c r="O1" s="4" t="s">
        <v>1141</v>
      </c>
      <c r="P1" s="4" t="s">
        <v>1142</v>
      </c>
      <c r="Q1" s="4" t="s">
        <v>1143</v>
      </c>
      <c r="R1" s="4" t="s">
        <v>1144</v>
      </c>
      <c r="S1" s="4" t="s">
        <v>1145</v>
      </c>
      <c r="T1" s="4" t="s">
        <v>1164</v>
      </c>
      <c r="U1" s="4" t="s">
        <v>1155</v>
      </c>
      <c r="V1" s="4" t="s">
        <v>1167</v>
      </c>
      <c r="W1" s="4" t="s">
        <v>1168</v>
      </c>
      <c r="X1" s="4" t="s">
        <v>1169</v>
      </c>
      <c r="Y1" s="4" t="s">
        <v>1170</v>
      </c>
      <c r="Z1" s="4" t="s">
        <v>1153</v>
      </c>
      <c r="AA1" s="4" t="s">
        <v>1154</v>
      </c>
      <c r="AB1" s="4" t="s">
        <v>1158</v>
      </c>
      <c r="AC1" s="4" t="s">
        <v>1152</v>
      </c>
      <c r="AD1" s="4" t="s">
        <v>1150</v>
      </c>
      <c r="AE1" s="4" t="s">
        <v>1151</v>
      </c>
      <c r="AF1" s="4" t="s">
        <v>1156</v>
      </c>
      <c r="AG1" s="4" t="s">
        <v>1157</v>
      </c>
      <c r="AH1" s="4" t="s">
        <v>1146</v>
      </c>
      <c r="AI1" s="4" t="s">
        <v>1147</v>
      </c>
      <c r="AJ1" s="4" t="s">
        <v>1148</v>
      </c>
      <c r="AK1" s="4" t="s">
        <v>1149</v>
      </c>
      <c r="AL1" s="4" t="s">
        <v>1753</v>
      </c>
      <c r="AM1" s="4" t="s">
        <v>1754</v>
      </c>
      <c r="AN1" s="4" t="s">
        <v>1159</v>
      </c>
      <c r="AO1" s="4" t="s">
        <v>3</v>
      </c>
      <c r="AP1" s="4" t="s">
        <v>4</v>
      </c>
      <c r="AQ1" s="4" t="s">
        <v>5</v>
      </c>
      <c r="AR1" s="4" t="s">
        <v>0</v>
      </c>
      <c r="AS1" s="4" t="s">
        <v>1</v>
      </c>
      <c r="AT1" s="4" t="s">
        <v>2</v>
      </c>
      <c r="AU1" s="4" t="s">
        <v>6</v>
      </c>
      <c r="AV1" s="4" t="s">
        <v>7</v>
      </c>
      <c r="AW1" s="4" t="s">
        <v>8</v>
      </c>
      <c r="AX1" s="4" t="s">
        <v>1235</v>
      </c>
      <c r="AY1" s="4" t="s">
        <v>9</v>
      </c>
      <c r="AZ1" s="4" t="s">
        <v>10</v>
      </c>
      <c r="BA1" s="4" t="s">
        <v>11</v>
      </c>
      <c r="BB1" s="4" t="s">
        <v>1234</v>
      </c>
      <c r="BC1" s="4" t="s">
        <v>12</v>
      </c>
      <c r="BD1" s="4" t="s">
        <v>13</v>
      </c>
      <c r="BE1" s="4" t="s">
        <v>14</v>
      </c>
      <c r="BF1" s="4" t="s">
        <v>1233</v>
      </c>
    </row>
    <row r="2" spans="1:58" ht="39.950000000000003" customHeight="1" x14ac:dyDescent="0.25">
      <c r="A2" t="s">
        <v>658</v>
      </c>
      <c r="B2" s="6" t="s">
        <v>19</v>
      </c>
      <c r="C2" t="s">
        <v>20</v>
      </c>
      <c r="D2" t="s">
        <v>1735</v>
      </c>
      <c r="E2" t="s">
        <v>667</v>
      </c>
      <c r="F2" t="s">
        <v>659</v>
      </c>
      <c r="G2" t="s">
        <v>660</v>
      </c>
      <c r="H2" t="s">
        <v>22</v>
      </c>
      <c r="I2" t="s">
        <v>661</v>
      </c>
      <c r="J2">
        <v>2023</v>
      </c>
      <c r="K2">
        <v>2028</v>
      </c>
      <c r="L2" s="2" t="s">
        <v>662</v>
      </c>
      <c r="M2" t="s">
        <v>663</v>
      </c>
      <c r="N2" t="s">
        <v>664</v>
      </c>
      <c r="O2" t="s">
        <v>665</v>
      </c>
      <c r="P2" t="s">
        <v>27</v>
      </c>
      <c r="Q2" t="s">
        <v>27</v>
      </c>
      <c r="R2" t="s">
        <v>28</v>
      </c>
      <c r="S2" t="s">
        <v>666</v>
      </c>
      <c r="T2">
        <v>7.74</v>
      </c>
      <c r="U2">
        <v>7.74</v>
      </c>
      <c r="V2">
        <v>0.3</v>
      </c>
      <c r="Z2">
        <v>1</v>
      </c>
      <c r="AA2">
        <f>Table1[[#This Row],[Area '[m²'] ]]*Table1[[#This Row],[Product Thickness '[m']]]</f>
        <v>0.3</v>
      </c>
      <c r="AC2">
        <v>7.74</v>
      </c>
      <c r="AD2">
        <f>Table1[[#This Row],[Product Thickness '[m']]]/Table1[[#This Row],[Thermal resistance, R '[m²K/W'] ]]</f>
        <v>4.8387096774193547E-2</v>
      </c>
      <c r="AE2">
        <v>6.2</v>
      </c>
      <c r="AH2">
        <v>1</v>
      </c>
      <c r="AI2">
        <v>1</v>
      </c>
      <c r="AJ2" t="s">
        <v>43</v>
      </c>
      <c r="AK2" t="s">
        <v>1127</v>
      </c>
      <c r="AL2" t="s">
        <v>1127</v>
      </c>
      <c r="AM2" s="9">
        <f>SUM(AR2,AS2,AT2) /Table1[[#This Row],[Volume '[m³']]]</f>
        <v>89.693666666666658</v>
      </c>
      <c r="AN2" s="3">
        <f>SUM(AR2,AS2,AT2)</f>
        <v>26.908099999999997</v>
      </c>
      <c r="AR2">
        <v>21.06</v>
      </c>
      <c r="AS2">
        <v>0.71809999999999996</v>
      </c>
      <c r="AT2">
        <v>5.13</v>
      </c>
      <c r="AU2">
        <v>1.21E-2</v>
      </c>
      <c r="AV2">
        <v>3.1139999999999998E-4</v>
      </c>
      <c r="AW2">
        <v>5.1309999999999995E-4</v>
      </c>
      <c r="AX2">
        <f>Table1[[#This Row],[Global Warming Potential - Land Use And Land Use Change (GWP-luluc) '[kg CO₂e'] - A1]]+Table1[[#This Row],[Global Warming Potential - Land Use And Land Use Change (GWP-luluc) '[kg CO₂e'] - A2]]+Table1[[#This Row],[Global Warming Potential - Land Use And Land Use Change (GWP-luluc) '[kg CO₂e'] - A3]]</f>
        <v>1.29245E-2</v>
      </c>
      <c r="AY2">
        <v>0.87190000000000001</v>
      </c>
      <c r="AZ2">
        <v>4.6769999999999998E-4</v>
      </c>
      <c r="BA2">
        <v>8.8990000000000007E-3</v>
      </c>
      <c r="BB2">
        <f>Table1[[#This Row],[Global Warming Potential - Biogenic (GWP-biogenic) '[kg CO₂e'] - A1]]+Table1[[#This Row],[Global Warming Potential - Biogenic (GWP-biogenic) '[kg CO₂e'] - A2]]+Table1[[#This Row],[Global Warming Potential - Biogenic (GWP-biogenic) '[kg CO₂e'] - A3]]</f>
        <v>0.88126669999999996</v>
      </c>
      <c r="BC2">
        <v>20.18</v>
      </c>
      <c r="BD2">
        <v>0.71730000000000005</v>
      </c>
      <c r="BE2">
        <v>5.12</v>
      </c>
      <c r="BF2">
        <f>Table1[[#This Row],[Global Warming Potential - Fossil Fuels (GWP-fossil) '[kg CO₂e'] - A1]]+Table1[[#This Row],[Global Warming Potential - Fossil Fuels (GWP-fossil) '[kg CO₂e'] - A2]]+Table1[[#This Row],[Global Warming Potential - Fossil Fuels (GWP-fossil) '[kg CO₂e'] - A3]]</f>
        <v>26.017300000000002</v>
      </c>
    </row>
    <row r="3" spans="1:58" ht="39.950000000000003" customHeight="1" x14ac:dyDescent="0.25">
      <c r="A3" t="s">
        <v>1074</v>
      </c>
      <c r="B3" s="6" t="s">
        <v>19</v>
      </c>
      <c r="C3" t="s">
        <v>20</v>
      </c>
      <c r="D3" t="s">
        <v>1735</v>
      </c>
      <c r="E3" t="s">
        <v>667</v>
      </c>
      <c r="F3" t="s">
        <v>659</v>
      </c>
      <c r="G3" t="s">
        <v>1075</v>
      </c>
      <c r="H3" t="s">
        <v>22</v>
      </c>
      <c r="I3" t="s">
        <v>661</v>
      </c>
      <c r="J3">
        <v>2023</v>
      </c>
      <c r="K3">
        <v>2028</v>
      </c>
      <c r="L3" s="2" t="s">
        <v>1076</v>
      </c>
      <c r="M3" t="s">
        <v>663</v>
      </c>
      <c r="N3" t="s">
        <v>1077</v>
      </c>
      <c r="O3" t="s">
        <v>665</v>
      </c>
      <c r="P3" t="s">
        <v>27</v>
      </c>
      <c r="Q3" t="s">
        <v>27</v>
      </c>
      <c r="R3" t="s">
        <v>28</v>
      </c>
      <c r="S3" t="s">
        <v>666</v>
      </c>
      <c r="T3">
        <v>6.37</v>
      </c>
      <c r="U3">
        <v>6.37</v>
      </c>
      <c r="V3">
        <v>0.3</v>
      </c>
      <c r="Z3">
        <v>1</v>
      </c>
      <c r="AA3">
        <f>Table1[[#This Row],[Area '[m²'] ]]*Table1[[#This Row],[Product Thickness '[m']]]</f>
        <v>0.3</v>
      </c>
      <c r="AC3">
        <v>6.37</v>
      </c>
      <c r="AD3">
        <f>Table1[[#This Row],[Product Thickness '[m']]]/Table1[[#This Row],[Thermal resistance, R '[m²K/W'] ]]</f>
        <v>5.9288537549407119E-2</v>
      </c>
      <c r="AE3">
        <v>5.0599999999999996</v>
      </c>
      <c r="AH3">
        <v>1</v>
      </c>
      <c r="AI3">
        <v>1</v>
      </c>
      <c r="AJ3" t="s">
        <v>43</v>
      </c>
      <c r="AK3" t="s">
        <v>1127</v>
      </c>
      <c r="AL3" t="s">
        <v>1127</v>
      </c>
      <c r="AM3" s="9">
        <f>SUM(AR3,AS3,AT3) /Table1[[#This Row],[Volume '[m³']]]</f>
        <v>72.125636759413339</v>
      </c>
      <c r="AN3" s="3">
        <f>SUM(AR3,AS3,AT3)</f>
        <v>21.637691027824001</v>
      </c>
      <c r="AR3">
        <v>16.252905986275</v>
      </c>
      <c r="AS3">
        <v>0.42217106392800002</v>
      </c>
      <c r="AT3">
        <v>4.9626139776210003</v>
      </c>
      <c r="AU3">
        <v>8.8999999999999999E-3</v>
      </c>
      <c r="AV3">
        <v>1.8357066300000001E-4</v>
      </c>
      <c r="AW3">
        <v>4.9629691800000004E-4</v>
      </c>
      <c r="AX3">
        <f>Table1[[#This Row],[Global Warming Potential - Land Use And Land Use Change (GWP-luluc) '[kg CO₂e'] - A1]]+Table1[[#This Row],[Global Warming Potential - Land Use And Land Use Change (GWP-luluc) '[kg CO₂e'] - A2]]+Table1[[#This Row],[Global Warming Potential - Land Use And Land Use Change (GWP-luluc) '[kg CO₂e'] - A3]]</f>
        <v>9.5798675810000004E-3</v>
      </c>
      <c r="AY3">
        <v>0.94899999999999995</v>
      </c>
      <c r="AZ3">
        <v>2.767E-4</v>
      </c>
      <c r="BA3">
        <v>8.6090000000000003E-3</v>
      </c>
      <c r="BB3">
        <f>Table1[[#This Row],[Global Warming Potential - Biogenic (GWP-biogenic) '[kg CO₂e'] - A1]]+Table1[[#This Row],[Global Warming Potential - Biogenic (GWP-biogenic) '[kg CO₂e'] - A2]]+Table1[[#This Row],[Global Warming Potential - Biogenic (GWP-biogenic) '[kg CO₂e'] - A3]]</f>
        <v>0.95788569999999995</v>
      </c>
      <c r="BC3">
        <v>15.3</v>
      </c>
      <c r="BD3">
        <v>0.42170000000000002</v>
      </c>
      <c r="BE3">
        <v>4.9539999999999997</v>
      </c>
      <c r="BF3">
        <f>Table1[[#This Row],[Global Warming Potential - Fossil Fuels (GWP-fossil) '[kg CO₂e'] - A1]]+Table1[[#This Row],[Global Warming Potential - Fossil Fuels (GWP-fossil) '[kg CO₂e'] - A2]]+Table1[[#This Row],[Global Warming Potential - Fossil Fuels (GWP-fossil) '[kg CO₂e'] - A3]]</f>
        <v>20.675699999999999</v>
      </c>
    </row>
    <row r="4" spans="1:58" ht="39.950000000000003" customHeight="1" x14ac:dyDescent="0.25">
      <c r="A4" t="s">
        <v>17</v>
      </c>
      <c r="B4" s="6" t="s">
        <v>19</v>
      </c>
      <c r="C4" t="s">
        <v>20</v>
      </c>
      <c r="D4" t="s">
        <v>1705</v>
      </c>
      <c r="E4" t="s">
        <v>32</v>
      </c>
      <c r="F4" t="s">
        <v>18</v>
      </c>
      <c r="G4" t="s">
        <v>21</v>
      </c>
      <c r="H4" t="s">
        <v>22</v>
      </c>
      <c r="I4" t="s">
        <v>23</v>
      </c>
      <c r="J4">
        <v>2024</v>
      </c>
      <c r="K4">
        <v>2029</v>
      </c>
      <c r="M4" t="s">
        <v>24</v>
      </c>
      <c r="N4" t="s">
        <v>25</v>
      </c>
      <c r="O4" t="s">
        <v>26</v>
      </c>
      <c r="P4" t="s">
        <v>27</v>
      </c>
      <c r="Q4" t="s">
        <v>27</v>
      </c>
      <c r="R4" t="s">
        <v>28</v>
      </c>
      <c r="S4" t="s">
        <v>29</v>
      </c>
      <c r="T4">
        <v>1000</v>
      </c>
      <c r="AA4">
        <f>Table1[[#This Row],[Mass per DU '[kg']]]/Table1[[#This Row],[Density '[kg/m3']]]</f>
        <v>0.31847133757961782</v>
      </c>
      <c r="AB4">
        <v>364</v>
      </c>
      <c r="AC4">
        <v>3140</v>
      </c>
      <c r="AH4">
        <v>1</v>
      </c>
      <c r="AI4">
        <v>1000</v>
      </c>
      <c r="AJ4" t="s">
        <v>30</v>
      </c>
      <c r="AK4" t="s">
        <v>31</v>
      </c>
      <c r="AL4" t="s">
        <v>1126</v>
      </c>
      <c r="AM4" s="9">
        <f>SUM(AR4,AS4,AT4)/Table1[[#This Row],[Volume '[m³']]]</f>
        <v>2402.1</v>
      </c>
      <c r="AN4" s="3">
        <f>SUM(AR4,AS4,AT4)</f>
        <v>765</v>
      </c>
      <c r="AR4">
        <v>765</v>
      </c>
      <c r="AU4">
        <v>0.1031</v>
      </c>
      <c r="AX4">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0.1031</v>
      </c>
      <c r="AY4">
        <v>0.06</v>
      </c>
      <c r="BB4">
        <f>Table1[[#This Row],[Global Warming Potential - Biogenic (GWP-biogenic) '[kg CO₂e'] - A1]]+Table1[[#This Row],[Global Warming Potential - Biogenic (GWP-biogenic) '[kg CO₂e'] - A2]]+Table1[[#This Row],[Global Warming Potential - Biogenic (GWP-biogenic) '[kg CO₂e'] - A3]]</f>
        <v>0.06</v>
      </c>
      <c r="BC4">
        <v>765</v>
      </c>
      <c r="BF4">
        <f>Table1[[#This Row],[Global Warming Potential - Fossil Fuels (GWP-fossil) '[kg CO₂e'] - A1]]+Table1[[#This Row],[Global Warming Potential - Fossil Fuels (GWP-fossil) '[kg CO₂e'] - A2]]+Table1[[#This Row],[Global Warming Potential - Fossil Fuels (GWP-fossil) '[kg CO₂e'] - A3]]</f>
        <v>765</v>
      </c>
    </row>
    <row r="5" spans="1:58" ht="39.950000000000003" customHeight="1" x14ac:dyDescent="0.25">
      <c r="A5" t="s">
        <v>209</v>
      </c>
      <c r="B5" s="6" t="s">
        <v>19</v>
      </c>
      <c r="C5" t="s">
        <v>20</v>
      </c>
      <c r="D5" t="s">
        <v>1705</v>
      </c>
      <c r="E5" t="s">
        <v>32</v>
      </c>
      <c r="F5" t="s">
        <v>210</v>
      </c>
      <c r="G5" t="s">
        <v>211</v>
      </c>
      <c r="H5" t="s">
        <v>22</v>
      </c>
      <c r="I5" t="s">
        <v>212</v>
      </c>
      <c r="J5">
        <v>2022</v>
      </c>
      <c r="K5">
        <v>2027</v>
      </c>
      <c r="L5" s="2" t="s">
        <v>213</v>
      </c>
      <c r="M5" t="s">
        <v>214</v>
      </c>
      <c r="N5" t="s">
        <v>215</v>
      </c>
      <c r="O5" t="s">
        <v>94</v>
      </c>
      <c r="P5" t="s">
        <v>95</v>
      </c>
      <c r="Q5" t="s">
        <v>95</v>
      </c>
      <c r="R5" t="s">
        <v>28</v>
      </c>
      <c r="S5" t="s">
        <v>29</v>
      </c>
      <c r="T5">
        <v>1000</v>
      </c>
      <c r="AA5">
        <f>Table1[[#This Row],[Mass per DU '[kg']]]/Table1[[#This Row],[Density '[kg/m3']]]</f>
        <v>0.32258064516129031</v>
      </c>
      <c r="AB5">
        <v>395</v>
      </c>
      <c r="AC5">
        <v>3100</v>
      </c>
      <c r="AH5">
        <v>1</v>
      </c>
      <c r="AI5">
        <v>1000</v>
      </c>
      <c r="AJ5" t="s">
        <v>30</v>
      </c>
      <c r="AK5" t="s">
        <v>31</v>
      </c>
      <c r="AL5" t="s">
        <v>1126</v>
      </c>
      <c r="AM5" s="9">
        <f>SUM(AR5,AS5,AT5)/Table1[[#This Row],[Volume '[m³']]]</f>
        <v>1837.9497000000001</v>
      </c>
      <c r="AN5" s="3">
        <f>SUM(AR5,AS5,AT5)</f>
        <v>592.88700000000006</v>
      </c>
      <c r="AR5">
        <v>588</v>
      </c>
      <c r="AS5">
        <v>2.6619999999999999</v>
      </c>
      <c r="AT5">
        <v>2.2250000000000001</v>
      </c>
      <c r="AU5">
        <v>8.7159999999999998E-3</v>
      </c>
      <c r="AV5">
        <v>1.132E-3</v>
      </c>
      <c r="AW5">
        <v>1.3079999999999999E-3</v>
      </c>
      <c r="AX5">
        <f>Table1[[#This Row],[Global Warming Potential - Land Use And Land Use Change (GWP-luluc) '[kg CO₂e'] - A1]]+Table1[[#This Row],[Global Warming Potential - Land Use And Land Use Change (GWP-luluc) '[kg CO₂e'] - A2]]+Table1[[#This Row],[Global Warming Potential - Land Use And Land Use Change (GWP-luluc) '[kg CO₂e'] - A3]]</f>
        <v>1.1155999999999999E-2</v>
      </c>
      <c r="AY5">
        <v>-1.1520000000000001E-2</v>
      </c>
      <c r="AZ5">
        <v>1.841E-3</v>
      </c>
      <c r="BA5">
        <v>0.38469999999999999</v>
      </c>
      <c r="BB5">
        <f>Table1[[#This Row],[Global Warming Potential - Biogenic (GWP-biogenic) '[kg CO₂e'] - A1]]+Table1[[#This Row],[Global Warming Potential - Biogenic (GWP-biogenic) '[kg CO₂e'] - A2]]+Table1[[#This Row],[Global Warming Potential - Biogenic (GWP-biogenic) '[kg CO₂e'] - A3]]</f>
        <v>0.37502099999999999</v>
      </c>
      <c r="BC5">
        <v>588</v>
      </c>
      <c r="BD5">
        <v>2.6589999999999998</v>
      </c>
      <c r="BE5">
        <v>1.839</v>
      </c>
      <c r="BF5">
        <f>Table1[[#This Row],[Global Warming Potential - Fossil Fuels (GWP-fossil) '[kg CO₂e'] - A1]]+Table1[[#This Row],[Global Warming Potential - Fossil Fuels (GWP-fossil) '[kg CO₂e'] - A2]]+Table1[[#This Row],[Global Warming Potential - Fossil Fuels (GWP-fossil) '[kg CO₂e'] - A3]]</f>
        <v>592.49800000000005</v>
      </c>
    </row>
    <row r="6" spans="1:58" ht="39.950000000000003" customHeight="1" x14ac:dyDescent="0.25">
      <c r="A6" t="s">
        <v>268</v>
      </c>
      <c r="B6" s="6" t="s">
        <v>19</v>
      </c>
      <c r="C6" t="s">
        <v>20</v>
      </c>
      <c r="D6" t="s">
        <v>1705</v>
      </c>
      <c r="E6" t="s">
        <v>275</v>
      </c>
      <c r="F6" t="s">
        <v>269</v>
      </c>
      <c r="G6" t="s">
        <v>270</v>
      </c>
      <c r="H6" t="s">
        <v>22</v>
      </c>
      <c r="I6" t="s">
        <v>271</v>
      </c>
      <c r="J6">
        <v>2019</v>
      </c>
      <c r="K6">
        <v>2024</v>
      </c>
      <c r="L6" s="2" t="s">
        <v>272</v>
      </c>
      <c r="M6" t="s">
        <v>273</v>
      </c>
      <c r="N6" t="s">
        <v>274</v>
      </c>
      <c r="P6" t="s">
        <v>41</v>
      </c>
      <c r="Q6" t="s">
        <v>41</v>
      </c>
      <c r="R6" t="s">
        <v>28</v>
      </c>
      <c r="S6" t="s">
        <v>53</v>
      </c>
      <c r="T6">
        <v>1000</v>
      </c>
      <c r="U6" s="2"/>
      <c r="V6" s="2"/>
      <c r="W6" s="2"/>
      <c r="X6" s="2"/>
      <c r="Y6" s="2"/>
      <c r="Z6" s="2"/>
      <c r="AA6">
        <f>Table1[[#This Row],[Mass per DU '[kg']]]/Table1[[#This Row],[Density '[kg/m3']]]</f>
        <v>0.3436426116838488</v>
      </c>
      <c r="AB6" s="2">
        <v>425</v>
      </c>
      <c r="AC6" s="2">
        <v>2910</v>
      </c>
      <c r="AD6" s="2"/>
      <c r="AE6" s="2"/>
      <c r="AF6" s="2"/>
      <c r="AG6" s="2"/>
      <c r="AH6">
        <v>1</v>
      </c>
      <c r="AI6">
        <v>1000</v>
      </c>
      <c r="AJ6" t="s">
        <v>30</v>
      </c>
      <c r="AK6" t="s">
        <v>31</v>
      </c>
      <c r="AL6" t="s">
        <v>1126</v>
      </c>
      <c r="AM6" s="9">
        <f>SUM(AO6,AP6,AQ6)/Table1[[#This Row],[Volume '[m³']]]</f>
        <v>340.68883199999999</v>
      </c>
      <c r="AN6" s="3">
        <f>SUM(AO6,AP6,AQ6)</f>
        <v>117.0752</v>
      </c>
      <c r="AO6">
        <v>116</v>
      </c>
      <c r="AP6">
        <v>1.05</v>
      </c>
      <c r="AQ6">
        <v>2.52E-2</v>
      </c>
    </row>
    <row r="7" spans="1:58" ht="39.950000000000003" customHeight="1" x14ac:dyDescent="0.25">
      <c r="A7" t="s">
        <v>313</v>
      </c>
      <c r="B7" s="6" t="s">
        <v>19</v>
      </c>
      <c r="C7" t="s">
        <v>20</v>
      </c>
      <c r="D7" t="s">
        <v>1705</v>
      </c>
      <c r="E7" t="s">
        <v>32</v>
      </c>
      <c r="F7" t="s">
        <v>210</v>
      </c>
      <c r="G7" t="s">
        <v>314</v>
      </c>
      <c r="H7" t="s">
        <v>22</v>
      </c>
      <c r="I7" t="s">
        <v>315</v>
      </c>
      <c r="J7">
        <v>2022</v>
      </c>
      <c r="K7">
        <v>2027</v>
      </c>
      <c r="L7" t="s">
        <v>316</v>
      </c>
      <c r="M7" t="s">
        <v>317</v>
      </c>
      <c r="N7" t="s">
        <v>318</v>
      </c>
      <c r="O7" t="s">
        <v>319</v>
      </c>
      <c r="P7" t="s">
        <v>95</v>
      </c>
      <c r="Q7" t="s">
        <v>95</v>
      </c>
      <c r="R7" t="s">
        <v>28</v>
      </c>
      <c r="S7" t="s">
        <v>29</v>
      </c>
      <c r="T7">
        <v>1000</v>
      </c>
      <c r="AA7">
        <f>Table1[[#This Row],[Mass per DU '[kg']]]/Table1[[#This Row],[Density '[kg/m3']]]</f>
        <v>0.32</v>
      </c>
      <c r="AB7">
        <v>375</v>
      </c>
      <c r="AC7">
        <v>3125</v>
      </c>
      <c r="AH7">
        <v>1</v>
      </c>
      <c r="AI7">
        <v>1000</v>
      </c>
      <c r="AJ7" t="s">
        <v>30</v>
      </c>
      <c r="AK7" t="s">
        <v>31</v>
      </c>
      <c r="AL7" t="s">
        <v>1126</v>
      </c>
      <c r="AM7" s="9">
        <f>SUM(AR7,AS7,AT7)/Table1[[#This Row],[Volume '[m³']]]</f>
        <v>1977.159375</v>
      </c>
      <c r="AN7" s="3">
        <f>SUM(AR7,AS7,AT7)</f>
        <v>632.69100000000003</v>
      </c>
      <c r="AR7">
        <v>628</v>
      </c>
      <c r="AS7">
        <v>2.4649999999999999</v>
      </c>
      <c r="AT7">
        <v>2.226</v>
      </c>
      <c r="AU7">
        <v>9.4009999999999996E-3</v>
      </c>
      <c r="AV7">
        <v>1.0399999999999999E-3</v>
      </c>
      <c r="AW7">
        <v>1.3090000000000001E-3</v>
      </c>
      <c r="AX7">
        <f>Table1[[#This Row],[Global Warming Potential - Land Use And Land Use Change (GWP-luluc) '[kg CO₂e'] - A1]]+Table1[[#This Row],[Global Warming Potential - Land Use And Land Use Change (GWP-luluc) '[kg CO₂e'] - A2]]+Table1[[#This Row],[Global Warming Potential - Land Use And Land Use Change (GWP-luluc) '[kg CO₂e'] - A3]]</f>
        <v>1.1749999999999998E-2</v>
      </c>
      <c r="AY7">
        <v>-1.367E-2</v>
      </c>
      <c r="AZ7">
        <v>1.6800000000000001E-3</v>
      </c>
      <c r="BA7">
        <v>0.38500000000000001</v>
      </c>
      <c r="BB7">
        <f>Table1[[#This Row],[Global Warming Potential - Biogenic (GWP-biogenic) '[kg CO₂e'] - A1]]+Table1[[#This Row],[Global Warming Potential - Biogenic (GWP-biogenic) '[kg CO₂e'] - A2]]+Table1[[#This Row],[Global Warming Potential - Biogenic (GWP-biogenic) '[kg CO₂e'] - A3]]</f>
        <v>0.37301000000000001</v>
      </c>
      <c r="BC7">
        <v>628</v>
      </c>
      <c r="BD7">
        <v>2.4630000000000001</v>
      </c>
      <c r="BE7">
        <v>1.84</v>
      </c>
      <c r="BF7">
        <f>Table1[[#This Row],[Global Warming Potential - Fossil Fuels (GWP-fossil) '[kg CO₂e'] - A1]]+Table1[[#This Row],[Global Warming Potential - Fossil Fuels (GWP-fossil) '[kg CO₂e'] - A2]]+Table1[[#This Row],[Global Warming Potential - Fossil Fuels (GWP-fossil) '[kg CO₂e'] - A3]]</f>
        <v>632.303</v>
      </c>
    </row>
    <row r="8" spans="1:58" ht="39.950000000000003" customHeight="1" x14ac:dyDescent="0.25">
      <c r="A8" t="s">
        <v>354</v>
      </c>
      <c r="B8" s="6" t="s">
        <v>19</v>
      </c>
      <c r="C8" t="s">
        <v>20</v>
      </c>
      <c r="D8" t="s">
        <v>1705</v>
      </c>
      <c r="E8" t="s">
        <v>275</v>
      </c>
      <c r="F8" t="s">
        <v>269</v>
      </c>
      <c r="G8" t="s">
        <v>355</v>
      </c>
      <c r="H8" t="s">
        <v>22</v>
      </c>
      <c r="I8" t="s">
        <v>271</v>
      </c>
      <c r="J8">
        <v>2019</v>
      </c>
      <c r="K8">
        <v>2024</v>
      </c>
      <c r="L8" t="s">
        <v>272</v>
      </c>
      <c r="M8" t="s">
        <v>356</v>
      </c>
      <c r="N8" t="s">
        <v>357</v>
      </c>
      <c r="P8" t="s">
        <v>41</v>
      </c>
      <c r="Q8" t="s">
        <v>41</v>
      </c>
      <c r="R8" t="s">
        <v>28</v>
      </c>
      <c r="S8" t="s">
        <v>53</v>
      </c>
      <c r="T8">
        <v>1000</v>
      </c>
      <c r="AA8">
        <f>Table1[[#This Row],[Mass per DU '[kg']]]/Table1[[#This Row],[Density '[kg/m3']]]</f>
        <v>0.34482758620689657</v>
      </c>
      <c r="AB8">
        <v>450</v>
      </c>
      <c r="AC8">
        <v>2900</v>
      </c>
      <c r="AH8">
        <v>1</v>
      </c>
      <c r="AI8">
        <v>1000</v>
      </c>
      <c r="AJ8" t="s">
        <v>30</v>
      </c>
      <c r="AK8" t="s">
        <v>31</v>
      </c>
      <c r="AL8" t="s">
        <v>1126</v>
      </c>
      <c r="AM8" s="9">
        <f>SUM(AO8,AP8,AQ8)/Table1[[#This Row],[Volume '[m³']]]</f>
        <v>92.898070595853397</v>
      </c>
      <c r="AN8" s="3">
        <f>SUM(AO8,AP8,AQ8)</f>
        <v>32.033817446846001</v>
      </c>
      <c r="AO8">
        <v>4.6127481707350002</v>
      </c>
      <c r="AP8">
        <v>14.107125810448</v>
      </c>
      <c r="AQ8">
        <v>13.313943465663</v>
      </c>
    </row>
    <row r="9" spans="1:58" ht="39.950000000000003" customHeight="1" x14ac:dyDescent="0.25">
      <c r="A9" t="s">
        <v>427</v>
      </c>
      <c r="B9" s="6" t="s">
        <v>35</v>
      </c>
      <c r="C9" t="s">
        <v>1192</v>
      </c>
      <c r="D9" t="s">
        <v>1705</v>
      </c>
      <c r="E9" t="s">
        <v>32</v>
      </c>
      <c r="F9" t="s">
        <v>428</v>
      </c>
      <c r="G9" t="s">
        <v>429</v>
      </c>
      <c r="H9" t="s">
        <v>22</v>
      </c>
      <c r="I9" t="s">
        <v>430</v>
      </c>
      <c r="J9">
        <v>2023</v>
      </c>
      <c r="K9">
        <v>2028</v>
      </c>
      <c r="L9" t="s">
        <v>431</v>
      </c>
      <c r="M9" t="s">
        <v>432</v>
      </c>
      <c r="N9" t="s">
        <v>433</v>
      </c>
      <c r="O9" t="s">
        <v>94</v>
      </c>
      <c r="P9" t="s">
        <v>95</v>
      </c>
      <c r="Q9" t="s">
        <v>95</v>
      </c>
      <c r="R9" t="s">
        <v>28</v>
      </c>
      <c r="S9" t="s">
        <v>29</v>
      </c>
      <c r="T9">
        <v>1000</v>
      </c>
      <c r="AA9">
        <f>Table1[[#This Row],[Mass per DU '[kg']]]/Table1[[#This Row],[Density '[kg/m3']]]</f>
        <v>0.3125</v>
      </c>
      <c r="AB9">
        <v>350</v>
      </c>
      <c r="AC9">
        <v>3200</v>
      </c>
      <c r="AH9">
        <v>1</v>
      </c>
      <c r="AI9">
        <v>1000</v>
      </c>
      <c r="AJ9" t="s">
        <v>30</v>
      </c>
      <c r="AK9" t="s">
        <v>31</v>
      </c>
      <c r="AL9" t="s">
        <v>1126</v>
      </c>
      <c r="AM9" s="9">
        <f>SUM(AR9,AS9,AT9)/Table1[[#This Row],[Volume '[m³']]]</f>
        <v>2447.9932021205282</v>
      </c>
      <c r="AN9" s="3">
        <f>SUM(AR9,AS9,AT9)</f>
        <v>764.99787566266502</v>
      </c>
      <c r="AR9">
        <v>728.40661885406803</v>
      </c>
      <c r="AS9">
        <v>4.2751419239480004</v>
      </c>
      <c r="AT9">
        <v>32.316114884648997</v>
      </c>
      <c r="AU9">
        <v>4.6019616828000001E-2</v>
      </c>
      <c r="AV9">
        <v>1.8089172849999999E-3</v>
      </c>
      <c r="AW9">
        <v>2.3455436720000002E-3</v>
      </c>
      <c r="AX9">
        <f>Table1[[#This Row],[Global Warming Potential - Land Use And Land Use Change (GWP-luluc) '[kg CO₂e'] - A1]]+Table1[[#This Row],[Global Warming Potential - Land Use And Land Use Change (GWP-luluc) '[kg CO₂e'] - A2]]+Table1[[#This Row],[Global Warming Potential - Land Use And Land Use Change (GWP-luluc) '[kg CO₂e'] - A3]]</f>
        <v>5.0174077785000007E-2</v>
      </c>
      <c r="AY9">
        <v>-9.0930678516790007</v>
      </c>
      <c r="AZ9">
        <v>3.0838549500000001E-3</v>
      </c>
      <c r="BA9">
        <v>-1.0678018438E-2</v>
      </c>
      <c r="BB9">
        <f>Table1[[#This Row],[Global Warming Potential - Biogenic (GWP-biogenic) '[kg CO₂e'] - A1]]+Table1[[#This Row],[Global Warming Potential - Biogenic (GWP-biogenic) '[kg CO₂e'] - A2]]+Table1[[#This Row],[Global Warming Potential - Biogenic (GWP-biogenic) '[kg CO₂e'] - A3]]</f>
        <v>-9.1006620151669999</v>
      </c>
      <c r="BC9">
        <v>737.48669056727203</v>
      </c>
      <c r="BD9">
        <v>4.2704054740709996</v>
      </c>
      <c r="BE9">
        <v>32.326072837071003</v>
      </c>
      <c r="BF9">
        <f>Table1[[#This Row],[Global Warming Potential - Fossil Fuels (GWP-fossil) '[kg CO₂e'] - A1]]+Table1[[#This Row],[Global Warming Potential - Fossil Fuels (GWP-fossil) '[kg CO₂e'] - A2]]+Table1[[#This Row],[Global Warming Potential - Fossil Fuels (GWP-fossil) '[kg CO₂e'] - A3]]</f>
        <v>774.08316887841409</v>
      </c>
    </row>
    <row r="10" spans="1:58" ht="39.950000000000003" customHeight="1" x14ac:dyDescent="0.25">
      <c r="A10" t="s">
        <v>621</v>
      </c>
      <c r="B10" s="6" t="s">
        <v>35</v>
      </c>
      <c r="C10" t="s">
        <v>1192</v>
      </c>
      <c r="D10" t="s">
        <v>1705</v>
      </c>
      <c r="E10" t="s">
        <v>32</v>
      </c>
      <c r="F10" t="s">
        <v>428</v>
      </c>
      <c r="G10" t="s">
        <v>622</v>
      </c>
      <c r="H10" t="s">
        <v>22</v>
      </c>
      <c r="I10" t="s">
        <v>430</v>
      </c>
      <c r="J10">
        <v>2023</v>
      </c>
      <c r="K10">
        <v>2028</v>
      </c>
      <c r="L10" t="s">
        <v>623</v>
      </c>
      <c r="M10" t="s">
        <v>624</v>
      </c>
      <c r="N10" t="s">
        <v>433</v>
      </c>
      <c r="O10" t="s">
        <v>94</v>
      </c>
      <c r="P10" t="s">
        <v>95</v>
      </c>
      <c r="Q10" t="s">
        <v>95</v>
      </c>
      <c r="R10" t="s">
        <v>28</v>
      </c>
      <c r="S10" t="s">
        <v>29</v>
      </c>
      <c r="T10">
        <v>1000</v>
      </c>
      <c r="AA10">
        <f>Table1[[#This Row],[Mass per DU '[kg']]]/Table1[[#This Row],[Density '[kg/m3']]]</f>
        <v>0.3125</v>
      </c>
      <c r="AB10">
        <v>350</v>
      </c>
      <c r="AC10">
        <v>3200</v>
      </c>
      <c r="AH10">
        <v>1</v>
      </c>
      <c r="AI10">
        <v>1000</v>
      </c>
      <c r="AJ10" t="s">
        <v>30</v>
      </c>
      <c r="AK10" t="s">
        <v>31</v>
      </c>
      <c r="AL10" t="s">
        <v>1126</v>
      </c>
      <c r="AM10" s="9">
        <f>SUM(AR10,AS10,AT10)/Table1[[#This Row],[Volume '[m³']]]</f>
        <v>2457.4662563409602</v>
      </c>
      <c r="AN10" s="3">
        <f>SUM(AR10,AS10,AT10)</f>
        <v>767.95820510655005</v>
      </c>
      <c r="AR10">
        <v>731.6</v>
      </c>
      <c r="AS10">
        <v>4.0420902219009998</v>
      </c>
      <c r="AT10">
        <v>32.316114884648997</v>
      </c>
      <c r="AU10">
        <v>4.0621409125999999E-2</v>
      </c>
      <c r="AV10">
        <v>1.725696466E-3</v>
      </c>
      <c r="AW10">
        <v>2.3455436720000002E-3</v>
      </c>
      <c r="AX10">
        <f>Table1[[#This Row],[Global Warming Potential - Land Use And Land Use Change (GWP-luluc) '[kg CO₂e'] - A1]]+Table1[[#This Row],[Global Warming Potential - Land Use And Land Use Change (GWP-luluc) '[kg CO₂e'] - A2]]+Table1[[#This Row],[Global Warming Potential - Land Use And Land Use Change (GWP-luluc) '[kg CO₂e'] - A3]]</f>
        <v>4.4692649264000003E-2</v>
      </c>
      <c r="AY10">
        <v>-3.524</v>
      </c>
      <c r="AZ10">
        <v>2.9577215990000002E-3</v>
      </c>
      <c r="BA10">
        <v>-1.0678018438E-2</v>
      </c>
      <c r="BB10">
        <f>Table1[[#This Row],[Global Warming Potential - Biogenic (GWP-biogenic) '[kg CO₂e'] - A1]]+Table1[[#This Row],[Global Warming Potential - Biogenic (GWP-biogenic) '[kg CO₂e'] - A2]]+Table1[[#This Row],[Global Warming Potential - Biogenic (GWP-biogenic) '[kg CO₂e'] - A3]]</f>
        <v>-3.531720296839</v>
      </c>
      <c r="BC10">
        <v>735.12516066450598</v>
      </c>
      <c r="BD10">
        <v>4.0375555027720003</v>
      </c>
      <c r="BE10">
        <v>32.326072837071003</v>
      </c>
      <c r="BF10">
        <f>Table1[[#This Row],[Global Warming Potential - Fossil Fuels (GWP-fossil) '[kg CO₂e'] - A1]]+Table1[[#This Row],[Global Warming Potential - Fossil Fuels (GWP-fossil) '[kg CO₂e'] - A2]]+Table1[[#This Row],[Global Warming Potential - Fossil Fuels (GWP-fossil) '[kg CO₂e'] - A3]]</f>
        <v>771.48878900434897</v>
      </c>
    </row>
    <row r="11" spans="1:58" ht="39.950000000000003" customHeight="1" x14ac:dyDescent="0.25">
      <c r="A11" t="s">
        <v>714</v>
      </c>
      <c r="B11" s="6" t="s">
        <v>19</v>
      </c>
      <c r="C11" t="s">
        <v>20</v>
      </c>
      <c r="D11" t="s">
        <v>1705</v>
      </c>
      <c r="E11" t="s">
        <v>32</v>
      </c>
      <c r="F11" t="s">
        <v>210</v>
      </c>
      <c r="G11" t="s">
        <v>715</v>
      </c>
      <c r="H11" t="s">
        <v>22</v>
      </c>
      <c r="I11" t="s">
        <v>716</v>
      </c>
      <c r="J11">
        <v>2022</v>
      </c>
      <c r="K11">
        <v>2027</v>
      </c>
      <c r="L11" t="s">
        <v>717</v>
      </c>
      <c r="M11" t="s">
        <v>718</v>
      </c>
      <c r="N11" t="s">
        <v>719</v>
      </c>
      <c r="O11" t="s">
        <v>94</v>
      </c>
      <c r="P11" t="s">
        <v>95</v>
      </c>
      <c r="Q11" t="s">
        <v>95</v>
      </c>
      <c r="R11" t="s">
        <v>28</v>
      </c>
      <c r="S11" t="s">
        <v>29</v>
      </c>
      <c r="T11">
        <v>1000</v>
      </c>
      <c r="AA11">
        <f>Table1[[#This Row],[Mass per DU '[kg']]]/Table1[[#This Row],[Density '[kg/m3']]]</f>
        <v>0.32</v>
      </c>
      <c r="AB11">
        <v>375</v>
      </c>
      <c r="AC11">
        <v>3125</v>
      </c>
      <c r="AH11">
        <v>1</v>
      </c>
      <c r="AI11">
        <v>1000</v>
      </c>
      <c r="AJ11" t="s">
        <v>30</v>
      </c>
      <c r="AK11" t="s">
        <v>31</v>
      </c>
      <c r="AL11" t="s">
        <v>1126</v>
      </c>
      <c r="AM11" s="9">
        <f>SUM(AR11,AS11,AT11)/Table1[[#This Row],[Volume '[m³']]]</f>
        <v>1977.159375</v>
      </c>
      <c r="AN11" s="3">
        <f>SUM(AR11,AS11,AT11)</f>
        <v>632.69100000000003</v>
      </c>
      <c r="AR11">
        <v>628</v>
      </c>
      <c r="AS11">
        <v>2.4649999999999999</v>
      </c>
      <c r="AT11">
        <v>2.226</v>
      </c>
      <c r="AU11">
        <v>9.4009999999999996E-3</v>
      </c>
      <c r="AV11">
        <v>1.0399999999999999E-3</v>
      </c>
      <c r="AW11">
        <v>1.3090000000000001E-3</v>
      </c>
      <c r="AX11">
        <f>Table1[[#This Row],[Global Warming Potential - Land Use And Land Use Change (GWP-luluc) '[kg CO₂e'] - A1]]+Table1[[#This Row],[Global Warming Potential - Land Use And Land Use Change (GWP-luluc) '[kg CO₂e'] - A2]]+Table1[[#This Row],[Global Warming Potential - Land Use And Land Use Change (GWP-luluc) '[kg CO₂e'] - A3]]</f>
        <v>1.1749999999999998E-2</v>
      </c>
      <c r="AY11">
        <v>-1.367E-2</v>
      </c>
      <c r="AZ11">
        <v>1.6800000000000001E-3</v>
      </c>
      <c r="BA11">
        <v>0.38500000000000001</v>
      </c>
      <c r="BB11">
        <f>Table1[[#This Row],[Global Warming Potential - Biogenic (GWP-biogenic) '[kg CO₂e'] - A1]]+Table1[[#This Row],[Global Warming Potential - Biogenic (GWP-biogenic) '[kg CO₂e'] - A2]]+Table1[[#This Row],[Global Warming Potential - Biogenic (GWP-biogenic) '[kg CO₂e'] - A3]]</f>
        <v>0.37301000000000001</v>
      </c>
      <c r="BC11">
        <v>628</v>
      </c>
      <c r="BD11">
        <v>2.4630000000000001</v>
      </c>
      <c r="BE11">
        <v>1.84</v>
      </c>
      <c r="BF11">
        <f>Table1[[#This Row],[Global Warming Potential - Fossil Fuels (GWP-fossil) '[kg CO₂e'] - A1]]+Table1[[#This Row],[Global Warming Potential - Fossil Fuels (GWP-fossil) '[kg CO₂e'] - A2]]+Table1[[#This Row],[Global Warming Potential - Fossil Fuels (GWP-fossil) '[kg CO₂e'] - A3]]</f>
        <v>632.303</v>
      </c>
    </row>
    <row r="12" spans="1:58" ht="39.950000000000003" customHeight="1" x14ac:dyDescent="0.25">
      <c r="A12" t="s">
        <v>749</v>
      </c>
      <c r="B12" s="6" t="s">
        <v>19</v>
      </c>
      <c r="C12" t="s">
        <v>20</v>
      </c>
      <c r="D12" t="s">
        <v>1705</v>
      </c>
      <c r="E12" t="s">
        <v>275</v>
      </c>
      <c r="F12" t="s">
        <v>269</v>
      </c>
      <c r="G12" t="s">
        <v>750</v>
      </c>
      <c r="H12" t="s">
        <v>22</v>
      </c>
      <c r="I12" t="s">
        <v>271</v>
      </c>
      <c r="J12">
        <v>2019</v>
      </c>
      <c r="K12">
        <v>2024</v>
      </c>
      <c r="L12" t="s">
        <v>272</v>
      </c>
      <c r="M12" t="s">
        <v>751</v>
      </c>
      <c r="N12" t="s">
        <v>357</v>
      </c>
      <c r="P12" t="s">
        <v>41</v>
      </c>
      <c r="Q12" t="s">
        <v>41</v>
      </c>
      <c r="R12" t="s">
        <v>28</v>
      </c>
      <c r="S12" t="s">
        <v>53</v>
      </c>
      <c r="T12">
        <v>1000</v>
      </c>
      <c r="AA12">
        <f>Table1[[#This Row],[Mass per DU '[kg']]]/Table1[[#This Row],[Density '[kg/m3']]]</f>
        <v>0.33557046979865773</v>
      </c>
      <c r="AB12">
        <v>428</v>
      </c>
      <c r="AC12">
        <v>2980</v>
      </c>
      <c r="AH12">
        <v>1</v>
      </c>
      <c r="AI12">
        <v>1000</v>
      </c>
      <c r="AJ12" t="s">
        <v>30</v>
      </c>
      <c r="AK12" t="s">
        <v>31</v>
      </c>
      <c r="AL12" t="s">
        <v>1126</v>
      </c>
      <c r="AM12" s="9">
        <f>SUM(AO12,AP12,AQ12)/Table1[[#This Row],[Volume '[m³']]]</f>
        <v>1356.660496</v>
      </c>
      <c r="AN12" s="3">
        <f>SUM(AO12,AP12,AQ12)</f>
        <v>455.2552</v>
      </c>
      <c r="AO12">
        <v>450</v>
      </c>
      <c r="AP12">
        <v>5.23</v>
      </c>
      <c r="AQ12">
        <v>2.52E-2</v>
      </c>
    </row>
    <row r="13" spans="1:58" ht="39.950000000000003" customHeight="1" x14ac:dyDescent="0.25">
      <c r="A13" t="s">
        <v>763</v>
      </c>
      <c r="B13" s="6" t="s">
        <v>19</v>
      </c>
      <c r="C13" t="s">
        <v>20</v>
      </c>
      <c r="D13" t="s">
        <v>1705</v>
      </c>
      <c r="E13" t="s">
        <v>32</v>
      </c>
      <c r="F13" t="s">
        <v>210</v>
      </c>
      <c r="G13" t="s">
        <v>764</v>
      </c>
      <c r="H13" t="s">
        <v>22</v>
      </c>
      <c r="I13" t="s">
        <v>765</v>
      </c>
      <c r="J13">
        <v>2024</v>
      </c>
      <c r="K13">
        <v>2029</v>
      </c>
      <c r="L13" t="s">
        <v>213</v>
      </c>
      <c r="M13" t="s">
        <v>214</v>
      </c>
      <c r="N13" t="s">
        <v>215</v>
      </c>
      <c r="O13" t="s">
        <v>94</v>
      </c>
      <c r="P13" t="s">
        <v>95</v>
      </c>
      <c r="Q13" t="s">
        <v>95</v>
      </c>
      <c r="R13" t="s">
        <v>28</v>
      </c>
      <c r="S13" t="s">
        <v>29</v>
      </c>
      <c r="T13">
        <v>1000</v>
      </c>
      <c r="AA13">
        <f>Table1[[#This Row],[Mass per DU '[kg']]]/Table1[[#This Row],[Density '[kg/m3']]]</f>
        <v>0.32258064516129031</v>
      </c>
      <c r="AB13">
        <v>395</v>
      </c>
      <c r="AC13">
        <v>3100</v>
      </c>
      <c r="AH13">
        <v>1</v>
      </c>
      <c r="AI13">
        <v>1000</v>
      </c>
      <c r="AJ13" t="s">
        <v>30</v>
      </c>
      <c r="AK13" t="s">
        <v>31</v>
      </c>
      <c r="AL13" t="s">
        <v>1126</v>
      </c>
      <c r="AM13" s="9">
        <f>SUM(AR13,AS13,AT13)/Table1[[#This Row],[Volume '[m³']]]</f>
        <v>1837.9497000000001</v>
      </c>
      <c r="AN13" s="3">
        <f>SUM(AR13,AS13,AT13)</f>
        <v>592.88700000000006</v>
      </c>
      <c r="AR13">
        <v>588</v>
      </c>
      <c r="AS13">
        <v>2.6619999999999999</v>
      </c>
      <c r="AT13">
        <v>2.2250000000000001</v>
      </c>
      <c r="AU13">
        <v>8.7159999999999998E-3</v>
      </c>
      <c r="AV13">
        <v>1.132E-3</v>
      </c>
      <c r="AW13">
        <v>1.3079999999999999E-3</v>
      </c>
      <c r="AX13">
        <f>Table1[[#This Row],[Global Warming Potential - Land Use And Land Use Change (GWP-luluc) '[kg CO₂e'] - A1]]+Table1[[#This Row],[Global Warming Potential - Land Use And Land Use Change (GWP-luluc) '[kg CO₂e'] - A2]]+Table1[[#This Row],[Global Warming Potential - Land Use And Land Use Change (GWP-luluc) '[kg CO₂e'] - A3]]</f>
        <v>1.1155999999999999E-2</v>
      </c>
      <c r="AY13">
        <v>-1.1518673E-2</v>
      </c>
      <c r="AZ13">
        <v>1.841E-3</v>
      </c>
      <c r="BA13">
        <v>0.38469999999999999</v>
      </c>
      <c r="BB13">
        <f>Table1[[#This Row],[Global Warming Potential - Biogenic (GWP-biogenic) '[kg CO₂e'] - A1]]+Table1[[#This Row],[Global Warming Potential - Biogenic (GWP-biogenic) '[kg CO₂e'] - A2]]+Table1[[#This Row],[Global Warming Potential - Biogenic (GWP-biogenic) '[kg CO₂e'] - A3]]</f>
        <v>0.37502232699999999</v>
      </c>
      <c r="BC13">
        <v>588</v>
      </c>
      <c r="BD13">
        <v>2.6589999999999998</v>
      </c>
      <c r="BE13">
        <v>1.839</v>
      </c>
      <c r="BF13">
        <f>Table1[[#This Row],[Global Warming Potential - Fossil Fuels (GWP-fossil) '[kg CO₂e'] - A1]]+Table1[[#This Row],[Global Warming Potential - Fossil Fuels (GWP-fossil) '[kg CO₂e'] - A2]]+Table1[[#This Row],[Global Warming Potential - Fossil Fuels (GWP-fossil) '[kg CO₂e'] - A3]]</f>
        <v>592.49800000000005</v>
      </c>
    </row>
    <row r="14" spans="1:58" ht="39.950000000000003" customHeight="1" x14ac:dyDescent="0.25">
      <c r="A14" t="s">
        <v>775</v>
      </c>
      <c r="B14" s="6" t="s">
        <v>19</v>
      </c>
      <c r="C14" t="s">
        <v>20</v>
      </c>
      <c r="D14" t="s">
        <v>1705</v>
      </c>
      <c r="E14" t="s">
        <v>275</v>
      </c>
      <c r="F14" t="s">
        <v>18</v>
      </c>
      <c r="G14" t="s">
        <v>776</v>
      </c>
      <c r="H14" t="s">
        <v>22</v>
      </c>
      <c r="I14" t="s">
        <v>777</v>
      </c>
      <c r="J14">
        <v>2024</v>
      </c>
      <c r="K14">
        <v>2029</v>
      </c>
      <c r="M14" t="s">
        <v>778</v>
      </c>
      <c r="N14" t="s">
        <v>25</v>
      </c>
      <c r="O14" t="s">
        <v>26</v>
      </c>
      <c r="P14" t="s">
        <v>27</v>
      </c>
      <c r="Q14" t="s">
        <v>27</v>
      </c>
      <c r="R14" t="s">
        <v>28</v>
      </c>
      <c r="S14" t="s">
        <v>29</v>
      </c>
      <c r="T14">
        <v>1000</v>
      </c>
      <c r="AA14">
        <f>Table1[[#This Row],[Mass per DU '[kg']]]/Table1[[#This Row],[Density '[kg/m3']]]</f>
        <v>0.32258064516129031</v>
      </c>
      <c r="AB14">
        <v>395</v>
      </c>
      <c r="AC14">
        <v>3100</v>
      </c>
      <c r="AD14">
        <v>0.19</v>
      </c>
      <c r="AH14">
        <v>1</v>
      </c>
      <c r="AI14">
        <v>1000</v>
      </c>
      <c r="AJ14" t="s">
        <v>30</v>
      </c>
      <c r="AK14" t="s">
        <v>31</v>
      </c>
      <c r="AL14" t="s">
        <v>1126</v>
      </c>
      <c r="AM14" s="9">
        <f>687/Table1[[#This Row],[Volume '[m³']]]</f>
        <v>2129.7000000000003</v>
      </c>
      <c r="AN14" s="3">
        <v>687</v>
      </c>
      <c r="AX14">
        <v>0.1</v>
      </c>
      <c r="BB14">
        <v>0.06</v>
      </c>
      <c r="BF14">
        <v>687</v>
      </c>
    </row>
    <row r="15" spans="1:58" ht="39.950000000000003" customHeight="1" x14ac:dyDescent="0.25">
      <c r="A15" t="s">
        <v>803</v>
      </c>
      <c r="B15" s="6" t="s">
        <v>35</v>
      </c>
      <c r="C15" t="s">
        <v>1192</v>
      </c>
      <c r="D15" t="s">
        <v>1705</v>
      </c>
      <c r="E15" t="s">
        <v>32</v>
      </c>
      <c r="F15" t="s">
        <v>428</v>
      </c>
      <c r="G15" t="s">
        <v>804</v>
      </c>
      <c r="H15" t="s">
        <v>22</v>
      </c>
      <c r="I15" t="s">
        <v>805</v>
      </c>
      <c r="J15">
        <v>2023</v>
      </c>
      <c r="K15">
        <v>2028</v>
      </c>
      <c r="L15" t="s">
        <v>806</v>
      </c>
      <c r="M15" t="s">
        <v>807</v>
      </c>
      <c r="N15" t="s">
        <v>433</v>
      </c>
      <c r="O15" t="s">
        <v>94</v>
      </c>
      <c r="P15" t="s">
        <v>95</v>
      </c>
      <c r="Q15" t="s">
        <v>95</v>
      </c>
      <c r="R15" t="s">
        <v>28</v>
      </c>
      <c r="S15" t="s">
        <v>29</v>
      </c>
      <c r="T15">
        <v>1000</v>
      </c>
      <c r="AA15">
        <f>Table1[[#This Row],[Mass per DU '[kg']]]/Table1[[#This Row],[Density '[kg/m3']]]</f>
        <v>0.30864197530864196</v>
      </c>
      <c r="AB15">
        <v>467</v>
      </c>
      <c r="AC15">
        <v>3240</v>
      </c>
      <c r="AH15">
        <v>1</v>
      </c>
      <c r="AI15">
        <v>1000</v>
      </c>
      <c r="AJ15" t="s">
        <v>30</v>
      </c>
      <c r="AK15" t="s">
        <v>31</v>
      </c>
      <c r="AL15" t="s">
        <v>1126</v>
      </c>
      <c r="AM15" s="9">
        <f>SUM(AR15,AS15,AT15)/Table1[[#This Row],[Volume '[m³']]]</f>
        <v>2487.5045170630397</v>
      </c>
      <c r="AN15" s="3">
        <f>SUM(AR15,AS15,AT15)</f>
        <v>767.74830773550605</v>
      </c>
      <c r="AR15">
        <v>740.91584737729602</v>
      </c>
      <c r="AS15">
        <v>4.6208924498609996</v>
      </c>
      <c r="AT15">
        <v>22.211567908349</v>
      </c>
      <c r="AU15">
        <v>3.8530016207999999E-2</v>
      </c>
      <c r="AV15">
        <v>1.9722040880000001E-3</v>
      </c>
      <c r="AW15">
        <v>1.5641816820000001E-3</v>
      </c>
      <c r="AX15">
        <f>Table1[[#This Row],[Global Warming Potential - Land Use And Land Use Change (GWP-luluc) '[kg CO₂e'] - A1]]+Table1[[#This Row],[Global Warming Potential - Land Use And Land Use Change (GWP-luluc) '[kg CO₂e'] - A2]]+Table1[[#This Row],[Global Warming Potential - Land Use And Land Use Change (GWP-luluc) '[kg CO₂e'] - A3]]</f>
        <v>4.2066401978000004E-2</v>
      </c>
      <c r="AY15">
        <v>-1.231176632388</v>
      </c>
      <c r="AZ15">
        <v>3.3796085059999998E-3</v>
      </c>
      <c r="BA15">
        <v>-1.1939999999999999E-2</v>
      </c>
      <c r="BB15">
        <f>Table1[[#This Row],[Global Warming Potential - Biogenic (GWP-biogenic) '[kg CO₂e'] - A1]]+Table1[[#This Row],[Global Warming Potential - Biogenic (GWP-biogenic) '[kg CO₂e'] - A2]]+Table1[[#This Row],[Global Warming Potential - Biogenic (GWP-biogenic) '[kg CO₂e'] - A3]]</f>
        <v>-1.239737023882</v>
      </c>
      <c r="BC15">
        <v>742.14138714318904</v>
      </c>
      <c r="BD15">
        <v>4.6157105938659999</v>
      </c>
      <c r="BE15">
        <v>22.22326706982</v>
      </c>
      <c r="BF15">
        <f>Table1[[#This Row],[Global Warming Potential - Fossil Fuels (GWP-fossil) '[kg CO₂e'] - A1]]+Table1[[#This Row],[Global Warming Potential - Fossil Fuels (GWP-fossil) '[kg CO₂e'] - A2]]+Table1[[#This Row],[Global Warming Potential - Fossil Fuels (GWP-fossil) '[kg CO₂e'] - A3]]</f>
        <v>768.98036480687506</v>
      </c>
    </row>
    <row r="16" spans="1:58" ht="39.950000000000003" customHeight="1" x14ac:dyDescent="0.25">
      <c r="A16" t="s">
        <v>920</v>
      </c>
      <c r="B16" s="6" t="s">
        <v>35</v>
      </c>
      <c r="C16" t="s">
        <v>1192</v>
      </c>
      <c r="D16" t="s">
        <v>1705</v>
      </c>
      <c r="E16" t="s">
        <v>925</v>
      </c>
      <c r="F16" t="s">
        <v>428</v>
      </c>
      <c r="G16" t="s">
        <v>921</v>
      </c>
      <c r="H16" t="s">
        <v>22</v>
      </c>
      <c r="I16" t="s">
        <v>922</v>
      </c>
      <c r="J16">
        <v>2023</v>
      </c>
      <c r="K16">
        <v>2028</v>
      </c>
      <c r="L16" t="s">
        <v>923</v>
      </c>
      <c r="M16" t="s">
        <v>924</v>
      </c>
      <c r="N16" t="s">
        <v>433</v>
      </c>
      <c r="O16" t="s">
        <v>409</v>
      </c>
      <c r="P16" t="s">
        <v>95</v>
      </c>
      <c r="Q16" t="s">
        <v>95</v>
      </c>
      <c r="R16" t="s">
        <v>28</v>
      </c>
      <c r="S16" t="s">
        <v>29</v>
      </c>
      <c r="T16">
        <v>1000</v>
      </c>
      <c r="AA16">
        <f>Table1[[#This Row],[Mass per DU '[kg']]]/Table1[[#This Row],[Density '[kg/m3']]]</f>
        <v>0.31746031746031744</v>
      </c>
      <c r="AB16">
        <v>416</v>
      </c>
      <c r="AC16">
        <v>3150</v>
      </c>
      <c r="AH16">
        <v>1</v>
      </c>
      <c r="AI16">
        <v>1000</v>
      </c>
      <c r="AJ16" t="s">
        <v>30</v>
      </c>
      <c r="AK16" t="s">
        <v>31</v>
      </c>
      <c r="AL16" t="s">
        <v>1126</v>
      </c>
      <c r="AM16" s="9">
        <f>SUM(AR16,AS16,AT16)/Table1[[#This Row],[Volume '[m³']]]</f>
        <v>2785.9695864267428</v>
      </c>
      <c r="AN16" s="3">
        <f>SUM(AR16,AS16,AT16)</f>
        <v>884.43478934182303</v>
      </c>
      <c r="AR16">
        <v>857.724789341823</v>
      </c>
      <c r="AS16">
        <v>4.5</v>
      </c>
      <c r="AT16">
        <v>22.21</v>
      </c>
      <c r="AU16">
        <v>4.1390000000000003E-2</v>
      </c>
      <c r="AV16">
        <v>1.9289999999999999E-3</v>
      </c>
      <c r="AW16">
        <v>1.5640000000000001E-3</v>
      </c>
      <c r="AX16">
        <f>Table1[[#This Row],[Global Warming Potential - Land Use And Land Use Change (GWP-luluc) '[kg CO₂e'] - A1]]+Table1[[#This Row],[Global Warming Potential - Land Use And Land Use Change (GWP-luluc) '[kg CO₂e'] - A2]]+Table1[[#This Row],[Global Warming Potential - Land Use And Land Use Change (GWP-luluc) '[kg CO₂e'] - A3]]</f>
        <v>4.4883000000000006E-2</v>
      </c>
      <c r="AY16">
        <v>-1.4450000000000001</v>
      </c>
      <c r="AZ16">
        <v>3.3149999999999998E-3</v>
      </c>
      <c r="BA16">
        <v>-1.1939999999999999E-2</v>
      </c>
      <c r="BB16">
        <f>Table1[[#This Row],[Global Warming Potential - Biogenic (GWP-biogenic) '[kg CO₂e'] - A1]]+Table1[[#This Row],[Global Warming Potential - Biogenic (GWP-biogenic) '[kg CO₂e'] - A2]]+Table1[[#This Row],[Global Warming Potential - Biogenic (GWP-biogenic) '[kg CO₂e'] - A3]]</f>
        <v>-1.4536250000000002</v>
      </c>
      <c r="BC16">
        <v>859.2</v>
      </c>
      <c r="BD16">
        <v>4.4950000000000001</v>
      </c>
      <c r="BE16">
        <v>22.22</v>
      </c>
      <c r="BF16">
        <f>Table1[[#This Row],[Global Warming Potential - Fossil Fuels (GWP-fossil) '[kg CO₂e'] - A1]]+Table1[[#This Row],[Global Warming Potential - Fossil Fuels (GWP-fossil) '[kg CO₂e'] - A2]]+Table1[[#This Row],[Global Warming Potential - Fossil Fuels (GWP-fossil) '[kg CO₂e'] - A3]]</f>
        <v>885.91500000000008</v>
      </c>
    </row>
    <row r="17" spans="1:58" ht="39.950000000000003" customHeight="1" x14ac:dyDescent="0.25">
      <c r="A17" t="s">
        <v>984</v>
      </c>
      <c r="B17" s="6" t="s">
        <v>19</v>
      </c>
      <c r="C17" t="s">
        <v>20</v>
      </c>
      <c r="D17" t="s">
        <v>1705</v>
      </c>
      <c r="E17" t="s">
        <v>275</v>
      </c>
      <c r="F17" t="s">
        <v>18</v>
      </c>
      <c r="G17" t="s">
        <v>985</v>
      </c>
      <c r="H17" t="s">
        <v>22</v>
      </c>
      <c r="I17" t="s">
        <v>986</v>
      </c>
      <c r="J17">
        <v>2024</v>
      </c>
      <c r="K17">
        <v>2029</v>
      </c>
      <c r="M17" t="s">
        <v>987</v>
      </c>
      <c r="N17" t="s">
        <v>25</v>
      </c>
      <c r="O17" t="s">
        <v>26</v>
      </c>
      <c r="P17" t="s">
        <v>27</v>
      </c>
      <c r="Q17" t="s">
        <v>27</v>
      </c>
      <c r="R17" t="s">
        <v>28</v>
      </c>
      <c r="S17" t="s">
        <v>29</v>
      </c>
      <c r="T17">
        <v>1000</v>
      </c>
      <c r="AA17">
        <f>Table1[[#This Row],[Mass per DU '[kg']]]/Table1[[#This Row],[Density '[kg/m3']]]</f>
        <v>0.32154340836012862</v>
      </c>
      <c r="AB17">
        <v>413</v>
      </c>
      <c r="AC17">
        <v>3110</v>
      </c>
      <c r="AH17">
        <v>1</v>
      </c>
      <c r="AI17">
        <v>1000</v>
      </c>
      <c r="AJ17" t="s">
        <v>30</v>
      </c>
      <c r="AK17" t="s">
        <v>31</v>
      </c>
      <c r="AL17" t="s">
        <v>1126</v>
      </c>
      <c r="AM17" s="9">
        <f>692.5/Table1[[#This Row],[Volume '[m³']]]</f>
        <v>2153.6750000000002</v>
      </c>
      <c r="AN17" s="3">
        <v>692.5</v>
      </c>
      <c r="AX17">
        <v>0.1507</v>
      </c>
      <c r="BB17">
        <v>0.09</v>
      </c>
      <c r="BF17">
        <v>692.2</v>
      </c>
    </row>
    <row r="18" spans="1:58" ht="39.950000000000003" customHeight="1" x14ac:dyDescent="0.25">
      <c r="A18" t="s">
        <v>1007</v>
      </c>
      <c r="B18" s="6" t="s">
        <v>19</v>
      </c>
      <c r="C18" t="s">
        <v>20</v>
      </c>
      <c r="D18" t="s">
        <v>1705</v>
      </c>
      <c r="E18" t="s">
        <v>32</v>
      </c>
      <c r="F18" t="s">
        <v>210</v>
      </c>
      <c r="G18" t="s">
        <v>1008</v>
      </c>
      <c r="H18" t="s">
        <v>22</v>
      </c>
      <c r="I18" t="s">
        <v>1009</v>
      </c>
      <c r="J18">
        <v>2022</v>
      </c>
      <c r="K18">
        <v>2027</v>
      </c>
      <c r="L18" s="2" t="s">
        <v>1010</v>
      </c>
      <c r="M18" t="s">
        <v>1011</v>
      </c>
      <c r="N18" t="s">
        <v>1012</v>
      </c>
      <c r="O18" t="s">
        <v>94</v>
      </c>
      <c r="P18" t="s">
        <v>95</v>
      </c>
      <c r="Q18" t="s">
        <v>95</v>
      </c>
      <c r="R18" t="s">
        <v>28</v>
      </c>
      <c r="S18" t="s">
        <v>29</v>
      </c>
      <c r="T18">
        <v>1000</v>
      </c>
      <c r="AA18">
        <f>Table1[[#This Row],[Mass per DU '[kg']]]/Table1[[#This Row],[Density '[kg/m3']]]</f>
        <v>0.32786885245901637</v>
      </c>
      <c r="AB18">
        <v>425</v>
      </c>
      <c r="AC18">
        <v>3050</v>
      </c>
      <c r="AH18">
        <v>1</v>
      </c>
      <c r="AI18">
        <v>1000</v>
      </c>
      <c r="AJ18" t="s">
        <v>30</v>
      </c>
      <c r="AK18" t="s">
        <v>31</v>
      </c>
      <c r="AL18" t="s">
        <v>1126</v>
      </c>
      <c r="AM18" s="9">
        <f>SUM(AR18,AS18,AT18)/Table1[[#This Row],[Volume '[m³']]]</f>
        <v>1549.7430887503444</v>
      </c>
      <c r="AN18" s="3">
        <f t="shared" ref="AN18:AN30" si="0">SUM(AR18,AS18,AT18)</f>
        <v>508.11248811486701</v>
      </c>
      <c r="AR18">
        <v>502.72104195648001</v>
      </c>
      <c r="AS18">
        <v>3.1485530576379999</v>
      </c>
      <c r="AT18">
        <v>2.2428931007489998</v>
      </c>
      <c r="AU18">
        <v>3.2656266543000002E-2</v>
      </c>
      <c r="AV18">
        <v>1.2231713219999999E-3</v>
      </c>
      <c r="AW18">
        <v>1.318441007E-3</v>
      </c>
      <c r="AX18">
        <f>Table1[[#This Row],[Global Warming Potential - Land Use And Land Use Change (GWP-luluc) '[kg CO₂e'] - A1]]+Table1[[#This Row],[Global Warming Potential - Land Use And Land Use Change (GWP-luluc) '[kg CO₂e'] - A2]]+Table1[[#This Row],[Global Warming Potential - Land Use And Land Use Change (GWP-luluc) '[kg CO₂e'] - A3]]</f>
        <v>3.5197878872000002E-2</v>
      </c>
      <c r="AY18">
        <v>-32.101778315175999</v>
      </c>
      <c r="AZ18">
        <v>1.8231570220000001E-3</v>
      </c>
      <c r="BA18">
        <v>0.38780666830999999</v>
      </c>
      <c r="BB18">
        <f>Table1[[#This Row],[Global Warming Potential - Biogenic (GWP-biogenic) '[kg CO₂e'] - A1]]+Table1[[#This Row],[Global Warming Potential - Biogenic (GWP-biogenic) '[kg CO₂e'] - A2]]+Table1[[#This Row],[Global Warming Potential - Biogenic (GWP-biogenic) '[kg CO₂e'] - A3]]</f>
        <v>-31.712148489843997</v>
      </c>
      <c r="BC18">
        <v>534.79201431367903</v>
      </c>
      <c r="BD18">
        <v>3.1456268968179999</v>
      </c>
      <c r="BE18">
        <v>1.853941481608</v>
      </c>
      <c r="BF18">
        <f>Table1[[#This Row],[Global Warming Potential - Fossil Fuels (GWP-fossil) '[kg CO₂e'] - A1]]+Table1[[#This Row],[Global Warming Potential - Fossil Fuels (GWP-fossil) '[kg CO₂e'] - A2]]+Table1[[#This Row],[Global Warming Potential - Fossil Fuels (GWP-fossil) '[kg CO₂e'] - A3]]</f>
        <v>539.79158269210507</v>
      </c>
    </row>
    <row r="19" spans="1:58" ht="39.950000000000003" customHeight="1" x14ac:dyDescent="0.25">
      <c r="A19" t="s">
        <v>1103</v>
      </c>
      <c r="B19" s="6" t="s">
        <v>35</v>
      </c>
      <c r="C19" t="s">
        <v>1192</v>
      </c>
      <c r="D19" t="s">
        <v>1705</v>
      </c>
      <c r="E19" t="s">
        <v>1733</v>
      </c>
      <c r="F19" t="s">
        <v>121</v>
      </c>
      <c r="G19" t="s">
        <v>1104</v>
      </c>
      <c r="H19" t="s">
        <v>22</v>
      </c>
      <c r="I19" t="s">
        <v>1105</v>
      </c>
      <c r="J19">
        <v>2022</v>
      </c>
      <c r="K19">
        <v>2027</v>
      </c>
      <c r="L19" s="2" t="s">
        <v>124</v>
      </c>
      <c r="M19" t="s">
        <v>1106</v>
      </c>
      <c r="N19" t="s">
        <v>1107</v>
      </c>
      <c r="O19" t="s">
        <v>117</v>
      </c>
      <c r="P19" t="s">
        <v>95</v>
      </c>
      <c r="Q19" t="s">
        <v>95</v>
      </c>
      <c r="R19" t="s">
        <v>28</v>
      </c>
      <c r="S19" t="s">
        <v>29</v>
      </c>
      <c r="U19" s="2"/>
      <c r="V19" s="2"/>
      <c r="W19" s="2"/>
      <c r="X19" s="2"/>
      <c r="Y19" s="2"/>
      <c r="Z19" s="2"/>
      <c r="AA19">
        <v>1</v>
      </c>
      <c r="AB19" s="2"/>
      <c r="AC19" s="2"/>
      <c r="AD19" s="2"/>
      <c r="AE19" s="2"/>
      <c r="AF19" s="2"/>
      <c r="AG19" s="2"/>
      <c r="AH19">
        <v>1</v>
      </c>
      <c r="AI19">
        <v>1</v>
      </c>
      <c r="AJ19" t="s">
        <v>155</v>
      </c>
      <c r="AK19" t="s">
        <v>1126</v>
      </c>
      <c r="AL19" t="s">
        <v>1126</v>
      </c>
      <c r="AM19" s="9">
        <f>SUM(AR19,AS19,AT19) /Table1[[#This Row],[Volume '[m³']]]</f>
        <v>289.28686631100004</v>
      </c>
      <c r="AN19" s="3">
        <f t="shared" si="0"/>
        <v>289.28686631100004</v>
      </c>
      <c r="AR19">
        <v>266.36779230000002</v>
      </c>
      <c r="AS19">
        <v>6.1391870309999996</v>
      </c>
      <c r="AT19">
        <v>16.779886980000001</v>
      </c>
      <c r="AU19">
        <v>3.6726265000000001E-2</v>
      </c>
      <c r="AV19">
        <v>2.1831789999999999E-3</v>
      </c>
      <c r="AW19">
        <v>2.2776490000000001E-3</v>
      </c>
      <c r="AX19">
        <f>Table1[[#This Row],[Global Warming Potential - Land Use And Land Use Change (GWP-luluc) '[kg CO₂e'] - A1]]+Table1[[#This Row],[Global Warming Potential - Land Use And Land Use Change (GWP-luluc) '[kg CO₂e'] - A2]]+Table1[[#This Row],[Global Warming Potential - Land Use And Land Use Change (GWP-luluc) '[kg CO₂e'] - A3]]</f>
        <v>4.1187093000000001E-2</v>
      </c>
      <c r="AY19">
        <v>9.2215933999999999E-2</v>
      </c>
      <c r="AZ19">
        <v>3.2979289999999998E-3</v>
      </c>
      <c r="BA19">
        <v>0.16575636499999999</v>
      </c>
      <c r="BB19">
        <f>Table1[[#This Row],[Global Warming Potential - Biogenic (GWP-biogenic) '[kg CO₂e'] - A1]]+Table1[[#This Row],[Global Warming Potential - Biogenic (GWP-biogenic) '[kg CO₂e'] - A2]]+Table1[[#This Row],[Global Warming Potential - Biogenic (GWP-biogenic) '[kg CO₂e'] - A3]]</f>
        <v>0.26127022799999999</v>
      </c>
      <c r="BC19">
        <v>266.24280670000002</v>
      </c>
      <c r="BD19">
        <v>6.1339062139999996</v>
      </c>
      <c r="BE19">
        <v>16.612439340000002</v>
      </c>
      <c r="BF19">
        <f>Table1[[#This Row],[Global Warming Potential - Fossil Fuels (GWP-fossil) '[kg CO₂e'] - A1]]+Table1[[#This Row],[Global Warming Potential - Fossil Fuels (GWP-fossil) '[kg CO₂e'] - A2]]+Table1[[#This Row],[Global Warming Potential - Fossil Fuels (GWP-fossil) '[kg CO₂e'] - A3]]</f>
        <v>288.98915225399998</v>
      </c>
    </row>
    <row r="20" spans="1:58" ht="39.950000000000003" customHeight="1" x14ac:dyDescent="0.25">
      <c r="A20" t="s">
        <v>410</v>
      </c>
      <c r="B20" s="6" t="s">
        <v>19</v>
      </c>
      <c r="C20" t="s">
        <v>20</v>
      </c>
      <c r="D20" t="s">
        <v>1705</v>
      </c>
      <c r="E20" t="s">
        <v>1726</v>
      </c>
      <c r="F20" t="s">
        <v>411</v>
      </c>
      <c r="G20" t="s">
        <v>412</v>
      </c>
      <c r="H20" t="s">
        <v>22</v>
      </c>
      <c r="I20" t="s">
        <v>413</v>
      </c>
      <c r="J20">
        <v>2025</v>
      </c>
      <c r="K20">
        <v>2030</v>
      </c>
      <c r="M20" t="s">
        <v>414</v>
      </c>
      <c r="N20" t="s">
        <v>415</v>
      </c>
      <c r="O20" t="s">
        <v>416</v>
      </c>
      <c r="P20" t="s">
        <v>144</v>
      </c>
      <c r="Q20" t="s">
        <v>144</v>
      </c>
      <c r="R20" t="s">
        <v>28</v>
      </c>
      <c r="S20" t="s">
        <v>195</v>
      </c>
      <c r="T20">
        <v>2396</v>
      </c>
      <c r="AA20">
        <v>1</v>
      </c>
      <c r="AC20">
        <v>2396</v>
      </c>
      <c r="AH20">
        <v>1</v>
      </c>
      <c r="AI20">
        <v>1</v>
      </c>
      <c r="AJ20" t="s">
        <v>155</v>
      </c>
      <c r="AK20" t="s">
        <v>1126</v>
      </c>
      <c r="AL20" t="s">
        <v>1126</v>
      </c>
      <c r="AM20" s="9">
        <f>SUM(AR20,AS20,AT20) /Table1[[#This Row],[Volume '[m³']]]</f>
        <v>117.52002237002301</v>
      </c>
      <c r="AN20" s="3">
        <f t="shared" si="0"/>
        <v>117.52002237002301</v>
      </c>
      <c r="AR20">
        <v>106.9</v>
      </c>
      <c r="AS20">
        <v>5.4</v>
      </c>
      <c r="AT20">
        <v>5.220022370023</v>
      </c>
      <c r="AU20">
        <v>3.3759999999999998E-2</v>
      </c>
      <c r="AV20">
        <v>2.6159999999999998E-3</v>
      </c>
      <c r="AW20">
        <v>2.0760000000000002E-3</v>
      </c>
      <c r="AX20">
        <f>Table1[[#This Row],[Global Warming Potential - Land Use And Land Use Change (GWP-luluc) '[kg CO₂e'] - A1]]+Table1[[#This Row],[Global Warming Potential - Land Use And Land Use Change (GWP-luluc) '[kg CO₂e'] - A2]]+Table1[[#This Row],[Global Warming Potential - Land Use And Land Use Change (GWP-luluc) '[kg CO₂e'] - A3]]</f>
        <v>3.8452E-2</v>
      </c>
      <c r="AY20">
        <v>0.11700000000000001</v>
      </c>
      <c r="AZ20">
        <v>5.3480000000000003E-3</v>
      </c>
      <c r="BA20">
        <v>3.031E-2</v>
      </c>
      <c r="BB20">
        <f>Table1[[#This Row],[Global Warming Potential - Biogenic (GWP-biogenic) '[kg CO₂e'] - A1]]+Table1[[#This Row],[Global Warming Potential - Biogenic (GWP-biogenic) '[kg CO₂e'] - A2]]+Table1[[#This Row],[Global Warming Potential - Biogenic (GWP-biogenic) '[kg CO₂e'] - A3]]</f>
        <v>0.15265800000000002</v>
      </c>
      <c r="BC20">
        <v>106.8</v>
      </c>
      <c r="BD20">
        <v>5.3929999999999998</v>
      </c>
      <c r="BE20">
        <v>5.1879999999999997</v>
      </c>
      <c r="BF20">
        <f>Table1[[#This Row],[Global Warming Potential - Fossil Fuels (GWP-fossil) '[kg CO₂e'] - A1]]+Table1[[#This Row],[Global Warming Potential - Fossil Fuels (GWP-fossil) '[kg CO₂e'] - A2]]+Table1[[#This Row],[Global Warming Potential - Fossil Fuels (GWP-fossil) '[kg CO₂e'] - A3]]</f>
        <v>117.381</v>
      </c>
    </row>
    <row r="21" spans="1:58" ht="39.950000000000003" customHeight="1" x14ac:dyDescent="0.25">
      <c r="A21" t="s">
        <v>743</v>
      </c>
      <c r="B21" s="6" t="s">
        <v>19</v>
      </c>
      <c r="C21" t="s">
        <v>20</v>
      </c>
      <c r="D21" t="s">
        <v>1705</v>
      </c>
      <c r="E21" t="s">
        <v>1726</v>
      </c>
      <c r="F21" t="s">
        <v>411</v>
      </c>
      <c r="G21" t="s">
        <v>744</v>
      </c>
      <c r="H21" t="s">
        <v>22</v>
      </c>
      <c r="I21" t="s">
        <v>745</v>
      </c>
      <c r="J21">
        <v>2025</v>
      </c>
      <c r="K21">
        <v>2030</v>
      </c>
      <c r="M21" t="s">
        <v>414</v>
      </c>
      <c r="N21" t="s">
        <v>415</v>
      </c>
      <c r="O21" t="s">
        <v>416</v>
      </c>
      <c r="P21" t="s">
        <v>144</v>
      </c>
      <c r="Q21" t="s">
        <v>144</v>
      </c>
      <c r="R21" t="s">
        <v>28</v>
      </c>
      <c r="S21" t="s">
        <v>195</v>
      </c>
      <c r="T21">
        <v>2406</v>
      </c>
      <c r="AA21">
        <v>1</v>
      </c>
      <c r="AC21">
        <v>2406</v>
      </c>
      <c r="AH21">
        <v>1</v>
      </c>
      <c r="AI21">
        <v>1</v>
      </c>
      <c r="AJ21" t="s">
        <v>155</v>
      </c>
      <c r="AK21" t="s">
        <v>1126</v>
      </c>
      <c r="AL21" t="s">
        <v>1126</v>
      </c>
      <c r="AM21" s="9">
        <f>SUM(AR21,AS21,AT21) /Table1[[#This Row],[Volume '[m³']]]</f>
        <v>264.55599999999998</v>
      </c>
      <c r="AN21" s="3">
        <f t="shared" si="0"/>
        <v>264.55599999999998</v>
      </c>
      <c r="AR21">
        <v>252.3</v>
      </c>
      <c r="AS21">
        <v>7.0490000000000004</v>
      </c>
      <c r="AT21">
        <v>5.2069999999999999</v>
      </c>
      <c r="AU21">
        <v>4.9500000000000002E-2</v>
      </c>
      <c r="AV21">
        <v>3.4150000000000001E-3</v>
      </c>
      <c r="AW21">
        <v>2.0699999999999998E-3</v>
      </c>
      <c r="AX21">
        <f>Table1[[#This Row],[Global Warming Potential - Land Use And Land Use Change (GWP-luluc) '[kg CO₂e'] - A1]]+Table1[[#This Row],[Global Warming Potential - Land Use And Land Use Change (GWP-luluc) '[kg CO₂e'] - A2]]+Table1[[#This Row],[Global Warming Potential - Land Use And Land Use Change (GWP-luluc) '[kg CO₂e'] - A3]]</f>
        <v>5.4985000000000006E-2</v>
      </c>
      <c r="AY21">
        <v>0.15040000000000001</v>
      </c>
      <c r="AZ21">
        <v>6.9810000000000002E-3</v>
      </c>
      <c r="BA21">
        <v>3.024E-2</v>
      </c>
      <c r="BB21">
        <f>Table1[[#This Row],[Global Warming Potential - Biogenic (GWP-biogenic) '[kg CO₂e'] - A1]]+Table1[[#This Row],[Global Warming Potential - Biogenic (GWP-biogenic) '[kg CO₂e'] - A2]]+Table1[[#This Row],[Global Warming Potential - Biogenic (GWP-biogenic) '[kg CO₂e'] - A3]]</f>
        <v>0.18762099999999998</v>
      </c>
      <c r="BC21">
        <v>252.2</v>
      </c>
      <c r="BD21">
        <v>7.04</v>
      </c>
      <c r="BE21">
        <v>5.1749999999999998</v>
      </c>
      <c r="BF21">
        <f>Table1[[#This Row],[Global Warming Potential - Fossil Fuels (GWP-fossil) '[kg CO₂e'] - A1]]+Table1[[#This Row],[Global Warming Potential - Fossil Fuels (GWP-fossil) '[kg CO₂e'] - A2]]+Table1[[#This Row],[Global Warming Potential - Fossil Fuels (GWP-fossil) '[kg CO₂e'] - A3]]</f>
        <v>264.41500000000002</v>
      </c>
    </row>
    <row r="22" spans="1:58" ht="39.950000000000003" customHeight="1" x14ac:dyDescent="0.25">
      <c r="A22" t="s">
        <v>797</v>
      </c>
      <c r="B22" s="6" t="s">
        <v>19</v>
      </c>
      <c r="C22" t="s">
        <v>20</v>
      </c>
      <c r="D22" t="s">
        <v>1705</v>
      </c>
      <c r="E22" t="s">
        <v>1726</v>
      </c>
      <c r="F22" t="s">
        <v>411</v>
      </c>
      <c r="G22" t="s">
        <v>798</v>
      </c>
      <c r="H22" t="s">
        <v>22</v>
      </c>
      <c r="I22" t="s">
        <v>799</v>
      </c>
      <c r="J22">
        <v>2025</v>
      </c>
      <c r="K22">
        <v>2030</v>
      </c>
      <c r="M22" t="s">
        <v>414</v>
      </c>
      <c r="N22" t="s">
        <v>415</v>
      </c>
      <c r="O22" t="s">
        <v>416</v>
      </c>
      <c r="P22" t="s">
        <v>144</v>
      </c>
      <c r="Q22" t="s">
        <v>144</v>
      </c>
      <c r="R22" t="s">
        <v>28</v>
      </c>
      <c r="S22" t="s">
        <v>195</v>
      </c>
      <c r="T22">
        <v>2412</v>
      </c>
      <c r="AA22">
        <v>1</v>
      </c>
      <c r="AC22">
        <v>2412</v>
      </c>
      <c r="AH22">
        <v>1</v>
      </c>
      <c r="AI22">
        <v>1</v>
      </c>
      <c r="AJ22" t="s">
        <v>155</v>
      </c>
      <c r="AK22" t="s">
        <v>1126</v>
      </c>
      <c r="AL22" t="s">
        <v>1126</v>
      </c>
      <c r="AM22" s="9">
        <f>SUM(AR22,AS22,AT22) /Table1[[#This Row],[Volume '[m³']]]</f>
        <v>171.58644900696902</v>
      </c>
      <c r="AN22" s="3">
        <f t="shared" si="0"/>
        <v>171.58644900696902</v>
      </c>
      <c r="AR22">
        <v>159.26742450663301</v>
      </c>
      <c r="AS22">
        <v>7.099002130313</v>
      </c>
      <c r="AT22">
        <v>5.220022370023</v>
      </c>
      <c r="AU22">
        <v>4.6180021666E-2</v>
      </c>
      <c r="AV22">
        <v>3.438771253E-3</v>
      </c>
      <c r="AW22">
        <v>2.07551359E-3</v>
      </c>
      <c r="AX22">
        <f>Table1[[#This Row],[Global Warming Potential - Land Use And Land Use Change (GWP-luluc) '[kg CO₂e'] - A1]]+Table1[[#This Row],[Global Warming Potential - Land Use And Land Use Change (GWP-luluc) '[kg CO₂e'] - A2]]+Table1[[#This Row],[Global Warming Potential - Land Use And Land Use Change (GWP-luluc) '[kg CO₂e'] - A3]]</f>
        <v>5.1694306509000004E-2</v>
      </c>
      <c r="AY22">
        <v>0.13365618196699999</v>
      </c>
      <c r="AZ22">
        <v>7.0306686949999997E-3</v>
      </c>
      <c r="BA22">
        <v>3.0314032853000002E-2</v>
      </c>
      <c r="BB22">
        <f>Table1[[#This Row],[Global Warming Potential - Biogenic (GWP-biogenic) '[kg CO₂e'] - A1]]+Table1[[#This Row],[Global Warming Potential - Biogenic (GWP-biogenic) '[kg CO₂e'] - A2]]+Table1[[#This Row],[Global Warming Potential - Biogenic (GWP-biogenic) '[kg CO₂e'] - A3]]</f>
        <v>0.17100088351499998</v>
      </c>
      <c r="BC22">
        <v>159.14462984720001</v>
      </c>
      <c r="BD22">
        <v>7.0896462665379998</v>
      </c>
      <c r="BE22">
        <v>5.1881832327569999</v>
      </c>
      <c r="BF22">
        <f>Table1[[#This Row],[Global Warming Potential - Fossil Fuels (GWP-fossil) '[kg CO₂e'] - A1]]+Table1[[#This Row],[Global Warming Potential - Fossil Fuels (GWP-fossil) '[kg CO₂e'] - A2]]+Table1[[#This Row],[Global Warming Potential - Fossil Fuels (GWP-fossil) '[kg CO₂e'] - A3]]</f>
        <v>171.42245934649503</v>
      </c>
    </row>
    <row r="23" spans="1:58" ht="39.950000000000003" customHeight="1" x14ac:dyDescent="0.25">
      <c r="A23" t="s">
        <v>800</v>
      </c>
      <c r="B23" s="6" t="s">
        <v>19</v>
      </c>
      <c r="C23" t="s">
        <v>20</v>
      </c>
      <c r="D23" t="s">
        <v>1705</v>
      </c>
      <c r="E23" t="s">
        <v>1726</v>
      </c>
      <c r="F23" t="s">
        <v>411</v>
      </c>
      <c r="G23" t="s">
        <v>801</v>
      </c>
      <c r="H23" t="s">
        <v>22</v>
      </c>
      <c r="I23" t="s">
        <v>802</v>
      </c>
      <c r="J23">
        <v>2025</v>
      </c>
      <c r="K23">
        <v>2030</v>
      </c>
      <c r="M23" t="s">
        <v>414</v>
      </c>
      <c r="N23" t="s">
        <v>415</v>
      </c>
      <c r="O23" t="s">
        <v>416</v>
      </c>
      <c r="P23" t="s">
        <v>144</v>
      </c>
      <c r="Q23" t="s">
        <v>144</v>
      </c>
      <c r="R23" t="s">
        <v>28</v>
      </c>
      <c r="S23" t="s">
        <v>195</v>
      </c>
      <c r="T23">
        <v>2406</v>
      </c>
      <c r="AA23">
        <v>1</v>
      </c>
      <c r="AC23">
        <v>2406</v>
      </c>
      <c r="AH23">
        <v>1</v>
      </c>
      <c r="AI23">
        <v>1</v>
      </c>
      <c r="AJ23" t="s">
        <v>155</v>
      </c>
      <c r="AK23" t="s">
        <v>1126</v>
      </c>
      <c r="AL23" t="s">
        <v>1126</v>
      </c>
      <c r="AM23" s="9">
        <f>SUM(AR23,AS23,AT23) /Table1[[#This Row],[Volume '[m³']]]</f>
        <v>197.036</v>
      </c>
      <c r="AN23" s="3">
        <f t="shared" si="0"/>
        <v>197.036</v>
      </c>
      <c r="AR23">
        <v>183.9</v>
      </c>
      <c r="AS23">
        <v>7.9290000000000003</v>
      </c>
      <c r="AT23">
        <v>5.2069999999999999</v>
      </c>
      <c r="AU23">
        <v>5.1969624949000003E-2</v>
      </c>
      <c r="AV23">
        <v>3.8408607930000001E-3</v>
      </c>
      <c r="AW23">
        <v>2.07035062E-3</v>
      </c>
      <c r="AX23">
        <f>Table1[[#This Row],[Global Warming Potential - Land Use And Land Use Change (GWP-luluc) '[kg CO₂e'] - A1]]+Table1[[#This Row],[Global Warming Potential - Land Use And Land Use Change (GWP-luluc) '[kg CO₂e'] - A2]]+Table1[[#This Row],[Global Warming Potential - Land Use And Land Use Change (GWP-luluc) '[kg CO₂e'] - A3]]</f>
        <v>5.7880836362000004E-2</v>
      </c>
      <c r="AY23">
        <v>0.142230167489</v>
      </c>
      <c r="AZ23">
        <v>7.8527525529999993E-3</v>
      </c>
      <c r="BA23">
        <v>3.0238624810999998E-2</v>
      </c>
      <c r="BB23">
        <f>Table1[[#This Row],[Global Warming Potential - Biogenic (GWP-biogenic) '[kg CO₂e'] - A1]]+Table1[[#This Row],[Global Warming Potential - Biogenic (GWP-biogenic) '[kg CO₂e'] - A2]]+Table1[[#This Row],[Global Warming Potential - Biogenic (GWP-biogenic) '[kg CO₂e'] - A3]]</f>
        <v>0.180321544853</v>
      </c>
      <c r="BC23">
        <v>183.79283293190699</v>
      </c>
      <c r="BD23">
        <v>7.9186262693070004</v>
      </c>
      <c r="BE23">
        <v>5.1752773043179996</v>
      </c>
      <c r="BF23">
        <f>Table1[[#This Row],[Global Warming Potential - Fossil Fuels (GWP-fossil) '[kg CO₂e'] - A1]]+Table1[[#This Row],[Global Warming Potential - Fossil Fuels (GWP-fossil) '[kg CO₂e'] - A2]]+Table1[[#This Row],[Global Warming Potential - Fossil Fuels (GWP-fossil) '[kg CO₂e'] - A3]]</f>
        <v>196.88673650553199</v>
      </c>
    </row>
    <row r="24" spans="1:58" ht="39.950000000000003" customHeight="1" x14ac:dyDescent="0.25">
      <c r="A24" t="s">
        <v>1045</v>
      </c>
      <c r="B24" s="6" t="s">
        <v>19</v>
      </c>
      <c r="C24" t="s">
        <v>20</v>
      </c>
      <c r="D24" t="s">
        <v>1705</v>
      </c>
      <c r="E24" t="s">
        <v>1726</v>
      </c>
      <c r="F24" t="s">
        <v>411</v>
      </c>
      <c r="G24" t="s">
        <v>1046</v>
      </c>
      <c r="H24" t="s">
        <v>22</v>
      </c>
      <c r="I24" t="s">
        <v>1047</v>
      </c>
      <c r="J24">
        <v>2025</v>
      </c>
      <c r="K24">
        <v>2030</v>
      </c>
      <c r="M24" t="s">
        <v>414</v>
      </c>
      <c r="N24" t="s">
        <v>415</v>
      </c>
      <c r="O24" t="s">
        <v>416</v>
      </c>
      <c r="P24" t="s">
        <v>144</v>
      </c>
      <c r="Q24" t="s">
        <v>144</v>
      </c>
      <c r="R24" t="s">
        <v>28</v>
      </c>
      <c r="S24" t="s">
        <v>195</v>
      </c>
      <c r="T24">
        <v>2412</v>
      </c>
      <c r="AA24">
        <v>1</v>
      </c>
      <c r="AC24">
        <v>2412</v>
      </c>
      <c r="AH24">
        <v>1</v>
      </c>
      <c r="AI24">
        <v>1</v>
      </c>
      <c r="AJ24" t="s">
        <v>155</v>
      </c>
      <c r="AK24" t="s">
        <v>1126</v>
      </c>
      <c r="AL24" t="s">
        <v>1126</v>
      </c>
      <c r="AM24" s="9">
        <f>SUM(AR24,AS24,AT24) /Table1[[#This Row],[Volume '[m³']]]</f>
        <v>229.267</v>
      </c>
      <c r="AN24" s="3">
        <f t="shared" si="0"/>
        <v>229.267</v>
      </c>
      <c r="AR24">
        <v>217.7</v>
      </c>
      <c r="AS24">
        <v>6.3470000000000004</v>
      </c>
      <c r="AT24">
        <v>5.22</v>
      </c>
      <c r="AU24">
        <v>4.4068021665999997E-2</v>
      </c>
      <c r="AV24">
        <v>3.0746563259999998E-3</v>
      </c>
      <c r="AW24">
        <v>2.07551359E-3</v>
      </c>
      <c r="AX24">
        <f>Table1[[#This Row],[Global Warming Potential - Land Use And Land Use Change (GWP-luluc) '[kg CO₂e'] - A1]]+Table1[[#This Row],[Global Warming Potential - Land Use And Land Use Change (GWP-luluc) '[kg CO₂e'] - A2]]+Table1[[#This Row],[Global Warming Potential - Land Use And Land Use Change (GWP-luluc) '[kg CO₂e'] - A3]]</f>
        <v>4.9218191581999998E-2</v>
      </c>
      <c r="AY24">
        <v>0.140652181967</v>
      </c>
      <c r="AZ24">
        <v>6.2862250460000001E-3</v>
      </c>
      <c r="BA24">
        <v>3.0314032853000002E-2</v>
      </c>
      <c r="BB24">
        <f>Table1[[#This Row],[Global Warming Potential - Biogenic (GWP-biogenic) '[kg CO₂e'] - A1]]+Table1[[#This Row],[Global Warming Potential - Biogenic (GWP-biogenic) '[kg CO₂e'] - A2]]+Table1[[#This Row],[Global Warming Potential - Biogenic (GWP-biogenic) '[kg CO₂e'] - A3]]</f>
        <v>0.17725243986599998</v>
      </c>
      <c r="BC24">
        <v>217.55902984720001</v>
      </c>
      <c r="BD24">
        <v>6.3389577664310002</v>
      </c>
      <c r="BE24">
        <v>5.1881832327569999</v>
      </c>
      <c r="BF24">
        <f>Table1[[#This Row],[Global Warming Potential - Fossil Fuels (GWP-fossil) '[kg CO₂e'] - A1]]+Table1[[#This Row],[Global Warming Potential - Fossil Fuels (GWP-fossil) '[kg CO₂e'] - A2]]+Table1[[#This Row],[Global Warming Potential - Fossil Fuels (GWP-fossil) '[kg CO₂e'] - A3]]</f>
        <v>229.08617084638803</v>
      </c>
    </row>
    <row r="25" spans="1:58" ht="39.950000000000003" customHeight="1" x14ac:dyDescent="0.25">
      <c r="A25" t="s">
        <v>1108</v>
      </c>
      <c r="B25" s="6" t="s">
        <v>19</v>
      </c>
      <c r="C25" t="s">
        <v>20</v>
      </c>
      <c r="D25" t="s">
        <v>1705</v>
      </c>
      <c r="E25" t="s">
        <v>1726</v>
      </c>
      <c r="F25" t="s">
        <v>411</v>
      </c>
      <c r="G25" t="s">
        <v>1109</v>
      </c>
      <c r="H25" t="s">
        <v>22</v>
      </c>
      <c r="I25" t="s">
        <v>1110</v>
      </c>
      <c r="J25">
        <v>2025</v>
      </c>
      <c r="K25">
        <v>2030</v>
      </c>
      <c r="M25" t="s">
        <v>414</v>
      </c>
      <c r="N25" t="s">
        <v>415</v>
      </c>
      <c r="O25" t="s">
        <v>416</v>
      </c>
      <c r="P25" t="s">
        <v>144</v>
      </c>
      <c r="Q25" t="s">
        <v>144</v>
      </c>
      <c r="R25" t="s">
        <v>28</v>
      </c>
      <c r="S25" t="s">
        <v>195</v>
      </c>
      <c r="T25">
        <v>2396</v>
      </c>
      <c r="AA25">
        <v>1</v>
      </c>
      <c r="AC25">
        <v>2396</v>
      </c>
      <c r="AH25">
        <v>1</v>
      </c>
      <c r="AI25">
        <v>1</v>
      </c>
      <c r="AJ25" t="s">
        <v>155</v>
      </c>
      <c r="AK25" t="s">
        <v>1126</v>
      </c>
      <c r="AL25" t="s">
        <v>1126</v>
      </c>
      <c r="AM25" s="9">
        <f>SUM(AR25,AS25,AT25) /Table1[[#This Row],[Volume '[m³']]]</f>
        <v>154.85158175482198</v>
      </c>
      <c r="AN25" s="3">
        <f t="shared" si="0"/>
        <v>154.85158175482198</v>
      </c>
      <c r="AR25">
        <v>144.75331778909299</v>
      </c>
      <c r="AS25">
        <v>4.9128686097690002</v>
      </c>
      <c r="AT25">
        <v>5.1853953559599999</v>
      </c>
      <c r="AU25">
        <v>3.2395172977000002E-2</v>
      </c>
      <c r="AV25">
        <v>2.3798036730000001E-3</v>
      </c>
      <c r="AW25">
        <v>2.0617456720000002E-3</v>
      </c>
      <c r="AX25">
        <f>Table1[[#This Row],[Global Warming Potential - Land Use And Land Use Change (GWP-luluc) '[kg CO₂e'] - A1]]+Table1[[#This Row],[Global Warming Potential - Land Use And Land Use Change (GWP-luluc) '[kg CO₂e'] - A2]]+Table1[[#This Row],[Global Warming Potential - Land Use And Land Use Change (GWP-luluc) '[kg CO₂e'] - A3]]</f>
        <v>3.6836722322000005E-2</v>
      </c>
      <c r="AY25">
        <v>0.121512165268</v>
      </c>
      <c r="AZ25">
        <v>4.8655784150000003E-3</v>
      </c>
      <c r="BA25">
        <v>3.0112944741999999E-2</v>
      </c>
      <c r="BB25">
        <f>Table1[[#This Row],[Global Warming Potential - Biogenic (GWP-biogenic) '[kg CO₂e'] - A1]]+Table1[[#This Row],[Global Warming Potential - Biogenic (GWP-biogenic) '[kg CO₂e'] - A2]]+Table1[[#This Row],[Global Warming Potential - Biogenic (GWP-biogenic) '[kg CO₂e'] - A3]]</f>
        <v>0.156490688425</v>
      </c>
      <c r="BC25">
        <v>144.658180510557</v>
      </c>
      <c r="BD25">
        <v>4.9063938787280001</v>
      </c>
      <c r="BE25">
        <v>5.1537674235850002</v>
      </c>
      <c r="BF25">
        <f>Table1[[#This Row],[Global Warming Potential - Fossil Fuels (GWP-fossil) '[kg CO₂e'] - A1]]+Table1[[#This Row],[Global Warming Potential - Fossil Fuels (GWP-fossil) '[kg CO₂e'] - A2]]+Table1[[#This Row],[Global Warming Potential - Fossil Fuels (GWP-fossil) '[kg CO₂e'] - A3]]</f>
        <v>154.71834181287002</v>
      </c>
    </row>
    <row r="26" spans="1:58" ht="39.950000000000003" customHeight="1" x14ac:dyDescent="0.25">
      <c r="A26" t="s">
        <v>137</v>
      </c>
      <c r="B26" s="6" t="s">
        <v>19</v>
      </c>
      <c r="C26" t="s">
        <v>20</v>
      </c>
      <c r="D26" t="s">
        <v>1705</v>
      </c>
      <c r="E26" t="s">
        <v>1733</v>
      </c>
      <c r="F26" t="s">
        <v>138</v>
      </c>
      <c r="G26" t="s">
        <v>1727</v>
      </c>
      <c r="H26" t="s">
        <v>22</v>
      </c>
      <c r="I26" t="s">
        <v>139</v>
      </c>
      <c r="J26">
        <v>2024</v>
      </c>
      <c r="K26">
        <v>2029</v>
      </c>
      <c r="L26" t="s">
        <v>140</v>
      </c>
      <c r="M26" t="s">
        <v>141</v>
      </c>
      <c r="N26" t="s">
        <v>142</v>
      </c>
      <c r="O26" t="s">
        <v>143</v>
      </c>
      <c r="P26" t="s">
        <v>144</v>
      </c>
      <c r="Q26" t="s">
        <v>144</v>
      </c>
      <c r="R26" t="s">
        <v>28</v>
      </c>
      <c r="S26" t="s">
        <v>85</v>
      </c>
      <c r="T26">
        <v>1000</v>
      </c>
      <c r="AA26">
        <f>Table1[[#This Row],[Mass per DU '[kg']]]/Table1[[#This Row],[Density '[kg/m3']]]</f>
        <v>1.3157894736842106</v>
      </c>
      <c r="AC26">
        <v>760</v>
      </c>
      <c r="AD26">
        <v>0.19</v>
      </c>
      <c r="AH26">
        <v>1</v>
      </c>
      <c r="AI26">
        <v>1000</v>
      </c>
      <c r="AJ26" t="s">
        <v>30</v>
      </c>
      <c r="AK26" t="s">
        <v>31</v>
      </c>
      <c r="AL26" t="s">
        <v>1126</v>
      </c>
      <c r="AM26" s="9">
        <f>SUM(AR26,AS26,AT26) /Table1[[#This Row],[Volume '[m³']]]</f>
        <v>222.34484</v>
      </c>
      <c r="AN26" s="3">
        <f t="shared" si="0"/>
        <v>292.55900000000003</v>
      </c>
      <c r="AR26">
        <v>279.39999999999998</v>
      </c>
      <c r="AS26">
        <v>3.9990000000000001</v>
      </c>
      <c r="AT26">
        <v>9.16</v>
      </c>
      <c r="AU26">
        <v>0.16600000000000001</v>
      </c>
      <c r="AV26">
        <v>1.5969999999999999E-3</v>
      </c>
      <c r="AW26">
        <v>1.482E-3</v>
      </c>
      <c r="AX26">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0.16907900000000001</v>
      </c>
      <c r="AY26">
        <v>-33.75</v>
      </c>
      <c r="AZ26">
        <v>3.6410000000000001E-3</v>
      </c>
      <c r="BA26">
        <v>5.6439999999999997E-2</v>
      </c>
      <c r="BB26">
        <f>Table1[[#This Row],[Global Warming Potential - Biogenic (GWP-biogenic) '[kg CO₂e'] - A1]]+Table1[[#This Row],[Global Warming Potential - Biogenic (GWP-biogenic) '[kg CO₂e'] - A2]]+Table1[[#This Row],[Global Warming Potential - Biogenic (GWP-biogenic) '[kg CO₂e'] - A3]]</f>
        <v>-33.689918999999996</v>
      </c>
      <c r="BC26">
        <v>313</v>
      </c>
      <c r="BD26">
        <v>3.9940000000000002</v>
      </c>
      <c r="BE26">
        <v>9.1029999999999998</v>
      </c>
      <c r="BF26">
        <f>Table1[[#This Row],[Global Warming Potential - Fossil Fuels (GWP-fossil) '[kg CO₂e'] - A1]]+Table1[[#This Row],[Global Warming Potential - Fossil Fuels (GWP-fossil) '[kg CO₂e'] - A2]]+Table1[[#This Row],[Global Warming Potential - Fossil Fuels (GWP-fossil) '[kg CO₂e'] - A3]]</f>
        <v>326.09700000000004</v>
      </c>
    </row>
    <row r="27" spans="1:58" ht="39.950000000000003" customHeight="1" x14ac:dyDescent="0.25">
      <c r="A27" t="s">
        <v>434</v>
      </c>
      <c r="B27" s="6" t="s">
        <v>19</v>
      </c>
      <c r="C27" t="s">
        <v>20</v>
      </c>
      <c r="D27" t="s">
        <v>1705</v>
      </c>
      <c r="E27" t="s">
        <v>1733</v>
      </c>
      <c r="F27" t="s">
        <v>138</v>
      </c>
      <c r="G27" t="s">
        <v>1728</v>
      </c>
      <c r="H27" t="s">
        <v>22</v>
      </c>
      <c r="I27" t="s">
        <v>435</v>
      </c>
      <c r="J27">
        <v>2024</v>
      </c>
      <c r="K27">
        <v>2029</v>
      </c>
      <c r="L27" t="s">
        <v>436</v>
      </c>
      <c r="M27" t="s">
        <v>141</v>
      </c>
      <c r="N27" t="s">
        <v>142</v>
      </c>
      <c r="O27" t="s">
        <v>143</v>
      </c>
      <c r="P27" t="s">
        <v>144</v>
      </c>
      <c r="Q27" t="s">
        <v>144</v>
      </c>
      <c r="R27" t="s">
        <v>28</v>
      </c>
      <c r="S27" t="s">
        <v>85</v>
      </c>
      <c r="T27">
        <v>1000</v>
      </c>
      <c r="AA27">
        <f>Table1[[#This Row],[Mass per DU '[kg']]]/Table1[[#This Row],[Density '[kg/m3']]]</f>
        <v>2.0833333333333335</v>
      </c>
      <c r="AC27">
        <v>480</v>
      </c>
      <c r="AD27">
        <v>0.12</v>
      </c>
      <c r="AH27">
        <v>1</v>
      </c>
      <c r="AI27">
        <v>1000</v>
      </c>
      <c r="AJ27" t="s">
        <v>30</v>
      </c>
      <c r="AK27" t="s">
        <v>31</v>
      </c>
      <c r="AL27" t="s">
        <v>1126</v>
      </c>
      <c r="AM27" s="9">
        <f>SUM(AR27,AS27,AT27) /Table1[[#This Row],[Volume '[m³']]]</f>
        <v>155.79420329704894</v>
      </c>
      <c r="AN27" s="3">
        <f t="shared" si="0"/>
        <v>324.571256868852</v>
      </c>
      <c r="AR27">
        <v>311.73887987020601</v>
      </c>
      <c r="AS27">
        <v>3.6721701746150002</v>
      </c>
      <c r="AT27">
        <v>9.1602068240310004</v>
      </c>
      <c r="AU27">
        <v>0.19207759933999999</v>
      </c>
      <c r="AV27">
        <v>1.4667849039999999E-3</v>
      </c>
      <c r="AW27">
        <v>1.4821200609999999E-3</v>
      </c>
      <c r="AX27">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0.19502650430499999</v>
      </c>
      <c r="AY27">
        <v>-33.825495362776998</v>
      </c>
      <c r="AZ27">
        <v>3.3427565089999998E-3</v>
      </c>
      <c r="BA27">
        <v>5.6437967115000001E-2</v>
      </c>
      <c r="BB27">
        <f>Table1[[#This Row],[Global Warming Potential - Biogenic (GWP-biogenic) '[kg CO₂e'] - A1]]+Table1[[#This Row],[Global Warming Potential - Biogenic (GWP-biogenic) '[kg CO₂e'] - A2]]+Table1[[#This Row],[Global Warming Potential - Biogenic (GWP-biogenic) '[kg CO₂e'] - A3]]</f>
        <v>-33.765714639152996</v>
      </c>
      <c r="BC27">
        <v>345.386454340282</v>
      </c>
      <c r="BD27">
        <v>3.6674795112159999</v>
      </c>
      <c r="BE27">
        <v>9.1032153420699995</v>
      </c>
      <c r="BF27">
        <f>Table1[[#This Row],[Global Warming Potential - Fossil Fuels (GWP-fossil) '[kg CO₂e'] - A1]]+Table1[[#This Row],[Global Warming Potential - Fossil Fuels (GWP-fossil) '[kg CO₂e'] - A2]]+Table1[[#This Row],[Global Warming Potential - Fossil Fuels (GWP-fossil) '[kg CO₂e'] - A3]]</f>
        <v>358.15714919356799</v>
      </c>
    </row>
    <row r="28" spans="1:58" ht="39.950000000000003" customHeight="1" x14ac:dyDescent="0.25">
      <c r="A28" t="s">
        <v>457</v>
      </c>
      <c r="B28" s="6" t="s">
        <v>19</v>
      </c>
      <c r="C28" t="s">
        <v>20</v>
      </c>
      <c r="D28" t="s">
        <v>1705</v>
      </c>
      <c r="E28" t="s">
        <v>1733</v>
      </c>
      <c r="F28" t="s">
        <v>138</v>
      </c>
      <c r="G28" t="s">
        <v>1729</v>
      </c>
      <c r="H28" t="s">
        <v>22</v>
      </c>
      <c r="I28" t="s">
        <v>458</v>
      </c>
      <c r="J28">
        <v>2024</v>
      </c>
      <c r="K28">
        <v>2029</v>
      </c>
      <c r="L28" t="s">
        <v>459</v>
      </c>
      <c r="M28" t="s">
        <v>141</v>
      </c>
      <c r="N28" t="s">
        <v>142</v>
      </c>
      <c r="O28" t="s">
        <v>143</v>
      </c>
      <c r="P28" t="s">
        <v>144</v>
      </c>
      <c r="Q28" t="s">
        <v>144</v>
      </c>
      <c r="R28" t="s">
        <v>28</v>
      </c>
      <c r="S28" t="s">
        <v>85</v>
      </c>
      <c r="T28">
        <v>1000</v>
      </c>
      <c r="AA28">
        <f>Table1[[#This Row],[Mass per DU '[kg']]]/Table1[[#This Row],[Density '[kg/m3']]]</f>
        <v>1.5384615384615385</v>
      </c>
      <c r="AC28">
        <v>650</v>
      </c>
      <c r="AD28">
        <v>0.17</v>
      </c>
      <c r="AH28">
        <v>1</v>
      </c>
      <c r="AI28">
        <v>1000</v>
      </c>
      <c r="AJ28" t="s">
        <v>30</v>
      </c>
      <c r="AK28" t="s">
        <v>31</v>
      </c>
      <c r="AL28" t="s">
        <v>1126</v>
      </c>
      <c r="AM28" s="9">
        <f>SUM(AR28,AS28,AT28) /Table1[[#This Row],[Volume '[m³']]]</f>
        <v>191.6236107189157</v>
      </c>
      <c r="AN28" s="3">
        <f t="shared" si="0"/>
        <v>294.805554952178</v>
      </c>
      <c r="AR28">
        <v>281.54854482611802</v>
      </c>
      <c r="AS28">
        <v>4.0968033020289996</v>
      </c>
      <c r="AT28">
        <v>9.1602068240310004</v>
      </c>
      <c r="AU28">
        <v>0.16552339162499999</v>
      </c>
      <c r="AV28">
        <v>1.6363828909999999E-3</v>
      </c>
      <c r="AW28">
        <v>1.4821200609999999E-3</v>
      </c>
      <c r="AX28">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0.16864189457699996</v>
      </c>
      <c r="AY28">
        <v>-33.718440468430003</v>
      </c>
      <c r="AZ28">
        <v>3.729341376E-3</v>
      </c>
      <c r="BA28">
        <v>5.6437967115000001E-2</v>
      </c>
      <c r="BB28">
        <f>Table1[[#This Row],[Global Warming Potential - Biogenic (GWP-biogenic) '[kg CO₂e'] - A1]]+Table1[[#This Row],[Global Warming Potential - Biogenic (GWP-biogenic) '[kg CO₂e'] - A2]]+Table1[[#This Row],[Global Warming Potential - Biogenic (GWP-biogenic) '[kg CO₂e'] - A3]]</f>
        <v>-33.658273159939</v>
      </c>
      <c r="BC28">
        <v>315.113495100612</v>
      </c>
      <c r="BD28">
        <v>4.0915702026260004</v>
      </c>
      <c r="BE28">
        <v>9.1032153420699995</v>
      </c>
      <c r="BF28">
        <f>Table1[[#This Row],[Global Warming Potential - Fossil Fuels (GWP-fossil) '[kg CO₂e'] - A1]]+Table1[[#This Row],[Global Warming Potential - Fossil Fuels (GWP-fossil) '[kg CO₂e'] - A2]]+Table1[[#This Row],[Global Warming Potential - Fossil Fuels (GWP-fossil) '[kg CO₂e'] - A3]]</f>
        <v>328.30828064530795</v>
      </c>
    </row>
    <row r="29" spans="1:58" ht="39.950000000000003" customHeight="1" x14ac:dyDescent="0.25">
      <c r="A29" t="s">
        <v>460</v>
      </c>
      <c r="B29" s="6" t="s">
        <v>19</v>
      </c>
      <c r="C29" t="s">
        <v>20</v>
      </c>
      <c r="D29" t="s">
        <v>174</v>
      </c>
      <c r="E29" t="s">
        <v>1741</v>
      </c>
      <c r="F29" t="s">
        <v>168</v>
      </c>
      <c r="G29" t="s">
        <v>1161</v>
      </c>
      <c r="H29" t="s">
        <v>22</v>
      </c>
      <c r="I29" t="s">
        <v>461</v>
      </c>
      <c r="J29">
        <v>2025</v>
      </c>
      <c r="K29">
        <v>2030</v>
      </c>
      <c r="L29" t="s">
        <v>462</v>
      </c>
      <c r="M29" t="s">
        <v>463</v>
      </c>
      <c r="N29" t="s">
        <v>299</v>
      </c>
      <c r="O29" t="s">
        <v>163</v>
      </c>
      <c r="P29" t="s">
        <v>144</v>
      </c>
      <c r="Q29" t="s">
        <v>144</v>
      </c>
      <c r="R29" t="s">
        <v>28</v>
      </c>
      <c r="S29" t="s">
        <v>195</v>
      </c>
      <c r="T29">
        <v>86.06</v>
      </c>
      <c r="AA29">
        <f>Table1[[#This Row],[Mass per DU '[kg']]]/Table1[[#This Row],[Density '[kg/m3']]]</f>
        <v>3.3775510204081635E-2</v>
      </c>
      <c r="AC29">
        <v>2548</v>
      </c>
      <c r="AH29">
        <v>1</v>
      </c>
      <c r="AI29">
        <v>1</v>
      </c>
      <c r="AJ29" t="s">
        <v>201</v>
      </c>
      <c r="AK29" t="s">
        <v>202</v>
      </c>
      <c r="AL29" t="s">
        <v>1126</v>
      </c>
      <c r="AM29" s="9">
        <f>SUM(AR29,AS29,AT29)/Table1[[#This Row],[Volume '[m³']]]</f>
        <v>719.43029899683199</v>
      </c>
      <c r="AN29" s="3">
        <f t="shared" si="0"/>
        <v>24.299125404893001</v>
      </c>
      <c r="AR29">
        <v>23.913340942851001</v>
      </c>
      <c r="AS29">
        <v>0.32099080274399999</v>
      </c>
      <c r="AT29">
        <v>6.4793659298000003E-2</v>
      </c>
      <c r="AU29">
        <v>9.8034612640000001E-3</v>
      </c>
      <c r="AV29">
        <v>1.80896725E-4</v>
      </c>
      <c r="AW29">
        <v>1.6779488700000001E-4</v>
      </c>
      <c r="AX29">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1.0152152876000001E-2</v>
      </c>
      <c r="AY29">
        <v>2.6058418390000001E-2</v>
      </c>
      <c r="AZ29">
        <v>1.77700363E-4</v>
      </c>
      <c r="BA29">
        <v>2.990975211E-2</v>
      </c>
      <c r="BB29">
        <f>Table1[[#This Row],[Global Warming Potential - Biogenic (GWP-biogenic) '[kg CO₂e'] - A1]]+Table1[[#This Row],[Global Warming Potential - Biogenic (GWP-biogenic) '[kg CO₂e'] - A2]]+Table1[[#This Row],[Global Warming Potential - Biogenic (GWP-biogenic) '[kg CO₂e'] - A3]]</f>
        <v>5.6145870863000005E-2</v>
      </c>
      <c r="BC29">
        <v>23.879895301588999</v>
      </c>
      <c r="BD29">
        <v>0.32067783749200002</v>
      </c>
      <c r="BE29">
        <v>3.4720912657000003E-2</v>
      </c>
      <c r="BF29">
        <f>Table1[[#This Row],[Global Warming Potential - Fossil Fuels (GWP-fossil) '[kg CO₂e'] - A1]]+Table1[[#This Row],[Global Warming Potential - Fossil Fuels (GWP-fossil) '[kg CO₂e'] - A2]]+Table1[[#This Row],[Global Warming Potential - Fossil Fuels (GWP-fossil) '[kg CO₂e'] - A3]]</f>
        <v>24.235294051737998</v>
      </c>
    </row>
    <row r="30" spans="1:58" ht="39.950000000000003" customHeight="1" x14ac:dyDescent="0.25">
      <c r="A30" t="s">
        <v>591</v>
      </c>
      <c r="B30" s="6" t="s">
        <v>19</v>
      </c>
      <c r="C30" t="s">
        <v>20</v>
      </c>
      <c r="D30" t="s">
        <v>1705</v>
      </c>
      <c r="E30" t="s">
        <v>1733</v>
      </c>
      <c r="F30" t="s">
        <v>138</v>
      </c>
      <c r="G30" t="s">
        <v>1730</v>
      </c>
      <c r="H30" t="s">
        <v>22</v>
      </c>
      <c r="I30" t="s">
        <v>592</v>
      </c>
      <c r="J30">
        <v>2024</v>
      </c>
      <c r="K30">
        <v>2029</v>
      </c>
      <c r="L30" t="s">
        <v>593</v>
      </c>
      <c r="M30" t="s">
        <v>141</v>
      </c>
      <c r="N30" t="s">
        <v>142</v>
      </c>
      <c r="O30" t="s">
        <v>143</v>
      </c>
      <c r="P30" t="s">
        <v>144</v>
      </c>
      <c r="Q30" t="s">
        <v>144</v>
      </c>
      <c r="R30" t="s">
        <v>28</v>
      </c>
      <c r="S30" t="s">
        <v>85</v>
      </c>
      <c r="T30">
        <v>1000</v>
      </c>
      <c r="AA30">
        <f>Table1[[#This Row],[Mass per DU '[kg']]]/Table1[[#This Row],[Density '[kg/m3']]]</f>
        <v>1.2048192771084338</v>
      </c>
      <c r="AC30">
        <v>830</v>
      </c>
      <c r="AD30">
        <v>0.21</v>
      </c>
      <c r="AH30">
        <v>1</v>
      </c>
      <c r="AI30">
        <v>1000</v>
      </c>
      <c r="AJ30" t="s">
        <v>30</v>
      </c>
      <c r="AK30" t="s">
        <v>31</v>
      </c>
      <c r="AL30" t="s">
        <v>1126</v>
      </c>
      <c r="AM30" s="9">
        <f>SUM(AR30,AS30,AT30) /Table1[[#This Row],[Volume '[m³']]]</f>
        <v>204.31113999999997</v>
      </c>
      <c r="AN30" s="3">
        <f t="shared" si="0"/>
        <v>246.15799999999999</v>
      </c>
      <c r="AR30">
        <v>233.1</v>
      </c>
      <c r="AS30">
        <v>3.8980000000000001</v>
      </c>
      <c r="AT30">
        <v>9.16</v>
      </c>
      <c r="AU30">
        <v>0.13880000000000001</v>
      </c>
      <c r="AV30">
        <v>1.557E-3</v>
      </c>
      <c r="AW30">
        <v>1.482E-3</v>
      </c>
      <c r="AX30">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0.14183900000000002</v>
      </c>
      <c r="AY30">
        <v>-33.79</v>
      </c>
      <c r="AZ30">
        <v>3.5490000000000001E-3</v>
      </c>
      <c r="BA30">
        <v>5.6439999999999997E-2</v>
      </c>
      <c r="BB30">
        <f>Table1[[#This Row],[Global Warming Potential - Biogenic (GWP-biogenic) '[kg CO₂e'] - A1]]+Table1[[#This Row],[Global Warming Potential - Biogenic (GWP-biogenic) '[kg CO₂e'] - A2]]+Table1[[#This Row],[Global Warming Potential - Biogenic (GWP-biogenic) '[kg CO₂e'] - A3]]</f>
        <v>-33.730010999999998</v>
      </c>
      <c r="BC30">
        <v>266.8</v>
      </c>
      <c r="BD30">
        <v>3.8929999999999998</v>
      </c>
      <c r="BE30">
        <v>9.1029999999999998</v>
      </c>
      <c r="BF30">
        <f>Table1[[#This Row],[Global Warming Potential - Fossil Fuels (GWP-fossil) '[kg CO₂e'] - A1]]+Table1[[#This Row],[Global Warming Potential - Fossil Fuels (GWP-fossil) '[kg CO₂e'] - A2]]+Table1[[#This Row],[Global Warming Potential - Fossil Fuels (GWP-fossil) '[kg CO₂e'] - A3]]</f>
        <v>279.79599999999999</v>
      </c>
    </row>
    <row r="31" spans="1:58" ht="39.950000000000003" customHeight="1" x14ac:dyDescent="0.25">
      <c r="A31" t="s">
        <v>1622</v>
      </c>
      <c r="B31" s="6" t="s">
        <v>19</v>
      </c>
      <c r="C31" t="s">
        <v>20</v>
      </c>
      <c r="D31" t="s">
        <v>1705</v>
      </c>
      <c r="E31" t="s">
        <v>1733</v>
      </c>
      <c r="F31" t="s">
        <v>1623</v>
      </c>
      <c r="G31" t="s">
        <v>1731</v>
      </c>
      <c r="H31" t="s">
        <v>1238</v>
      </c>
      <c r="I31" t="s">
        <v>1624</v>
      </c>
      <c r="J31">
        <v>2020</v>
      </c>
      <c r="K31">
        <v>2025</v>
      </c>
      <c r="L31" t="s">
        <v>1625</v>
      </c>
      <c r="M31" t="s">
        <v>1626</v>
      </c>
      <c r="N31" t="s">
        <v>1627</v>
      </c>
      <c r="O31" t="s">
        <v>1628</v>
      </c>
      <c r="P31" t="s">
        <v>1629</v>
      </c>
      <c r="Q31" t="s">
        <v>1281</v>
      </c>
      <c r="R31" t="s">
        <v>28</v>
      </c>
      <c r="S31" t="s">
        <v>1630</v>
      </c>
      <c r="V31">
        <v>0.1</v>
      </c>
      <c r="W31">
        <v>0.44</v>
      </c>
      <c r="X31">
        <v>0.1</v>
      </c>
      <c r="Y31">
        <v>0.215</v>
      </c>
      <c r="AA31">
        <v>1</v>
      </c>
      <c r="AD31">
        <v>0.35</v>
      </c>
      <c r="AE31">
        <f>Table1[[#This Row],[Product Thickness '[m']]]/Table1[[#This Row],[Thermal conductivity '[W/mK']]]</f>
        <v>0.28571428571428575</v>
      </c>
      <c r="AH31">
        <v>1</v>
      </c>
      <c r="AI31">
        <v>1</v>
      </c>
      <c r="AJ31" t="s">
        <v>155</v>
      </c>
      <c r="AK31" t="s">
        <v>1126</v>
      </c>
      <c r="AL31" t="s">
        <v>1126</v>
      </c>
      <c r="AM31" s="9">
        <v>411</v>
      </c>
      <c r="AN31" s="3">
        <v>411</v>
      </c>
    </row>
    <row r="32" spans="1:58" ht="39.950000000000003" customHeight="1" x14ac:dyDescent="0.25">
      <c r="A32" t="s">
        <v>1631</v>
      </c>
      <c r="B32" s="6" t="s">
        <v>19</v>
      </c>
      <c r="C32" t="s">
        <v>20</v>
      </c>
      <c r="D32" t="s">
        <v>1705</v>
      </c>
      <c r="E32" t="s">
        <v>1733</v>
      </c>
      <c r="F32" t="s">
        <v>1623</v>
      </c>
      <c r="G32" t="s">
        <v>1732</v>
      </c>
      <c r="H32" t="s">
        <v>1238</v>
      </c>
      <c r="I32" t="s">
        <v>1624</v>
      </c>
      <c r="J32">
        <v>2020</v>
      </c>
      <c r="K32">
        <v>2025</v>
      </c>
      <c r="L32" t="s">
        <v>1632</v>
      </c>
      <c r="M32" t="s">
        <v>1626</v>
      </c>
      <c r="N32" t="s">
        <v>1627</v>
      </c>
      <c r="O32" t="s">
        <v>1628</v>
      </c>
      <c r="P32" t="s">
        <v>1629</v>
      </c>
      <c r="Q32" t="s">
        <v>1281</v>
      </c>
      <c r="R32" t="s">
        <v>28</v>
      </c>
      <c r="S32" t="s">
        <v>1630</v>
      </c>
      <c r="V32">
        <v>0.1</v>
      </c>
      <c r="W32">
        <v>0.44</v>
      </c>
      <c r="X32">
        <v>0.1</v>
      </c>
      <c r="Y32">
        <v>0.215</v>
      </c>
      <c r="AA32">
        <v>1</v>
      </c>
      <c r="AD32">
        <v>0.33</v>
      </c>
      <c r="AE32">
        <f>Table1[[#This Row],[Product Thickness '[m']]]/Table1[[#This Row],[Thermal conductivity '[W/mK']]]</f>
        <v>0.30303030303030304</v>
      </c>
      <c r="AH32">
        <v>1</v>
      </c>
      <c r="AI32">
        <v>1</v>
      </c>
      <c r="AJ32" t="s">
        <v>155</v>
      </c>
      <c r="AK32" t="s">
        <v>1126</v>
      </c>
      <c r="AL32" t="s">
        <v>1126</v>
      </c>
      <c r="AM32" s="9">
        <v>361</v>
      </c>
      <c r="AN32" s="3">
        <v>361</v>
      </c>
    </row>
    <row r="33" spans="1:58" ht="39.950000000000003" customHeight="1" x14ac:dyDescent="0.25">
      <c r="A33" t="s">
        <v>437</v>
      </c>
      <c r="B33" s="6" t="s">
        <v>19</v>
      </c>
      <c r="C33" t="s">
        <v>20</v>
      </c>
      <c r="D33" t="s">
        <v>174</v>
      </c>
      <c r="E33" t="s">
        <v>1743</v>
      </c>
      <c r="F33" t="s">
        <v>438</v>
      </c>
      <c r="G33" t="s">
        <v>439</v>
      </c>
      <c r="H33" t="s">
        <v>22</v>
      </c>
      <c r="I33" t="s">
        <v>440</v>
      </c>
      <c r="J33">
        <v>2020</v>
      </c>
      <c r="K33">
        <v>2025</v>
      </c>
      <c r="L33" t="s">
        <v>441</v>
      </c>
      <c r="M33" t="s">
        <v>442</v>
      </c>
      <c r="N33" t="s">
        <v>443</v>
      </c>
      <c r="P33" t="s">
        <v>444</v>
      </c>
      <c r="Q33" t="s">
        <v>444</v>
      </c>
      <c r="R33" t="s">
        <v>28</v>
      </c>
      <c r="S33" t="s">
        <v>53</v>
      </c>
      <c r="V33" s="2" t="s">
        <v>1160</v>
      </c>
      <c r="AA33">
        <v>1</v>
      </c>
      <c r="AH33">
        <v>1</v>
      </c>
      <c r="AI33">
        <v>1</v>
      </c>
      <c r="AJ33" t="s">
        <v>155</v>
      </c>
      <c r="AK33" t="s">
        <v>1126</v>
      </c>
      <c r="AL33" t="s">
        <v>1126</v>
      </c>
      <c r="AM33" s="9">
        <v>575</v>
      </c>
      <c r="AN33" s="3">
        <v>575</v>
      </c>
    </row>
    <row r="34" spans="1:58" ht="39.950000000000003" customHeight="1" x14ac:dyDescent="0.25">
      <c r="A34" t="s">
        <v>676</v>
      </c>
      <c r="B34" s="6" t="s">
        <v>19</v>
      </c>
      <c r="C34" t="s">
        <v>20</v>
      </c>
      <c r="D34" t="s">
        <v>1705</v>
      </c>
      <c r="E34" t="s">
        <v>1745</v>
      </c>
      <c r="F34" t="s">
        <v>677</v>
      </c>
      <c r="G34" t="s">
        <v>678</v>
      </c>
      <c r="H34" t="s">
        <v>22</v>
      </c>
      <c r="I34" t="s">
        <v>679</v>
      </c>
      <c r="J34">
        <v>2020</v>
      </c>
      <c r="K34">
        <v>2025</v>
      </c>
      <c r="L34" t="s">
        <v>680</v>
      </c>
      <c r="M34" t="s">
        <v>681</v>
      </c>
      <c r="N34" t="s">
        <v>682</v>
      </c>
      <c r="P34" t="s">
        <v>41</v>
      </c>
      <c r="Q34" t="s">
        <v>41</v>
      </c>
      <c r="R34" t="s">
        <v>28</v>
      </c>
      <c r="S34" t="s">
        <v>53</v>
      </c>
      <c r="T34">
        <f>Table1[[#This Row],[Product Thickness '[m']]]*Table1[[#This Row],[Density '[kg/m3']]]</f>
        <v>7.8</v>
      </c>
      <c r="U34">
        <f>Table1[[#This Row],[Product Thickness '[m']]]*Table1[[#This Row],[Density '[kg/m3']]]</f>
        <v>7.8</v>
      </c>
      <c r="V34">
        <v>4.0000000000000001E-3</v>
      </c>
      <c r="Z34">
        <v>1</v>
      </c>
      <c r="AA34">
        <f>Table1[[#This Row],[Product Thickness '[m']]]*Table1[[#This Row],[Area '[m²'] ]]</f>
        <v>4.0000000000000001E-3</v>
      </c>
      <c r="AC34">
        <v>1950</v>
      </c>
      <c r="AH34">
        <v>1</v>
      </c>
      <c r="AI34">
        <v>1</v>
      </c>
      <c r="AJ34" t="s">
        <v>43</v>
      </c>
      <c r="AK34" t="s">
        <v>1127</v>
      </c>
      <c r="AL34" t="s">
        <v>1126</v>
      </c>
      <c r="AM34" s="9">
        <f>SUM(AO34,AP34,AQ34)/Table1[[#This Row],[Volume '[m³']]]</f>
        <v>4063.25</v>
      </c>
      <c r="AN34" s="3">
        <f>SUM(AO34,AP34,AQ34)</f>
        <v>16.253</v>
      </c>
      <c r="AO34">
        <v>14.59</v>
      </c>
      <c r="AP34">
        <v>0.5</v>
      </c>
      <c r="AQ34">
        <v>1.163</v>
      </c>
    </row>
    <row r="35" spans="1:58" ht="39.950000000000003" customHeight="1" x14ac:dyDescent="0.25">
      <c r="A35" t="s">
        <v>224</v>
      </c>
      <c r="B35" s="6" t="s">
        <v>19</v>
      </c>
      <c r="C35" t="s">
        <v>20</v>
      </c>
      <c r="D35" t="s">
        <v>1755</v>
      </c>
      <c r="E35" t="s">
        <v>1742</v>
      </c>
      <c r="F35" t="s">
        <v>111</v>
      </c>
      <c r="G35" t="s">
        <v>225</v>
      </c>
      <c r="H35" t="s">
        <v>22</v>
      </c>
      <c r="I35" t="s">
        <v>226</v>
      </c>
      <c r="J35">
        <v>2022</v>
      </c>
      <c r="K35">
        <v>2027</v>
      </c>
      <c r="L35" t="s">
        <v>227</v>
      </c>
      <c r="M35" t="s">
        <v>228</v>
      </c>
      <c r="N35" t="s">
        <v>229</v>
      </c>
      <c r="O35" t="s">
        <v>117</v>
      </c>
      <c r="P35" t="s">
        <v>41</v>
      </c>
      <c r="Q35" t="s">
        <v>41</v>
      </c>
      <c r="R35" t="s">
        <v>28</v>
      </c>
      <c r="S35" t="s">
        <v>96</v>
      </c>
      <c r="V35">
        <v>0.04</v>
      </c>
      <c r="X35">
        <v>7.2</v>
      </c>
      <c r="Y35">
        <v>8</v>
      </c>
      <c r="Z35">
        <f>PRODUCT(X35,Y35)</f>
        <v>57.6</v>
      </c>
      <c r="AA35">
        <f>Table1[[#This Row],[Product Thickness '[m']]]*Table1[[#This Row],[Product Width '[m']]]*Table1[[#This Row],[Product Height '[m']]]</f>
        <v>2.3040000000000003</v>
      </c>
      <c r="AD35">
        <f>Table1[[#This Row],[Product Thickness '[m']]]/Table1[[#This Row],[Thermal resistance, R '[m²K/W'] ]]</f>
        <v>4.5977011494252873E-2</v>
      </c>
      <c r="AE35">
        <v>0.87</v>
      </c>
      <c r="AH35">
        <v>1</v>
      </c>
      <c r="AI35">
        <v>1</v>
      </c>
      <c r="AJ35" t="s">
        <v>118</v>
      </c>
      <c r="AK35" t="s">
        <v>1128</v>
      </c>
      <c r="AL35" t="s">
        <v>1282</v>
      </c>
      <c r="AM35" s="9">
        <f>SUM(AR35,AS35,AT35) /Table1[[#This Row],[Area '[m²'] ]]</f>
        <v>125.01356076388888</v>
      </c>
      <c r="AN35" s="3">
        <f>SUM(AR35,AS35,AT35)</f>
        <v>7200.7810999999992</v>
      </c>
      <c r="AR35">
        <v>7171</v>
      </c>
      <c r="AS35">
        <v>0.67110000000000003</v>
      </c>
      <c r="AT35">
        <v>29.11</v>
      </c>
      <c r="AU35">
        <v>51.01</v>
      </c>
      <c r="AV35">
        <v>2.41E-4</v>
      </c>
      <c r="AW35">
        <v>1.013E-2</v>
      </c>
      <c r="AX35">
        <f>Table1[[#This Row],[Global Warming Potential - Land Use And Land Use Change (GWP-luluc) '[kg CO₂e'] - A1]]+Table1[[#This Row],[Global Warming Potential - Land Use And Land Use Change (GWP-luluc) '[kg CO₂e'] - A2]]+Table1[[#This Row],[Global Warming Potential - Land Use And Land Use Change (GWP-luluc) '[kg CO₂e'] - A3]]</f>
        <v>51.020370999999997</v>
      </c>
      <c r="AY35">
        <v>18.809999999999999</v>
      </c>
      <c r="AZ35">
        <v>3.7189999999999999E-4</v>
      </c>
      <c r="BA35">
        <v>0.1462</v>
      </c>
      <c r="BB35">
        <f>Table1[[#This Row],[Global Warming Potential - Biogenic (GWP-biogenic) '[kg CO₂e'] - A1]]+Table1[[#This Row],[Global Warming Potential - Biogenic (GWP-biogenic) '[kg CO₂e'] - A2]]+Table1[[#This Row],[Global Warming Potential - Biogenic (GWP-biogenic) '[kg CO₂e'] - A3]]</f>
        <v>18.9565719</v>
      </c>
      <c r="BC35">
        <v>7102</v>
      </c>
      <c r="BD35">
        <v>0.67049999999999998</v>
      </c>
      <c r="BE35">
        <v>28.96</v>
      </c>
      <c r="BF35">
        <f>Table1[[#This Row],[Global Warming Potential - Fossil Fuels (GWP-fossil) '[kg CO₂e'] - A1]]+Table1[[#This Row],[Global Warming Potential - Fossil Fuels (GWP-fossil) '[kg CO₂e'] - A2]]+Table1[[#This Row],[Global Warming Potential - Fossil Fuels (GWP-fossil) '[kg CO₂e'] - A3]]</f>
        <v>7131.6305000000002</v>
      </c>
    </row>
    <row r="36" spans="1:58" ht="39.950000000000003" customHeight="1" x14ac:dyDescent="0.25">
      <c r="A36" t="s">
        <v>594</v>
      </c>
      <c r="B36" s="6" t="s">
        <v>19</v>
      </c>
      <c r="C36" t="s">
        <v>20</v>
      </c>
      <c r="D36" t="s">
        <v>1755</v>
      </c>
      <c r="E36" t="s">
        <v>1742</v>
      </c>
      <c r="F36" t="s">
        <v>111</v>
      </c>
      <c r="G36" t="s">
        <v>595</v>
      </c>
      <c r="H36" t="s">
        <v>22</v>
      </c>
      <c r="I36" t="s">
        <v>226</v>
      </c>
      <c r="J36">
        <v>2022</v>
      </c>
      <c r="K36">
        <v>2027</v>
      </c>
      <c r="L36" t="s">
        <v>596</v>
      </c>
      <c r="M36" t="s">
        <v>228</v>
      </c>
      <c r="N36" t="s">
        <v>597</v>
      </c>
      <c r="O36" t="s">
        <v>117</v>
      </c>
      <c r="P36" t="s">
        <v>41</v>
      </c>
      <c r="Q36" t="s">
        <v>41</v>
      </c>
      <c r="R36" t="s">
        <v>28</v>
      </c>
      <c r="S36" t="s">
        <v>96</v>
      </c>
      <c r="V36">
        <v>3.2000000000000001E-2</v>
      </c>
      <c r="X36">
        <v>7.2</v>
      </c>
      <c r="Y36">
        <v>8</v>
      </c>
      <c r="Z36">
        <f>PRODUCT(X36,Y36)</f>
        <v>57.6</v>
      </c>
      <c r="AA36">
        <f>Table1[[#This Row],[Product Thickness '[m']]]*Table1[[#This Row],[Product Width '[m']]]*Table1[[#This Row],[Product Height '[m']]]</f>
        <v>1.8432000000000002</v>
      </c>
      <c r="AD36">
        <f>Table1[[#This Row],[Product Thickness '[m']]]/Table1[[#This Row],[Thermal resistance, R '[m²K/W'] ]]</f>
        <v>2.7586206896551727E-2</v>
      </c>
      <c r="AE36">
        <v>1.1599999999999999</v>
      </c>
      <c r="AH36">
        <v>1</v>
      </c>
      <c r="AI36">
        <v>1</v>
      </c>
      <c r="AJ36" t="s">
        <v>118</v>
      </c>
      <c r="AK36" t="s">
        <v>1128</v>
      </c>
      <c r="AL36" t="s">
        <v>1282</v>
      </c>
      <c r="AM36" s="9">
        <f>SUM(AR36,AS36,AT36) /Table1[[#This Row],[Area '[m²'] ]]</f>
        <v>102.46492385073435</v>
      </c>
      <c r="AN36" s="3">
        <f>SUM(AR36,AS36,AT36)</f>
        <v>5901.9796138022984</v>
      </c>
      <c r="AR36">
        <v>5872.2411052958878</v>
      </c>
      <c r="AS36">
        <v>0.62383478390900005</v>
      </c>
      <c r="AT36">
        <v>29.114673722502001</v>
      </c>
      <c r="AU36">
        <v>49.103037117840003</v>
      </c>
      <c r="AV36">
        <v>2.2421527199999999E-4</v>
      </c>
      <c r="AW36">
        <v>1.0133049151999999E-2</v>
      </c>
      <c r="AX36">
        <f>Table1[[#This Row],[Global Warming Potential - Land Use And Land Use Change (GWP-luluc) '[kg CO₂e'] - A1]]+Table1[[#This Row],[Global Warming Potential - Land Use And Land Use Change (GWP-luluc) '[kg CO₂e'] - A2]]+Table1[[#This Row],[Global Warming Potential - Land Use And Land Use Change (GWP-luluc) '[kg CO₂e'] - A3]]</f>
        <v>49.113394382264005</v>
      </c>
      <c r="AY36">
        <v>10.310085643254</v>
      </c>
      <c r="AZ36">
        <v>3.46532281E-4</v>
      </c>
      <c r="BA36">
        <v>0.14623364795499999</v>
      </c>
      <c r="BB36">
        <f>Table1[[#This Row],[Global Warming Potential - Biogenic (GWP-biogenic) '[kg CO₂e'] - A1]]+Table1[[#This Row],[Global Warming Potential - Biogenic (GWP-biogenic) '[kg CO₂e'] - A2]]+Table1[[#This Row],[Global Warming Potential - Biogenic (GWP-biogenic) '[kg CO₂e'] - A3]]</f>
        <v>10.456665823490001</v>
      </c>
      <c r="BC36">
        <v>5813.3737098536831</v>
      </c>
      <c r="BD36">
        <v>0.62328463597999995</v>
      </c>
      <c r="BE36">
        <v>28.960474174449999</v>
      </c>
      <c r="BF36">
        <f>Table1[[#This Row],[Global Warming Potential - Fossil Fuels (GWP-fossil) '[kg CO₂e'] - A1]]+Table1[[#This Row],[Global Warming Potential - Fossil Fuels (GWP-fossil) '[kg CO₂e'] - A2]]+Table1[[#This Row],[Global Warming Potential - Fossil Fuels (GWP-fossil) '[kg CO₂e'] - A3]]</f>
        <v>5842.9574686641126</v>
      </c>
    </row>
    <row r="37" spans="1:58" ht="39.950000000000003" customHeight="1" x14ac:dyDescent="0.25">
      <c r="A37" t="s">
        <v>625</v>
      </c>
      <c r="B37" s="6" t="s">
        <v>19</v>
      </c>
      <c r="C37" t="s">
        <v>20</v>
      </c>
      <c r="D37" t="s">
        <v>1755</v>
      </c>
      <c r="E37" t="s">
        <v>1742</v>
      </c>
      <c r="F37" t="s">
        <v>111</v>
      </c>
      <c r="G37" t="s">
        <v>626</v>
      </c>
      <c r="H37" t="s">
        <v>22</v>
      </c>
      <c r="I37" t="s">
        <v>627</v>
      </c>
      <c r="J37">
        <v>2022</v>
      </c>
      <c r="K37">
        <v>2027</v>
      </c>
      <c r="L37" t="s">
        <v>628</v>
      </c>
      <c r="M37" t="s">
        <v>629</v>
      </c>
      <c r="N37" t="s">
        <v>116</v>
      </c>
      <c r="O37" t="s">
        <v>117</v>
      </c>
      <c r="P37" t="s">
        <v>41</v>
      </c>
      <c r="Q37" t="s">
        <v>41</v>
      </c>
      <c r="R37" t="s">
        <v>28</v>
      </c>
      <c r="S37" t="s">
        <v>96</v>
      </c>
      <c r="V37">
        <v>2.8000000000000001E-2</v>
      </c>
      <c r="X37">
        <v>7.2</v>
      </c>
      <c r="Y37">
        <v>8</v>
      </c>
      <c r="Z37">
        <f>PRODUCT(X37,Y37)</f>
        <v>57.6</v>
      </c>
      <c r="AA37">
        <f>Table1[[#This Row],[Product Thickness '[m']]]*Table1[[#This Row],[Product Width '[m']]]*Table1[[#This Row],[Product Height '[m']]]</f>
        <v>1.6128</v>
      </c>
      <c r="AD37">
        <f>Table1[[#This Row],[Product Thickness '[m']]]/Table1[[#This Row],[Thermal resistance, R '[m²K/W'] ]]</f>
        <v>2.4137931034482762E-2</v>
      </c>
      <c r="AE37">
        <v>1.1599999999999999</v>
      </c>
      <c r="AH37">
        <v>1</v>
      </c>
      <c r="AI37">
        <v>1</v>
      </c>
      <c r="AJ37" t="s">
        <v>118</v>
      </c>
      <c r="AK37" t="s">
        <v>1128</v>
      </c>
      <c r="AL37" t="s">
        <v>1282</v>
      </c>
      <c r="AM37" s="9">
        <f>SUM(AR37,AS37,AT37) /Table1[[#This Row],[Area '[m²'] ]]</f>
        <v>124.52272916666666</v>
      </c>
      <c r="AN37" s="3">
        <f>SUM(AR37,AS37,AT37)</f>
        <v>7172.5092000000004</v>
      </c>
      <c r="AR37">
        <v>7166</v>
      </c>
      <c r="AS37">
        <v>0.71020000000000005</v>
      </c>
      <c r="AT37">
        <v>5.7990000000000004</v>
      </c>
      <c r="AU37">
        <v>65.309956612500002</v>
      </c>
      <c r="AV37">
        <v>2.5491672900000001E-4</v>
      </c>
      <c r="AW37">
        <v>2.0134752360000002E-3</v>
      </c>
      <c r="AX37">
        <f>Table1[[#This Row],[Global Warming Potential - Land Use And Land Use Change (GWP-luluc) '[kg CO₂e'] - A1]]+Table1[[#This Row],[Global Warming Potential - Land Use And Land Use Change (GWP-luluc) '[kg CO₂e'] - A2]]+Table1[[#This Row],[Global Warming Potential - Land Use And Land Use Change (GWP-luluc) '[kg CO₂e'] - A3]]</f>
        <v>65.312225004465006</v>
      </c>
      <c r="AY37">
        <v>12.279570797353999</v>
      </c>
      <c r="AZ37">
        <v>3.92910165E-4</v>
      </c>
      <c r="BA37">
        <v>5.7661945465000003E-2</v>
      </c>
      <c r="BB37">
        <f>Table1[[#This Row],[Global Warming Potential - Biogenic (GWP-biogenic) '[kg CO₂e'] - A1]]+Table1[[#This Row],[Global Warming Potential - Biogenic (GWP-biogenic) '[kg CO₂e'] - A2]]+Table1[[#This Row],[Global Warming Potential - Biogenic (GWP-biogenic) '[kg CO₂e'] - A3]]</f>
        <v>12.337625652984</v>
      </c>
      <c r="BC37">
        <v>7088.5877031492073</v>
      </c>
      <c r="BD37">
        <v>0.70954409279800001</v>
      </c>
      <c r="BE37">
        <v>5.7391976620429999</v>
      </c>
      <c r="BF37">
        <f>Table1[[#This Row],[Global Warming Potential - Fossil Fuels (GWP-fossil) '[kg CO₂e'] - A1]]+Table1[[#This Row],[Global Warming Potential - Fossil Fuels (GWP-fossil) '[kg CO₂e'] - A2]]+Table1[[#This Row],[Global Warming Potential - Fossil Fuels (GWP-fossil) '[kg CO₂e'] - A3]]</f>
        <v>7095.036444904048</v>
      </c>
    </row>
    <row r="38" spans="1:58" ht="39.950000000000003" customHeight="1" x14ac:dyDescent="0.25">
      <c r="A38" t="s">
        <v>871</v>
      </c>
      <c r="B38" s="6" t="s">
        <v>19</v>
      </c>
      <c r="C38" t="s">
        <v>20</v>
      </c>
      <c r="D38" t="s">
        <v>1755</v>
      </c>
      <c r="E38" t="s">
        <v>1742</v>
      </c>
      <c r="F38" t="s">
        <v>111</v>
      </c>
      <c r="G38" t="s">
        <v>872</v>
      </c>
      <c r="H38" t="s">
        <v>22</v>
      </c>
      <c r="I38" t="s">
        <v>627</v>
      </c>
      <c r="J38">
        <v>2022</v>
      </c>
      <c r="K38">
        <v>2027</v>
      </c>
      <c r="L38" t="s">
        <v>873</v>
      </c>
      <c r="M38" t="s">
        <v>629</v>
      </c>
      <c r="N38" t="s">
        <v>116</v>
      </c>
      <c r="O38" t="s">
        <v>117</v>
      </c>
      <c r="P38" t="s">
        <v>41</v>
      </c>
      <c r="Q38" t="s">
        <v>41</v>
      </c>
      <c r="R38" t="s">
        <v>28</v>
      </c>
      <c r="S38" t="s">
        <v>96</v>
      </c>
      <c r="V38">
        <v>0.04</v>
      </c>
      <c r="X38">
        <v>7.2</v>
      </c>
      <c r="Y38">
        <v>8</v>
      </c>
      <c r="Z38">
        <f>PRODUCT(X38,Y38)</f>
        <v>57.6</v>
      </c>
      <c r="AA38">
        <f>Table1[[#This Row],[Product Thickness '[m']]]*Table1[[#This Row],[Product Width '[m']]]*Table1[[#This Row],[Product Height '[m']]]</f>
        <v>2.3040000000000003</v>
      </c>
      <c r="AD38">
        <f>Table1[[#This Row],[Product Thickness '[m']]]/Table1[[#This Row],[Thermal resistance, R '[m²K/W'] ]]</f>
        <v>4.5977011494252873E-2</v>
      </c>
      <c r="AE38">
        <v>0.87</v>
      </c>
      <c r="AH38">
        <v>1</v>
      </c>
      <c r="AI38">
        <v>1</v>
      </c>
      <c r="AJ38" t="s">
        <v>118</v>
      </c>
      <c r="AK38" t="s">
        <v>1128</v>
      </c>
      <c r="AL38" t="s">
        <v>1282</v>
      </c>
      <c r="AM38" s="9">
        <f>SUM(AR38,AS38,AT38) /Table1[[#This Row],[Area '[m²'] ]]</f>
        <v>147.54520486111113</v>
      </c>
      <c r="AN38" s="3">
        <f>SUM(AR38,AS38,AT38)</f>
        <v>8498.6038000000008</v>
      </c>
      <c r="AR38">
        <v>8492</v>
      </c>
      <c r="AS38">
        <v>0.80479999999999996</v>
      </c>
      <c r="AT38">
        <v>5.7990000000000004</v>
      </c>
      <c r="AU38">
        <v>67.239999999999995</v>
      </c>
      <c r="AV38">
        <v>2.8860000000000002E-4</v>
      </c>
      <c r="AW38">
        <v>2.013E-3</v>
      </c>
      <c r="AX38">
        <f>Table1[[#This Row],[Global Warming Potential - Land Use And Land Use Change (GWP-luluc) '[kg CO₂e'] - A1]]+Table1[[#This Row],[Global Warming Potential - Land Use And Land Use Change (GWP-luluc) '[kg CO₂e'] - A2]]+Table1[[#This Row],[Global Warming Potential - Land Use And Land Use Change (GWP-luluc) '[kg CO₂e'] - A3]]</f>
        <v>67.242301600000005</v>
      </c>
      <c r="AY38">
        <v>20.62</v>
      </c>
      <c r="AZ38">
        <v>4.437E-4</v>
      </c>
      <c r="BA38">
        <v>5.7660000000000003E-2</v>
      </c>
      <c r="BB38">
        <f>Table1[[#This Row],[Global Warming Potential - Biogenic (GWP-biogenic) '[kg CO₂e'] - A1]]+Table1[[#This Row],[Global Warming Potential - Biogenic (GWP-biogenic) '[kg CO₂e'] - A2]]+Table1[[#This Row],[Global Warming Potential - Biogenic (GWP-biogenic) '[kg CO₂e'] - A3]]</f>
        <v>20.678103700000001</v>
      </c>
      <c r="BC38">
        <v>8405</v>
      </c>
      <c r="BD38">
        <v>0.80410000000000004</v>
      </c>
      <c r="BE38">
        <v>5.7389999999999999</v>
      </c>
      <c r="BF38">
        <f>Table1[[#This Row],[Global Warming Potential - Fossil Fuels (GWP-fossil) '[kg CO₂e'] - A1]]+Table1[[#This Row],[Global Warming Potential - Fossil Fuels (GWP-fossil) '[kg CO₂e'] - A2]]+Table1[[#This Row],[Global Warming Potential - Fossil Fuels (GWP-fossil) '[kg CO₂e'] - A3]]</f>
        <v>8411.543099999999</v>
      </c>
    </row>
    <row r="39" spans="1:58" ht="39.950000000000003" customHeight="1" x14ac:dyDescent="0.25">
      <c r="A39" t="s">
        <v>203</v>
      </c>
      <c r="B39" s="6" t="s">
        <v>35</v>
      </c>
      <c r="C39" t="s">
        <v>1192</v>
      </c>
      <c r="D39" t="s">
        <v>1705</v>
      </c>
      <c r="E39" t="s">
        <v>1744</v>
      </c>
      <c r="F39" t="s">
        <v>34</v>
      </c>
      <c r="G39" t="s">
        <v>204</v>
      </c>
      <c r="H39" t="s">
        <v>22</v>
      </c>
      <c r="I39" t="s">
        <v>205</v>
      </c>
      <c r="J39">
        <v>2018</v>
      </c>
      <c r="K39">
        <v>2023</v>
      </c>
      <c r="L39" t="s">
        <v>206</v>
      </c>
      <c r="M39" t="s">
        <v>207</v>
      </c>
      <c r="N39" t="s">
        <v>208</v>
      </c>
      <c r="P39" t="s">
        <v>41</v>
      </c>
      <c r="Q39" t="s">
        <v>41</v>
      </c>
      <c r="R39" t="s">
        <v>28</v>
      </c>
      <c r="S39" t="s">
        <v>53</v>
      </c>
      <c r="T39">
        <v>1</v>
      </c>
      <c r="V39">
        <f>Table1[[#This Row],[Volume '[m³']]]/(Table1[[#This Row],[Product Length '[m']]]*Table1[[#This Row],[Product Width '[m']]])</f>
        <v>3.0334467842430637E-3</v>
      </c>
      <c r="W39">
        <v>0.33400000000000002</v>
      </c>
      <c r="X39">
        <v>0.42</v>
      </c>
      <c r="Z39">
        <f>Table1[[#This Row],[Volume '[m³']]]/Table1[[#This Row],[Product Thickness '[m']]]</f>
        <v>0.14028000000000002</v>
      </c>
      <c r="AA39">
        <f>Table1[[#This Row],[Mass per DU '[kg']]]/Table1[[#This Row],[Density '[kg/m3']]]</f>
        <v>4.2553191489361702E-4</v>
      </c>
      <c r="AC39">
        <v>2350</v>
      </c>
      <c r="AH39">
        <v>1</v>
      </c>
      <c r="AI39">
        <v>1</v>
      </c>
      <c r="AJ39" t="s">
        <v>30</v>
      </c>
      <c r="AK39" t="s">
        <v>31</v>
      </c>
      <c r="AL39" t="s">
        <v>1126</v>
      </c>
      <c r="AM39" s="9">
        <f>SUM(AO39,AP39,AQ39)/Table1[[#This Row],[Volume '[m³']]]</f>
        <v>624.8415</v>
      </c>
      <c r="AN39" s="3">
        <f>SUM(AO39,AP39,AQ39)</f>
        <v>0.26589000000000002</v>
      </c>
      <c r="AO39">
        <v>0.22500000000000001</v>
      </c>
      <c r="AP39">
        <v>9.0900000000000009E-3</v>
      </c>
      <c r="AQ39">
        <v>3.1800000000000002E-2</v>
      </c>
    </row>
    <row r="40" spans="1:58" ht="39.950000000000003" customHeight="1" x14ac:dyDescent="0.25">
      <c r="A40" t="s">
        <v>340</v>
      </c>
      <c r="B40" s="6" t="s">
        <v>35</v>
      </c>
      <c r="C40" t="s">
        <v>1192</v>
      </c>
      <c r="D40" t="s">
        <v>1705</v>
      </c>
      <c r="E40" t="s">
        <v>1744</v>
      </c>
      <c r="F40" t="s">
        <v>34</v>
      </c>
      <c r="G40" t="s">
        <v>341</v>
      </c>
      <c r="H40" t="s">
        <v>22</v>
      </c>
      <c r="I40" t="s">
        <v>205</v>
      </c>
      <c r="J40">
        <v>2018</v>
      </c>
      <c r="K40">
        <v>2023</v>
      </c>
      <c r="L40" t="s">
        <v>206</v>
      </c>
      <c r="M40" t="s">
        <v>342</v>
      </c>
      <c r="N40" t="s">
        <v>343</v>
      </c>
      <c r="P40" t="s">
        <v>41</v>
      </c>
      <c r="Q40" t="s">
        <v>41</v>
      </c>
      <c r="R40" t="s">
        <v>28</v>
      </c>
      <c r="S40" t="s">
        <v>53</v>
      </c>
      <c r="T40">
        <v>1</v>
      </c>
      <c r="V40">
        <f>Table1[[#This Row],[Volume '[m³']]]/(Table1[[#This Row],[Product Length '[m']]]*Table1[[#This Row],[Product Width '[m']]])</f>
        <v>3.0334467842430637E-3</v>
      </c>
      <c r="W40">
        <v>0.33400000000000002</v>
      </c>
      <c r="X40">
        <v>0.42</v>
      </c>
      <c r="Z40">
        <f>Table1[[#This Row],[Volume '[m³']]]/Table1[[#This Row],[Product Thickness '[m']]]</f>
        <v>0.14028000000000002</v>
      </c>
      <c r="AA40">
        <f>Table1[[#This Row],[Mass per DU '[kg']]]/Table1[[#This Row],[Density '[kg/m3']]]</f>
        <v>4.2553191489361702E-4</v>
      </c>
      <c r="AC40">
        <v>2350</v>
      </c>
      <c r="AH40">
        <v>1</v>
      </c>
      <c r="AI40">
        <v>1</v>
      </c>
      <c r="AJ40" t="s">
        <v>30</v>
      </c>
      <c r="AK40" t="s">
        <v>31</v>
      </c>
      <c r="AL40" t="s">
        <v>1126</v>
      </c>
      <c r="AM40" s="9">
        <f>SUM(AO40,AP40,AQ40)/Table1[[#This Row],[Volume '[m³']]]</f>
        <v>624.8415</v>
      </c>
      <c r="AN40" s="3">
        <f>SUM(AO40,AP40,AQ40)</f>
        <v>0.26589000000000002</v>
      </c>
      <c r="AO40">
        <v>0.22500000000000001</v>
      </c>
      <c r="AP40">
        <v>9.0900000000000009E-3</v>
      </c>
      <c r="AQ40">
        <v>3.1800000000000002E-2</v>
      </c>
    </row>
    <row r="41" spans="1:58" ht="39.950000000000003" customHeight="1" x14ac:dyDescent="0.25">
      <c r="A41" t="s">
        <v>544</v>
      </c>
      <c r="B41" s="6" t="s">
        <v>19</v>
      </c>
      <c r="C41" t="s">
        <v>20</v>
      </c>
      <c r="D41" t="s">
        <v>1705</v>
      </c>
      <c r="E41" t="s">
        <v>1744</v>
      </c>
      <c r="F41" t="s">
        <v>210</v>
      </c>
      <c r="G41" t="s">
        <v>545</v>
      </c>
      <c r="H41" t="s">
        <v>22</v>
      </c>
      <c r="I41" t="s">
        <v>546</v>
      </c>
      <c r="J41">
        <v>2023</v>
      </c>
      <c r="K41">
        <v>2028</v>
      </c>
      <c r="L41" t="s">
        <v>547</v>
      </c>
      <c r="M41" t="s">
        <v>548</v>
      </c>
      <c r="N41" t="s">
        <v>549</v>
      </c>
      <c r="O41" t="s">
        <v>550</v>
      </c>
      <c r="P41" t="s">
        <v>27</v>
      </c>
      <c r="Q41" t="s">
        <v>27</v>
      </c>
      <c r="R41" t="s">
        <v>28</v>
      </c>
      <c r="S41" t="s">
        <v>53</v>
      </c>
      <c r="T41">
        <v>1</v>
      </c>
      <c r="W41">
        <v>0.45500000000000002</v>
      </c>
      <c r="AA41">
        <f>Table1[[#This Row],[Mass per DU '[kg']]]/Table1[[#This Row],[Density '[kg/m3']]]</f>
        <v>4.2553191489361702E-4</v>
      </c>
      <c r="AC41">
        <v>2350</v>
      </c>
      <c r="AH41">
        <v>1</v>
      </c>
      <c r="AI41">
        <v>1</v>
      </c>
      <c r="AJ41" t="s">
        <v>30</v>
      </c>
      <c r="AK41" t="s">
        <v>31</v>
      </c>
      <c r="AL41" t="s">
        <v>1126</v>
      </c>
      <c r="AM41" s="9">
        <f>SUM(AR41,AS41,AT41)/Table1[[#This Row],[Volume '[m³']]]</f>
        <v>381.27601793055004</v>
      </c>
      <c r="AN41" s="3">
        <f>SUM(AR41,AS41,AT41)</f>
        <v>0.16224511401300001</v>
      </c>
      <c r="AR41">
        <v>0.138875168725</v>
      </c>
      <c r="AS41">
        <v>5.0797099250000002E-3</v>
      </c>
      <c r="AT41">
        <v>1.8290235363E-2</v>
      </c>
      <c r="AU41">
        <v>8.2413729999999995E-5</v>
      </c>
      <c r="AV41">
        <v>1.5137189999999999E-6</v>
      </c>
      <c r="AW41">
        <v>1.194687E-6</v>
      </c>
      <c r="AX41">
        <f>Table1[[#This Row],[Global Warming Potential - Land Use And Land Use Change (GWP-luluc) '[kg CO₂e'] - A1]]+Table1[[#This Row],[Global Warming Potential - Land Use And Land Use Change (GWP-luluc) '[kg CO₂e'] - A2]]+Table1[[#This Row],[Global Warming Potential - Land Use And Land Use Change (GWP-luluc) '[kg CO₂e'] - A3]]</f>
        <v>8.5122135999999988E-5</v>
      </c>
      <c r="AY41">
        <v>-4.2179143021000003E-2</v>
      </c>
      <c r="AZ41">
        <v>1.529949E-6</v>
      </c>
      <c r="BA41">
        <v>2.0812568799999999E-4</v>
      </c>
      <c r="BB41">
        <f>Table1[[#This Row],[Global Warming Potential - Biogenic (GWP-biogenic) '[kg CO₂e'] - A1]]+Table1[[#This Row],[Global Warming Potential - Biogenic (GWP-biogenic) '[kg CO₂e'] - A2]]+Table1[[#This Row],[Global Warming Potential - Biogenic (GWP-biogenic) '[kg CO₂e'] - A3]]</f>
        <v>-4.1969487384000005E-2</v>
      </c>
      <c r="BC41">
        <v>0.18097529833100001</v>
      </c>
      <c r="BD41">
        <v>5.0768452330000003E-3</v>
      </c>
      <c r="BE41">
        <v>1.8082324141E-2</v>
      </c>
      <c r="BF41">
        <f>Table1[[#This Row],[Global Warming Potential - Fossil Fuels (GWP-fossil) '[kg CO₂e'] - A1]]+Table1[[#This Row],[Global Warming Potential - Fossil Fuels (GWP-fossil) '[kg CO₂e'] - A2]]+Table1[[#This Row],[Global Warming Potential - Fossil Fuels (GWP-fossil) '[kg CO₂e'] - A3]]</f>
        <v>0.20413446770500002</v>
      </c>
    </row>
    <row r="42" spans="1:58" ht="39.950000000000003" customHeight="1" x14ac:dyDescent="0.25">
      <c r="A42" t="s">
        <v>637</v>
      </c>
      <c r="B42" s="6" t="s">
        <v>19</v>
      </c>
      <c r="C42" t="s">
        <v>20</v>
      </c>
      <c r="D42" t="s">
        <v>1705</v>
      </c>
      <c r="E42" t="s">
        <v>1744</v>
      </c>
      <c r="F42" t="s">
        <v>210</v>
      </c>
      <c r="G42" t="s">
        <v>638</v>
      </c>
      <c r="H42" t="s">
        <v>22</v>
      </c>
      <c r="I42" t="s">
        <v>546</v>
      </c>
      <c r="J42">
        <v>2023</v>
      </c>
      <c r="K42">
        <v>2028</v>
      </c>
      <c r="L42" t="s">
        <v>547</v>
      </c>
      <c r="M42" t="s">
        <v>548</v>
      </c>
      <c r="N42" t="s">
        <v>639</v>
      </c>
      <c r="O42" t="s">
        <v>550</v>
      </c>
      <c r="P42" t="s">
        <v>27</v>
      </c>
      <c r="Q42" t="s">
        <v>27</v>
      </c>
      <c r="R42" t="s">
        <v>28</v>
      </c>
      <c r="S42" t="s">
        <v>53</v>
      </c>
      <c r="T42">
        <v>1</v>
      </c>
      <c r="V42">
        <f>Table1[[#This Row],[Volume '[m³']]]/(Table1[[#This Row],[Product Length '[m']]]*Table1[[#This Row],[Product Width '[m']]])</f>
        <v>3.0702158361732828E-3</v>
      </c>
      <c r="W42">
        <v>0.33</v>
      </c>
      <c r="X42">
        <v>0.42</v>
      </c>
      <c r="Z42">
        <f>Table1[[#This Row],[Volume '[m³']]]/Table1[[#This Row],[Product Thickness '[m']]]</f>
        <v>0.1386</v>
      </c>
      <c r="AA42">
        <f>Table1[[#This Row],[Mass per DU '[kg']]]/Table1[[#This Row],[Density '[kg/m3']]]</f>
        <v>4.2553191489361702E-4</v>
      </c>
      <c r="AC42">
        <v>2350</v>
      </c>
      <c r="AH42">
        <v>1</v>
      </c>
      <c r="AI42">
        <v>1</v>
      </c>
      <c r="AJ42" t="s">
        <v>30</v>
      </c>
      <c r="AK42" t="s">
        <v>31</v>
      </c>
      <c r="AL42" t="s">
        <v>1126</v>
      </c>
      <c r="AM42" s="9">
        <f>SUM(AR42,AS42,AT42)/Table1[[#This Row],[Volume '[m³']]]</f>
        <v>406.31790475510002</v>
      </c>
      <c r="AN42" s="3">
        <f>SUM(AR42,AS42,AT42)</f>
        <v>0.172901236066</v>
      </c>
      <c r="AR42">
        <v>0.14798466742700001</v>
      </c>
      <c r="AS42">
        <v>6.8904665650000004E-3</v>
      </c>
      <c r="AT42">
        <v>1.8026102073999999E-2</v>
      </c>
      <c r="AU42">
        <v>9.5715523999999994E-5</v>
      </c>
      <c r="AV42">
        <v>2.0579849999999998E-6</v>
      </c>
      <c r="AW42">
        <v>1.177434E-6</v>
      </c>
      <c r="AX42">
        <f>Table1[[#This Row],[Global Warming Potential - Land Use And Land Use Change (GWP-luluc) '[kg CO₂e'] - A1]]+Table1[[#This Row],[Global Warming Potential - Land Use And Land Use Change (GWP-luluc) '[kg CO₂e'] - A2]]+Table1[[#This Row],[Global Warming Potential - Land Use And Land Use Change (GWP-luluc) '[kg CO₂e'] - A3]]</f>
        <v>9.8950943000000006E-5</v>
      </c>
      <c r="AY42">
        <v>-4.2139999999999997E-2</v>
      </c>
      <c r="AZ42">
        <v>2.0899999999999999E-6</v>
      </c>
      <c r="BA42">
        <v>2.051E-4</v>
      </c>
      <c r="BB42">
        <f>Table1[[#This Row],[Global Warming Potential - Biogenic (GWP-biogenic) '[kg CO₂e'] - A1]]+Table1[[#This Row],[Global Warming Potential - Biogenic (GWP-biogenic) '[kg CO₂e'] - A2]]+Table1[[#This Row],[Global Warming Potential - Biogenic (GWP-biogenic) '[kg CO₂e'] - A3]]</f>
        <v>-4.1932809999999994E-2</v>
      </c>
      <c r="BC42">
        <v>0.19</v>
      </c>
      <c r="BD42">
        <v>6.8869999999999999E-3</v>
      </c>
      <c r="BE42">
        <v>1.7819999999999999E-2</v>
      </c>
      <c r="BF42">
        <f>Table1[[#This Row],[Global Warming Potential - Fossil Fuels (GWP-fossil) '[kg CO₂e'] - A1]]+Table1[[#This Row],[Global Warming Potential - Fossil Fuels (GWP-fossil) '[kg CO₂e'] - A2]]+Table1[[#This Row],[Global Warming Potential - Fossil Fuels (GWP-fossil) '[kg CO₂e'] - A3]]</f>
        <v>0.21470700000000001</v>
      </c>
    </row>
    <row r="43" spans="1:58" ht="39.950000000000003" customHeight="1" x14ac:dyDescent="0.25">
      <c r="A43" t="s">
        <v>823</v>
      </c>
      <c r="B43" s="6" t="s">
        <v>19</v>
      </c>
      <c r="C43" t="s">
        <v>20</v>
      </c>
      <c r="D43" t="s">
        <v>1705</v>
      </c>
      <c r="E43" t="s">
        <v>1744</v>
      </c>
      <c r="F43" t="s">
        <v>210</v>
      </c>
      <c r="G43" t="s">
        <v>824</v>
      </c>
      <c r="H43" t="s">
        <v>22</v>
      </c>
      <c r="I43" t="s">
        <v>546</v>
      </c>
      <c r="J43">
        <v>2023</v>
      </c>
      <c r="K43">
        <v>2028</v>
      </c>
      <c r="L43" t="s">
        <v>547</v>
      </c>
      <c r="M43" t="s">
        <v>548</v>
      </c>
      <c r="N43" t="s">
        <v>639</v>
      </c>
      <c r="O43" t="s">
        <v>550</v>
      </c>
      <c r="P43" t="s">
        <v>27</v>
      </c>
      <c r="Q43" t="s">
        <v>27</v>
      </c>
      <c r="R43" t="s">
        <v>28</v>
      </c>
      <c r="S43" t="s">
        <v>53</v>
      </c>
      <c r="T43">
        <v>1</v>
      </c>
      <c r="V43">
        <f>Table1[[#This Row],[Volume '[m³']]]/(Table1[[#This Row],[Product Length '[m']]]*Table1[[#This Row],[Product Width '[m']]])</f>
        <v>3.0702158361732828E-3</v>
      </c>
      <c r="W43">
        <v>0.33</v>
      </c>
      <c r="X43">
        <v>0.42</v>
      </c>
      <c r="Z43">
        <f>Table1[[#This Row],[Volume '[m³']]]/Table1[[#This Row],[Product Thickness '[m']]]</f>
        <v>0.1386</v>
      </c>
      <c r="AA43">
        <f>Table1[[#This Row],[Mass per DU '[kg']]]/Table1[[#This Row],[Density '[kg/m3']]]</f>
        <v>4.2553191489361702E-4</v>
      </c>
      <c r="AC43">
        <v>2350</v>
      </c>
      <c r="AH43">
        <v>1</v>
      </c>
      <c r="AI43">
        <v>1</v>
      </c>
      <c r="AJ43" t="s">
        <v>30</v>
      </c>
      <c r="AK43" t="s">
        <v>31</v>
      </c>
      <c r="AL43" t="s">
        <v>1126</v>
      </c>
      <c r="AM43" s="9">
        <f>SUM(AR43,AS43,AT43)/Table1[[#This Row],[Volume '[m³']]]</f>
        <v>382.61054999999999</v>
      </c>
      <c r="AN43" s="3">
        <f>SUM(AR43,AS43,AT43)</f>
        <v>0.16281299999999999</v>
      </c>
      <c r="AR43">
        <v>0.13819999999999999</v>
      </c>
      <c r="AS43">
        <v>6.7029999999999998E-3</v>
      </c>
      <c r="AT43">
        <v>1.7909999999999999E-2</v>
      </c>
      <c r="AU43">
        <v>8.6609999999999999E-5</v>
      </c>
      <c r="AV43">
        <v>1.9980000000000002E-6</v>
      </c>
      <c r="AW43">
        <v>1.17E-6</v>
      </c>
      <c r="AX43">
        <f>Table1[[#This Row],[Global Warming Potential - Land Use And Land Use Change (GWP-luluc) '[kg CO₂e'] - A1]]+Table1[[#This Row],[Global Warming Potential - Land Use And Land Use Change (GWP-luluc) '[kg CO₂e'] - A2]]+Table1[[#This Row],[Global Warming Potential - Land Use And Land Use Change (GWP-luluc) '[kg CO₂e'] - A3]]</f>
        <v>8.9778000000000007E-5</v>
      </c>
      <c r="AY43">
        <v>-4.2180000000000002E-2</v>
      </c>
      <c r="AZ43">
        <v>2.0190000000000001E-6</v>
      </c>
      <c r="BA43">
        <v>2.0379999999999999E-4</v>
      </c>
      <c r="BB43">
        <f>Table1[[#This Row],[Global Warming Potential - Biogenic (GWP-biogenic) '[kg CO₂e'] - A1]]+Table1[[#This Row],[Global Warming Potential - Biogenic (GWP-biogenic) '[kg CO₂e'] - A2]]+Table1[[#This Row],[Global Warming Potential - Biogenic (GWP-biogenic) '[kg CO₂e'] - A3]]</f>
        <v>-4.1974181000000006E-2</v>
      </c>
      <c r="BC43">
        <v>0.18029999999999999</v>
      </c>
      <c r="BD43">
        <v>6.7000000000000002E-3</v>
      </c>
      <c r="BE43">
        <v>1.771E-2</v>
      </c>
      <c r="BF43">
        <f>Table1[[#This Row],[Global Warming Potential - Fossil Fuels (GWP-fossil) '[kg CO₂e'] - A1]]+Table1[[#This Row],[Global Warming Potential - Fossil Fuels (GWP-fossil) '[kg CO₂e'] - A2]]+Table1[[#This Row],[Global Warming Potential - Fossil Fuels (GWP-fossil) '[kg CO₂e'] - A3]]</f>
        <v>0.20471</v>
      </c>
    </row>
    <row r="44" spans="1:58" ht="39.950000000000003" customHeight="1" x14ac:dyDescent="0.25">
      <c r="A44" t="s">
        <v>931</v>
      </c>
      <c r="B44" s="6" t="s">
        <v>35</v>
      </c>
      <c r="C44" t="s">
        <v>1192</v>
      </c>
      <c r="D44" t="s">
        <v>1705</v>
      </c>
      <c r="E44" t="s">
        <v>1744</v>
      </c>
      <c r="F44" t="s">
        <v>34</v>
      </c>
      <c r="G44" t="s">
        <v>932</v>
      </c>
      <c r="H44" t="s">
        <v>22</v>
      </c>
      <c r="I44" t="s">
        <v>205</v>
      </c>
      <c r="J44">
        <v>2018</v>
      </c>
      <c r="K44">
        <v>2023</v>
      </c>
      <c r="L44" t="s">
        <v>933</v>
      </c>
      <c r="M44" t="s">
        <v>934</v>
      </c>
      <c r="N44" t="s">
        <v>935</v>
      </c>
      <c r="P44" t="s">
        <v>41</v>
      </c>
      <c r="Q44" t="s">
        <v>41</v>
      </c>
      <c r="R44" t="s">
        <v>28</v>
      </c>
      <c r="S44" t="s">
        <v>53</v>
      </c>
      <c r="T44">
        <v>1</v>
      </c>
      <c r="W44">
        <v>0.45700000000000002</v>
      </c>
      <c r="AA44">
        <f>Table1[[#This Row],[Mass per DU '[kg']]]/Table1[[#This Row],[Density '[kg/m3']]]</f>
        <v>4.2553191489361702E-4</v>
      </c>
      <c r="AC44">
        <v>2350</v>
      </c>
      <c r="AH44">
        <v>1</v>
      </c>
      <c r="AI44">
        <v>1</v>
      </c>
      <c r="AJ44" t="s">
        <v>30</v>
      </c>
      <c r="AK44" t="s">
        <v>31</v>
      </c>
      <c r="AL44" t="s">
        <v>1126</v>
      </c>
      <c r="AM44" s="9">
        <f>SUM(AO44,AP44,AQ44)/Table1[[#This Row],[Volume '[m³']]]</f>
        <v>675.8599999999999</v>
      </c>
      <c r="AN44" s="3">
        <f>SUM(AO44,AP44,AQ44)</f>
        <v>0.28759999999999997</v>
      </c>
      <c r="AO44">
        <v>0.245</v>
      </c>
      <c r="AP44">
        <v>1.0800000000000001E-2</v>
      </c>
      <c r="AQ44">
        <v>3.1800000000000002E-2</v>
      </c>
    </row>
    <row r="45" spans="1:58" ht="39.950000000000003" customHeight="1" x14ac:dyDescent="0.25">
      <c r="A45" t="s">
        <v>973</v>
      </c>
      <c r="B45" s="6" t="s">
        <v>19</v>
      </c>
      <c r="C45" t="s">
        <v>20</v>
      </c>
      <c r="D45" t="s">
        <v>1705</v>
      </c>
      <c r="E45" t="s">
        <v>1744</v>
      </c>
      <c r="F45" t="s">
        <v>210</v>
      </c>
      <c r="G45" t="s">
        <v>974</v>
      </c>
      <c r="H45" t="s">
        <v>22</v>
      </c>
      <c r="I45" t="s">
        <v>546</v>
      </c>
      <c r="J45">
        <v>2023</v>
      </c>
      <c r="K45">
        <v>2028</v>
      </c>
      <c r="L45" t="s">
        <v>547</v>
      </c>
      <c r="M45" t="s">
        <v>548</v>
      </c>
      <c r="N45" t="s">
        <v>975</v>
      </c>
      <c r="O45" t="s">
        <v>550</v>
      </c>
      <c r="P45" t="s">
        <v>27</v>
      </c>
      <c r="Q45" t="s">
        <v>27</v>
      </c>
      <c r="R45" t="s">
        <v>28</v>
      </c>
      <c r="S45" t="s">
        <v>53</v>
      </c>
      <c r="T45">
        <v>1</v>
      </c>
      <c r="V45">
        <f>Table1[[#This Row],[Volume '[m³']]]/(Table1[[#This Row],[Product Length '[m']]]*Table1[[#This Row],[Product Width '[m']]])</f>
        <v>3.0702158361732828E-3</v>
      </c>
      <c r="W45">
        <v>0.33</v>
      </c>
      <c r="X45">
        <v>0.42</v>
      </c>
      <c r="Z45">
        <f>Table1[[#This Row],[Volume '[m³']]]/Table1[[#This Row],[Product Thickness '[m']]]</f>
        <v>0.1386</v>
      </c>
      <c r="AA45">
        <f>Table1[[#This Row],[Mass per DU '[kg']]]/Table1[[#This Row],[Density '[kg/m3']]]</f>
        <v>4.2553191489361702E-4</v>
      </c>
      <c r="AC45">
        <v>2350</v>
      </c>
      <c r="AH45">
        <v>1</v>
      </c>
      <c r="AI45">
        <v>1</v>
      </c>
      <c r="AJ45" t="s">
        <v>30</v>
      </c>
      <c r="AK45" t="s">
        <v>31</v>
      </c>
      <c r="AL45" t="s">
        <v>1126</v>
      </c>
      <c r="AM45" s="9">
        <f>SUM(AR45,AS45,AT45)/Table1[[#This Row],[Volume '[m³']]]</f>
        <v>387.56199999999995</v>
      </c>
      <c r="AN45" s="3">
        <f>SUM(AR45,AS45,AT45)</f>
        <v>0.16491999999999998</v>
      </c>
      <c r="AR45">
        <v>0.14019999999999999</v>
      </c>
      <c r="AS45">
        <v>6.77E-3</v>
      </c>
      <c r="AT45">
        <v>1.7950000000000001E-2</v>
      </c>
      <c r="AU45">
        <v>8.8220000000000006E-5</v>
      </c>
      <c r="AV45">
        <v>2.018E-6</v>
      </c>
      <c r="AW45">
        <v>1.173E-6</v>
      </c>
      <c r="AX45">
        <f>Table1[[#This Row],[Global Warming Potential - Land Use And Land Use Change (GWP-luluc) '[kg CO₂e'] - A1]]+Table1[[#This Row],[Global Warming Potential - Land Use And Land Use Change (GWP-luluc) '[kg CO₂e'] - A2]]+Table1[[#This Row],[Global Warming Potential - Land Use And Land Use Change (GWP-luluc) '[kg CO₂e'] - A3]]</f>
        <v>9.1410999999999996E-5</v>
      </c>
      <c r="AY45">
        <v>-4.2169999999999999E-2</v>
      </c>
      <c r="AZ45">
        <v>2.0420000000000001E-6</v>
      </c>
      <c r="BA45">
        <v>2.0430000000000001E-4</v>
      </c>
      <c r="BB45">
        <f>Table1[[#This Row],[Global Warming Potential - Biogenic (GWP-biogenic) '[kg CO₂e'] - A1]]+Table1[[#This Row],[Global Warming Potential - Biogenic (GWP-biogenic) '[kg CO₂e'] - A2]]+Table1[[#This Row],[Global Warming Potential - Biogenic (GWP-biogenic) '[kg CO₂e'] - A3]]</f>
        <v>-4.1963658000000001E-2</v>
      </c>
      <c r="BC45">
        <v>0.18229999999999999</v>
      </c>
      <c r="BD45">
        <v>6.7660000000000003E-3</v>
      </c>
      <c r="BE45">
        <v>1.7749999999999998E-2</v>
      </c>
      <c r="BF45">
        <f>Table1[[#This Row],[Global Warming Potential - Fossil Fuels (GWP-fossil) '[kg CO₂e'] - A1]]+Table1[[#This Row],[Global Warming Potential - Fossil Fuels (GWP-fossil) '[kg CO₂e'] - A2]]+Table1[[#This Row],[Global Warming Potential - Fossil Fuels (GWP-fossil) '[kg CO₂e'] - A3]]</f>
        <v>0.20681599999999997</v>
      </c>
    </row>
    <row r="46" spans="1:58" ht="39.950000000000003" customHeight="1" x14ac:dyDescent="0.25">
      <c r="A46" t="s">
        <v>1002</v>
      </c>
      <c r="B46" s="6" t="s">
        <v>35</v>
      </c>
      <c r="C46" t="s">
        <v>1192</v>
      </c>
      <c r="D46" t="s">
        <v>1705</v>
      </c>
      <c r="E46" t="s">
        <v>1744</v>
      </c>
      <c r="F46" t="s">
        <v>34</v>
      </c>
      <c r="G46" t="s">
        <v>1003</v>
      </c>
      <c r="H46" t="s">
        <v>22</v>
      </c>
      <c r="I46" t="s">
        <v>205</v>
      </c>
      <c r="J46">
        <v>2018</v>
      </c>
      <c r="K46">
        <v>2023</v>
      </c>
      <c r="L46" t="s">
        <v>1004</v>
      </c>
      <c r="M46" t="s">
        <v>1005</v>
      </c>
      <c r="N46" t="s">
        <v>208</v>
      </c>
      <c r="P46" t="s">
        <v>1006</v>
      </c>
      <c r="Q46" t="s">
        <v>1006</v>
      </c>
      <c r="R46" t="s">
        <v>28</v>
      </c>
      <c r="S46" t="s">
        <v>53</v>
      </c>
      <c r="T46">
        <v>1</v>
      </c>
      <c r="V46">
        <f>Table1[[#This Row],[Volume '[m³']]]/(Table1[[#This Row],[Product Length '[m']]]*Table1[[#This Row],[Product Width '[m']]])</f>
        <v>3.0334467842430637E-3</v>
      </c>
      <c r="W46">
        <v>0.33400000000000002</v>
      </c>
      <c r="X46">
        <v>0.42</v>
      </c>
      <c r="Z46">
        <f>Table1[[#This Row],[Volume '[m³']]]/Table1[[#This Row],[Product Thickness '[m']]]</f>
        <v>0.14028000000000002</v>
      </c>
      <c r="AA46">
        <f>Table1[[#This Row],[Mass per DU '[kg']]]/Table1[[#This Row],[Density '[kg/m3']]]</f>
        <v>4.2553191489361702E-4</v>
      </c>
      <c r="AC46">
        <v>2350</v>
      </c>
      <c r="AH46">
        <v>1</v>
      </c>
      <c r="AI46">
        <v>1</v>
      </c>
      <c r="AJ46" t="s">
        <v>30</v>
      </c>
      <c r="AK46" t="s">
        <v>31</v>
      </c>
      <c r="AL46" t="s">
        <v>1126</v>
      </c>
      <c r="AM46" s="9">
        <f>SUM(AO46,AP46,AQ46)/Table1[[#This Row],[Volume '[m³']]]</f>
        <v>620.91700000000003</v>
      </c>
      <c r="AN46" s="3">
        <f>SUM(AO46,AP46,AQ46)</f>
        <v>0.26422000000000001</v>
      </c>
      <c r="AO46">
        <v>0.22500000000000001</v>
      </c>
      <c r="AP46">
        <v>7.4200000000000004E-3</v>
      </c>
      <c r="AQ46">
        <v>3.1800000000000002E-2</v>
      </c>
    </row>
    <row r="47" spans="1:58" ht="39.950000000000003" customHeight="1" x14ac:dyDescent="0.25">
      <c r="A47" t="s">
        <v>1115</v>
      </c>
      <c r="B47" s="6" t="s">
        <v>35</v>
      </c>
      <c r="C47" t="s">
        <v>1192</v>
      </c>
      <c r="D47" t="s">
        <v>1705</v>
      </c>
      <c r="E47" t="s">
        <v>1744</v>
      </c>
      <c r="F47" t="s">
        <v>34</v>
      </c>
      <c r="G47" t="s">
        <v>1116</v>
      </c>
      <c r="H47" t="s">
        <v>22</v>
      </c>
      <c r="I47" t="s">
        <v>205</v>
      </c>
      <c r="J47">
        <v>2018</v>
      </c>
      <c r="K47">
        <v>2023</v>
      </c>
      <c r="L47" t="s">
        <v>933</v>
      </c>
      <c r="M47" t="s">
        <v>1117</v>
      </c>
      <c r="N47" t="s">
        <v>208</v>
      </c>
      <c r="P47" t="s">
        <v>41</v>
      </c>
      <c r="Q47" t="s">
        <v>41</v>
      </c>
      <c r="R47" t="s">
        <v>28</v>
      </c>
      <c r="S47" t="s">
        <v>53</v>
      </c>
      <c r="T47">
        <v>1</v>
      </c>
      <c r="V47">
        <f>Table1[[#This Row],[Volume '[m³']]]/(Table1[[#This Row],[Product Length '[m']]]*Table1[[#This Row],[Product Width '[m']]])</f>
        <v>3.0334467842430637E-3</v>
      </c>
      <c r="W47">
        <v>0.33400000000000002</v>
      </c>
      <c r="X47">
        <v>0.42</v>
      </c>
      <c r="Z47">
        <f>Table1[[#This Row],[Volume '[m³']]]/Table1[[#This Row],[Product Thickness '[m']]]</f>
        <v>0.14028000000000002</v>
      </c>
      <c r="AA47">
        <f>Table1[[#This Row],[Mass per DU '[kg']]]/Table1[[#This Row],[Density '[kg/m3']]]</f>
        <v>4.2553191489361702E-4</v>
      </c>
      <c r="AC47">
        <v>2350</v>
      </c>
      <c r="AH47">
        <v>1</v>
      </c>
      <c r="AI47">
        <v>1</v>
      </c>
      <c r="AJ47" t="s">
        <v>30</v>
      </c>
      <c r="AK47" t="s">
        <v>31</v>
      </c>
      <c r="AL47" t="s">
        <v>1126</v>
      </c>
      <c r="AM47" s="9">
        <f>SUM(AO47,AP47,AQ47)/Table1[[#This Row],[Volume '[m³']]]</f>
        <v>641.22100000000012</v>
      </c>
      <c r="AN47" s="3">
        <f>SUM(AO47,AP47,AQ47)</f>
        <v>0.27286000000000005</v>
      </c>
      <c r="AO47">
        <v>0.23400000000000001</v>
      </c>
      <c r="AP47">
        <v>7.0600000000000003E-3</v>
      </c>
      <c r="AQ47">
        <v>3.1800000000000002E-2</v>
      </c>
    </row>
    <row r="48" spans="1:58" ht="39.950000000000003" customHeight="1" x14ac:dyDescent="0.25">
      <c r="A48" t="s">
        <v>1442</v>
      </c>
      <c r="B48" s="6" t="s">
        <v>19</v>
      </c>
      <c r="C48" t="s">
        <v>20</v>
      </c>
      <c r="D48" t="s">
        <v>1755</v>
      </c>
      <c r="E48" t="s">
        <v>1743</v>
      </c>
      <c r="F48" t="s">
        <v>1443</v>
      </c>
      <c r="G48" t="s">
        <v>1456</v>
      </c>
      <c r="H48" t="s">
        <v>1238</v>
      </c>
      <c r="I48" t="s">
        <v>1444</v>
      </c>
      <c r="J48">
        <v>2023</v>
      </c>
      <c r="K48">
        <v>2028</v>
      </c>
      <c r="L48" t="s">
        <v>1445</v>
      </c>
      <c r="M48" t="s">
        <v>1446</v>
      </c>
      <c r="N48" t="s">
        <v>1447</v>
      </c>
      <c r="O48" t="s">
        <v>1448</v>
      </c>
      <c r="P48" t="s">
        <v>1449</v>
      </c>
      <c r="Q48" t="s">
        <v>1281</v>
      </c>
      <c r="R48" t="s">
        <v>28</v>
      </c>
      <c r="S48" t="s">
        <v>1450</v>
      </c>
      <c r="T48">
        <v>26.975999999999999</v>
      </c>
      <c r="U48">
        <v>26.975999999999999</v>
      </c>
      <c r="V48">
        <v>1.2500000000000001E-2</v>
      </c>
      <c r="Z48">
        <v>1</v>
      </c>
      <c r="AA48">
        <f>Table1[[#This Row],[Area '[m²'] ]]*Table1[[#This Row],[Product Thickness '[m']]]</f>
        <v>1.2500000000000001E-2</v>
      </c>
      <c r="AC48">
        <f>Table1[[#This Row],[Weight per m2 '[kg']]]/Table1[[#This Row],[Product Thickness '[m']]]</f>
        <v>2158.08</v>
      </c>
      <c r="AH48">
        <v>1</v>
      </c>
      <c r="AI48">
        <v>1</v>
      </c>
      <c r="AJ48" t="s">
        <v>43</v>
      </c>
      <c r="AK48" t="s">
        <v>1282</v>
      </c>
      <c r="AL48" t="s">
        <v>1282</v>
      </c>
      <c r="AM48" s="9">
        <v>32.9</v>
      </c>
      <c r="AN48" s="3">
        <v>32.9</v>
      </c>
      <c r="AX48">
        <v>6.4699999999999994E-2</v>
      </c>
      <c r="BB48">
        <v>-0.48399999999999999</v>
      </c>
      <c r="BF48">
        <v>33.299999999999997</v>
      </c>
    </row>
    <row r="49" spans="1:58" ht="39.950000000000003" customHeight="1" x14ac:dyDescent="0.25">
      <c r="A49" t="s">
        <v>1451</v>
      </c>
      <c r="B49" s="6" t="s">
        <v>19</v>
      </c>
      <c r="C49" t="s">
        <v>20</v>
      </c>
      <c r="D49" t="s">
        <v>1755</v>
      </c>
      <c r="E49" t="s">
        <v>1743</v>
      </c>
      <c r="F49" t="s">
        <v>1443</v>
      </c>
      <c r="G49" t="s">
        <v>1462</v>
      </c>
      <c r="H49" t="s">
        <v>1238</v>
      </c>
      <c r="I49" t="s">
        <v>1452</v>
      </c>
      <c r="J49">
        <v>2023</v>
      </c>
      <c r="K49">
        <v>2028</v>
      </c>
      <c r="L49" t="s">
        <v>1453</v>
      </c>
      <c r="M49" t="s">
        <v>1446</v>
      </c>
      <c r="N49" t="s">
        <v>1454</v>
      </c>
      <c r="O49" t="s">
        <v>1455</v>
      </c>
      <c r="P49" t="s">
        <v>1449</v>
      </c>
      <c r="Q49" t="s">
        <v>1281</v>
      </c>
      <c r="R49" t="s">
        <v>28</v>
      </c>
      <c r="S49" t="s">
        <v>1450</v>
      </c>
      <c r="T49">
        <v>36.97</v>
      </c>
      <c r="U49">
        <v>36.97</v>
      </c>
      <c r="V49">
        <v>1.6799999999999999E-2</v>
      </c>
      <c r="Z49">
        <v>1</v>
      </c>
      <c r="AA49">
        <f>Table1[[#This Row],[Area '[m²'] ]]*Table1[[#This Row],[Product Thickness '[m']]]</f>
        <v>1.6799999999999999E-2</v>
      </c>
      <c r="AC49">
        <f>Table1[[#This Row],[Weight per m2 '[kg']]]/Table1[[#This Row],[Product Thickness '[m']]]</f>
        <v>2200.5952380952381</v>
      </c>
      <c r="AH49">
        <v>1</v>
      </c>
      <c r="AI49">
        <v>1</v>
      </c>
      <c r="AJ49" t="s">
        <v>43</v>
      </c>
      <c r="AK49" t="s">
        <v>1282</v>
      </c>
      <c r="AL49" t="s">
        <v>1282</v>
      </c>
      <c r="AM49" s="9">
        <v>44</v>
      </c>
      <c r="AN49" s="3">
        <v>44</v>
      </c>
      <c r="AX49">
        <v>9.6299999999999997E-2</v>
      </c>
      <c r="BB49">
        <v>-7.02</v>
      </c>
      <c r="BF49">
        <v>50.9</v>
      </c>
    </row>
    <row r="50" spans="1:58" ht="39.950000000000003" customHeight="1" x14ac:dyDescent="0.25">
      <c r="A50" t="s">
        <v>1457</v>
      </c>
      <c r="B50" s="6" t="s">
        <v>19</v>
      </c>
      <c r="C50" t="s">
        <v>20</v>
      </c>
      <c r="D50" t="s">
        <v>1755</v>
      </c>
      <c r="E50" t="s">
        <v>1743</v>
      </c>
      <c r="F50" t="s">
        <v>1443</v>
      </c>
      <c r="G50" t="s">
        <v>1468</v>
      </c>
      <c r="H50" t="s">
        <v>1238</v>
      </c>
      <c r="I50" t="s">
        <v>1458</v>
      </c>
      <c r="J50">
        <v>2023</v>
      </c>
      <c r="K50">
        <v>2028</v>
      </c>
      <c r="L50" t="s">
        <v>1459</v>
      </c>
      <c r="M50" t="s">
        <v>1446</v>
      </c>
      <c r="N50" t="s">
        <v>1460</v>
      </c>
      <c r="O50" t="s">
        <v>1461</v>
      </c>
      <c r="P50" t="s">
        <v>1449</v>
      </c>
      <c r="Q50" t="s">
        <v>1281</v>
      </c>
      <c r="R50" t="s">
        <v>28</v>
      </c>
      <c r="S50" t="s">
        <v>1450</v>
      </c>
      <c r="T50">
        <v>8.0519999999999996</v>
      </c>
      <c r="U50">
        <v>8.0519999999999996</v>
      </c>
      <c r="V50">
        <v>4.4999999999999997E-3</v>
      </c>
      <c r="Z50">
        <v>1</v>
      </c>
      <c r="AA50">
        <f>Table1[[#This Row],[Area '[m²'] ]]*Table1[[#This Row],[Product Thickness '[m']]]</f>
        <v>4.4999999999999997E-3</v>
      </c>
      <c r="AC50">
        <f>Table1[[#This Row],[Weight per m2 '[kg']]]/Table1[[#This Row],[Product Thickness '[m']]]</f>
        <v>1789.3333333333335</v>
      </c>
      <c r="AH50">
        <v>1</v>
      </c>
      <c r="AI50">
        <v>1</v>
      </c>
      <c r="AJ50" t="s">
        <v>43</v>
      </c>
      <c r="AK50" t="s">
        <v>1282</v>
      </c>
      <c r="AL50" t="s">
        <v>1282</v>
      </c>
      <c r="AM50" s="9">
        <v>12.7</v>
      </c>
      <c r="AN50" s="3">
        <v>12.7</v>
      </c>
      <c r="AX50">
        <v>0.39300000000000002</v>
      </c>
      <c r="BB50">
        <v>-1.73</v>
      </c>
      <c r="BF50">
        <v>14</v>
      </c>
    </row>
    <row r="51" spans="1:58" ht="39.950000000000003" customHeight="1" x14ac:dyDescent="0.25">
      <c r="A51" t="s">
        <v>1463</v>
      </c>
      <c r="B51" s="6" t="s">
        <v>19</v>
      </c>
      <c r="C51" t="s">
        <v>20</v>
      </c>
      <c r="D51" t="s">
        <v>1755</v>
      </c>
      <c r="E51" t="s">
        <v>1743</v>
      </c>
      <c r="F51" t="s">
        <v>1443</v>
      </c>
      <c r="G51" t="s">
        <v>1469</v>
      </c>
      <c r="H51" t="s">
        <v>1238</v>
      </c>
      <c r="I51" t="s">
        <v>1464</v>
      </c>
      <c r="J51">
        <v>2023</v>
      </c>
      <c r="K51">
        <v>2028</v>
      </c>
      <c r="L51" t="s">
        <v>1465</v>
      </c>
      <c r="M51" t="s">
        <v>1446</v>
      </c>
      <c r="N51" t="s">
        <v>1466</v>
      </c>
      <c r="O51" t="s">
        <v>1467</v>
      </c>
      <c r="P51" t="s">
        <v>1449</v>
      </c>
      <c r="Q51" t="s">
        <v>1281</v>
      </c>
      <c r="R51" t="s">
        <v>28</v>
      </c>
      <c r="S51" t="s">
        <v>1450</v>
      </c>
      <c r="T51">
        <v>48.670999999999999</v>
      </c>
      <c r="U51">
        <v>48.670999999999999</v>
      </c>
      <c r="V51">
        <v>2.1999999999999999E-2</v>
      </c>
      <c r="Z51">
        <v>1</v>
      </c>
      <c r="AA51">
        <f>Table1[[#This Row],[Area '[m²'] ]]*Table1[[#This Row],[Product Thickness '[m']]]</f>
        <v>2.1999999999999999E-2</v>
      </c>
      <c r="AC51">
        <f>Table1[[#This Row],[Weight per m2 '[kg']]]/Table1[[#This Row],[Product Thickness '[m']]]</f>
        <v>2212.318181818182</v>
      </c>
      <c r="AH51">
        <v>1</v>
      </c>
      <c r="AI51">
        <v>1</v>
      </c>
      <c r="AJ51" t="s">
        <v>43</v>
      </c>
      <c r="AK51" t="s">
        <v>1282</v>
      </c>
      <c r="AL51" t="s">
        <v>1282</v>
      </c>
      <c r="AM51" s="9">
        <v>68.2</v>
      </c>
      <c r="AN51" s="3">
        <v>68.2</v>
      </c>
      <c r="AX51">
        <v>9.2899999999999996E-2</v>
      </c>
      <c r="BB51">
        <v>-6.96</v>
      </c>
      <c r="BF51">
        <v>75</v>
      </c>
    </row>
    <row r="52" spans="1:58" ht="39.950000000000003" customHeight="1" x14ac:dyDescent="0.25">
      <c r="A52" t="s">
        <v>1470</v>
      </c>
      <c r="B52" s="6" t="s">
        <v>19</v>
      </c>
      <c r="C52" t="s">
        <v>20</v>
      </c>
      <c r="D52" t="s">
        <v>1755</v>
      </c>
      <c r="E52" t="s">
        <v>1743</v>
      </c>
      <c r="F52" t="s">
        <v>1443</v>
      </c>
      <c r="G52" t="s">
        <v>1475</v>
      </c>
      <c r="H52" t="s">
        <v>1238</v>
      </c>
      <c r="I52" t="s">
        <v>1471</v>
      </c>
      <c r="J52">
        <v>2023</v>
      </c>
      <c r="K52">
        <v>2028</v>
      </c>
      <c r="L52" t="s">
        <v>1472</v>
      </c>
      <c r="M52" t="s">
        <v>1446</v>
      </c>
      <c r="N52" t="s">
        <v>1473</v>
      </c>
      <c r="O52" t="s">
        <v>1474</v>
      </c>
      <c r="P52" t="s">
        <v>1449</v>
      </c>
      <c r="Q52" t="s">
        <v>1281</v>
      </c>
      <c r="R52" t="s">
        <v>28</v>
      </c>
      <c r="S52" t="s">
        <v>1450</v>
      </c>
      <c r="T52">
        <v>38.551000000000002</v>
      </c>
      <c r="U52">
        <v>38.551000000000002</v>
      </c>
      <c r="V52">
        <v>1.67E-2</v>
      </c>
      <c r="Z52">
        <v>1</v>
      </c>
      <c r="AA52">
        <f>Table1[[#This Row],[Area '[m²'] ]]*Table1[[#This Row],[Product Thickness '[m']]]</f>
        <v>1.67E-2</v>
      </c>
      <c r="AC52">
        <f>Table1[[#This Row],[Weight per m2 '[kg']]]/Table1[[#This Row],[Product Thickness '[m']]]</f>
        <v>2308.4431137724555</v>
      </c>
      <c r="AH52">
        <v>1</v>
      </c>
      <c r="AI52">
        <v>1</v>
      </c>
      <c r="AJ52" t="s">
        <v>43</v>
      </c>
      <c r="AK52" t="s">
        <v>1282</v>
      </c>
      <c r="AL52" t="s">
        <v>1282</v>
      </c>
      <c r="AM52" s="9">
        <v>52.3</v>
      </c>
      <c r="AN52" s="3">
        <v>52.3</v>
      </c>
      <c r="AX52">
        <v>9.3399999999999997E-2</v>
      </c>
      <c r="BB52">
        <v>-7.96</v>
      </c>
      <c r="BF52">
        <v>60.2</v>
      </c>
    </row>
    <row r="53" spans="1:58" ht="39.950000000000003" customHeight="1" x14ac:dyDescent="0.25">
      <c r="A53" t="s">
        <v>417</v>
      </c>
      <c r="B53" s="6" t="s">
        <v>19</v>
      </c>
      <c r="C53" t="s">
        <v>20</v>
      </c>
      <c r="D53" t="s">
        <v>1386</v>
      </c>
      <c r="E53" t="s">
        <v>426</v>
      </c>
      <c r="F53" t="s">
        <v>418</v>
      </c>
      <c r="G53" t="s">
        <v>419</v>
      </c>
      <c r="H53" t="s">
        <v>22</v>
      </c>
      <c r="I53" t="s">
        <v>420</v>
      </c>
      <c r="J53">
        <v>2023</v>
      </c>
      <c r="K53">
        <v>2028</v>
      </c>
      <c r="L53" t="s">
        <v>421</v>
      </c>
      <c r="M53" t="s">
        <v>422</v>
      </c>
      <c r="N53" t="s">
        <v>423</v>
      </c>
      <c r="O53" t="s">
        <v>424</v>
      </c>
      <c r="P53" t="s">
        <v>27</v>
      </c>
      <c r="Q53" t="s">
        <v>27</v>
      </c>
      <c r="R53" t="s">
        <v>28</v>
      </c>
      <c r="S53" t="s">
        <v>425</v>
      </c>
      <c r="T53">
        <v>1</v>
      </c>
      <c r="AA53">
        <f>Table1[[#This Row],[Mass per DU '[kg']]]/Table1[[#This Row],[Density '[kg/m3']]]</f>
        <v>6.9979006298110562E-4</v>
      </c>
      <c r="AC53">
        <f>1000*Table1[[#This Row],[Density '[kg/litre']]]</f>
        <v>1429</v>
      </c>
      <c r="AF53">
        <v>1.429</v>
      </c>
      <c r="AG53">
        <v>11.4</v>
      </c>
      <c r="AH53">
        <v>1</v>
      </c>
      <c r="AI53">
        <v>1</v>
      </c>
      <c r="AJ53" t="s">
        <v>30</v>
      </c>
      <c r="AK53" t="s">
        <v>31</v>
      </c>
      <c r="AL53" t="s">
        <v>31</v>
      </c>
      <c r="AM53" s="9">
        <f t="shared" ref="AM53:AM58" si="1">SUM(AR53,AS53,AT53)</f>
        <v>1.4698369999999998</v>
      </c>
      <c r="AN53" s="3">
        <f t="shared" ref="AN53:AN58" si="2">SUM(AR53,AS53,AT53)</f>
        <v>1.4698369999999998</v>
      </c>
      <c r="AR53">
        <v>1.4119999999999999</v>
      </c>
      <c r="AS53">
        <v>5.185E-2</v>
      </c>
      <c r="AT53">
        <v>5.9870000000000001E-3</v>
      </c>
      <c r="AU53">
        <v>1.8579999999999999E-2</v>
      </c>
      <c r="AV53">
        <v>2.5590000000000001E-5</v>
      </c>
      <c r="AW53">
        <v>4.126E-6</v>
      </c>
      <c r="AX53">
        <f>Table1[[#This Row],[Global Warming Potential - Land Use And Land Use Change (GWP-luluc) '[kg CO₂e'] - A1]]+Table1[[#This Row],[Global Warming Potential - Land Use And Land Use Change (GWP-luluc) '[kg CO₂e'] - A2]]+Table1[[#This Row],[Global Warming Potential - Land Use And Land Use Change (GWP-luluc) '[kg CO₂e'] - A3]]</f>
        <v>1.8609715999999998E-2</v>
      </c>
      <c r="AY53">
        <v>-9.6909999999999997E-4</v>
      </c>
      <c r="AZ53">
        <v>3.2379999999999998E-5</v>
      </c>
      <c r="BA53">
        <v>1.58E-3</v>
      </c>
      <c r="BB53">
        <f>Table1[[#This Row],[Global Warming Potential - Biogenic (GWP-biogenic) '[kg CO₂e'] - A1]]+Table1[[#This Row],[Global Warming Potential - Biogenic (GWP-biogenic) '[kg CO₂e'] - A2]]+Table1[[#This Row],[Global Warming Potential - Biogenic (GWP-biogenic) '[kg CO₂e'] - A3]]</f>
        <v>6.4328000000000009E-4</v>
      </c>
      <c r="BC53">
        <v>1.839</v>
      </c>
      <c r="BD53">
        <v>5.1799999999999999E-2</v>
      </c>
      <c r="BE53">
        <v>4.4029999999999998E-3</v>
      </c>
      <c r="BF53">
        <f>Table1[[#This Row],[Global Warming Potential - Fossil Fuels (GWP-fossil) '[kg CO₂e'] - A1]]+Table1[[#This Row],[Global Warming Potential - Fossil Fuels (GWP-fossil) '[kg CO₂e'] - A2]]+Table1[[#This Row],[Global Warming Potential - Fossil Fuels (GWP-fossil) '[kg CO₂e'] - A3]]</f>
        <v>1.895203</v>
      </c>
    </row>
    <row r="54" spans="1:58" ht="39.950000000000003" customHeight="1" x14ac:dyDescent="0.25">
      <c r="A54" t="s">
        <v>509</v>
      </c>
      <c r="B54" s="6" t="s">
        <v>19</v>
      </c>
      <c r="C54" t="s">
        <v>20</v>
      </c>
      <c r="D54" t="s">
        <v>1386</v>
      </c>
      <c r="E54" t="s">
        <v>426</v>
      </c>
      <c r="F54" t="s">
        <v>418</v>
      </c>
      <c r="G54" t="s">
        <v>510</v>
      </c>
      <c r="H54" t="s">
        <v>22</v>
      </c>
      <c r="I54" t="s">
        <v>511</v>
      </c>
      <c r="J54">
        <v>2023</v>
      </c>
      <c r="K54">
        <v>2028</v>
      </c>
      <c r="L54" t="s">
        <v>512</v>
      </c>
      <c r="M54" t="s">
        <v>513</v>
      </c>
      <c r="N54" t="s">
        <v>514</v>
      </c>
      <c r="O54" t="s">
        <v>62</v>
      </c>
      <c r="P54" t="s">
        <v>27</v>
      </c>
      <c r="Q54" t="s">
        <v>27</v>
      </c>
      <c r="R54" t="s">
        <v>28</v>
      </c>
      <c r="S54" t="s">
        <v>425</v>
      </c>
      <c r="T54">
        <v>1</v>
      </c>
      <c r="AA54">
        <f>Table1[[#This Row],[Mass per DU '[kg']]]/Table1[[#This Row],[Density '[kg/m3']]]</f>
        <v>7.1022727272727275E-4</v>
      </c>
      <c r="AC54">
        <f>1000*Table1[[#This Row],[Density '[kg/litre']]]</f>
        <v>1408</v>
      </c>
      <c r="AF54">
        <v>1.4079999999999999</v>
      </c>
      <c r="AG54">
        <v>14</v>
      </c>
      <c r="AH54">
        <v>1</v>
      </c>
      <c r="AI54">
        <v>1</v>
      </c>
      <c r="AJ54" t="s">
        <v>30</v>
      </c>
      <c r="AK54" t="s">
        <v>31</v>
      </c>
      <c r="AL54" t="s">
        <v>31</v>
      </c>
      <c r="AM54" s="9">
        <f t="shared" si="1"/>
        <v>2.2455270000000001</v>
      </c>
      <c r="AN54" s="3">
        <f t="shared" si="2"/>
        <v>2.2455270000000001</v>
      </c>
      <c r="AR54">
        <v>2.1629999999999998</v>
      </c>
      <c r="AS54">
        <v>7.6539999999999997E-2</v>
      </c>
      <c r="AT54">
        <v>5.9870000000000001E-3</v>
      </c>
      <c r="AU54">
        <v>5.4210000000000001E-2</v>
      </c>
      <c r="AV54">
        <v>4.7939999999999998E-5</v>
      </c>
      <c r="AW54">
        <v>3.2930000000000001E-6</v>
      </c>
      <c r="AX54">
        <f>Table1[[#This Row],[Global Warming Potential - Land Use And Land Use Change (GWP-luluc) '[kg CO₂e'] - A1]]+Table1[[#This Row],[Global Warming Potential - Land Use And Land Use Change (GWP-luluc) '[kg CO₂e'] - A2]]+Table1[[#This Row],[Global Warming Potential - Land Use And Land Use Change (GWP-luluc) '[kg CO₂e'] - A3]]</f>
        <v>5.4261233000000006E-2</v>
      </c>
      <c r="AY54">
        <v>-2.9960000000000001E-2</v>
      </c>
      <c r="AZ54">
        <v>1.6969999999999998E-5</v>
      </c>
      <c r="BA54">
        <v>1.5679999999999999E-3</v>
      </c>
      <c r="BB54">
        <f>Table1[[#This Row],[Global Warming Potential - Biogenic (GWP-biogenic) '[kg CO₂e'] - A1]]+Table1[[#This Row],[Global Warming Potential - Biogenic (GWP-biogenic) '[kg CO₂e'] - A2]]+Table1[[#This Row],[Global Warming Potential - Biogenic (GWP-biogenic) '[kg CO₂e'] - A3]]</f>
        <v>-2.8375029999999999E-2</v>
      </c>
      <c r="BC54">
        <v>2.1389999999999998</v>
      </c>
      <c r="BD54">
        <v>7.6480000000000006E-2</v>
      </c>
      <c r="BE54">
        <v>4.4159999999999998E-3</v>
      </c>
      <c r="BF54">
        <f>Table1[[#This Row],[Global Warming Potential - Fossil Fuels (GWP-fossil) '[kg CO₂e'] - A1]]+Table1[[#This Row],[Global Warming Potential - Fossil Fuels (GWP-fossil) '[kg CO₂e'] - A2]]+Table1[[#This Row],[Global Warming Potential - Fossil Fuels (GWP-fossil) '[kg CO₂e'] - A3]]</f>
        <v>2.2198959999999999</v>
      </c>
    </row>
    <row r="55" spans="1:58" ht="39.950000000000003" customHeight="1" x14ac:dyDescent="0.25">
      <c r="A55" t="s">
        <v>584</v>
      </c>
      <c r="B55" s="6" t="s">
        <v>19</v>
      </c>
      <c r="C55" t="s">
        <v>20</v>
      </c>
      <c r="D55" t="s">
        <v>1386</v>
      </c>
      <c r="E55" t="s">
        <v>426</v>
      </c>
      <c r="F55" t="s">
        <v>418</v>
      </c>
      <c r="G55" t="s">
        <v>585</v>
      </c>
      <c r="H55" t="s">
        <v>22</v>
      </c>
      <c r="I55" t="s">
        <v>511</v>
      </c>
      <c r="J55">
        <v>2023</v>
      </c>
      <c r="K55">
        <v>2028</v>
      </c>
      <c r="L55" t="s">
        <v>586</v>
      </c>
      <c r="M55" t="s">
        <v>513</v>
      </c>
      <c r="N55" t="s">
        <v>514</v>
      </c>
      <c r="O55" t="s">
        <v>62</v>
      </c>
      <c r="P55" t="s">
        <v>27</v>
      </c>
      <c r="Q55" t="s">
        <v>27</v>
      </c>
      <c r="R55" t="s">
        <v>28</v>
      </c>
      <c r="S55" t="s">
        <v>425</v>
      </c>
      <c r="T55">
        <v>1</v>
      </c>
      <c r="AA55">
        <f>Table1[[#This Row],[Mass per DU '[kg']]]/Table1[[#This Row],[Density '[kg/m3']]]</f>
        <v>7.8988941548183253E-4</v>
      </c>
      <c r="AC55">
        <f>1000*Table1[[#This Row],[Density '[kg/litre']]]</f>
        <v>1266</v>
      </c>
      <c r="AF55">
        <v>1.266</v>
      </c>
      <c r="AG55">
        <v>13</v>
      </c>
      <c r="AH55">
        <v>1</v>
      </c>
      <c r="AI55">
        <v>1</v>
      </c>
      <c r="AJ55" t="s">
        <v>30</v>
      </c>
      <c r="AK55" t="s">
        <v>31</v>
      </c>
      <c r="AL55" t="s">
        <v>31</v>
      </c>
      <c r="AM55" s="9">
        <f t="shared" si="1"/>
        <v>2.3588270000000002</v>
      </c>
      <c r="AN55" s="3">
        <f t="shared" si="2"/>
        <v>2.3588270000000002</v>
      </c>
      <c r="AR55">
        <v>2.2829999999999999</v>
      </c>
      <c r="AS55">
        <v>6.9839999999999999E-2</v>
      </c>
      <c r="AT55">
        <v>5.9870000000000001E-3</v>
      </c>
      <c r="AU55">
        <v>5.4620000000000002E-2</v>
      </c>
      <c r="AV55">
        <v>4.4799999999999998E-5</v>
      </c>
      <c r="AW55">
        <v>3.2930000000000001E-6</v>
      </c>
      <c r="AX55">
        <f>Table1[[#This Row],[Global Warming Potential - Land Use And Land Use Change (GWP-luluc) '[kg CO₂e'] - A1]]+Table1[[#This Row],[Global Warming Potential - Land Use And Land Use Change (GWP-luluc) '[kg CO₂e'] - A2]]+Table1[[#This Row],[Global Warming Potential - Land Use And Land Use Change (GWP-luluc) '[kg CO₂e'] - A3]]</f>
        <v>5.4668093000000001E-2</v>
      </c>
      <c r="AY55">
        <v>-2.904E-2</v>
      </c>
      <c r="AZ55">
        <v>1.2269999999999999E-5</v>
      </c>
      <c r="BA55">
        <v>1.5679999999999999E-3</v>
      </c>
      <c r="BB55">
        <f>Table1[[#This Row],[Global Warming Potential - Biogenic (GWP-biogenic) '[kg CO₂e'] - A1]]+Table1[[#This Row],[Global Warming Potential - Biogenic (GWP-biogenic) '[kg CO₂e'] - A2]]+Table1[[#This Row],[Global Warming Potential - Biogenic (GWP-biogenic) '[kg CO₂e'] - A3]]</f>
        <v>-2.7459729999999998E-2</v>
      </c>
      <c r="BC55">
        <v>2.258</v>
      </c>
      <c r="BD55">
        <v>6.9790000000000005E-2</v>
      </c>
      <c r="BE55">
        <v>4.4159999999999998E-3</v>
      </c>
      <c r="BF55">
        <f>Table1[[#This Row],[Global Warming Potential - Fossil Fuels (GWP-fossil) '[kg CO₂e'] - A1]]+Table1[[#This Row],[Global Warming Potential - Fossil Fuels (GWP-fossil) '[kg CO₂e'] - A2]]+Table1[[#This Row],[Global Warming Potential - Fossil Fuels (GWP-fossil) '[kg CO₂e'] - A3]]</f>
        <v>2.3322059999999998</v>
      </c>
    </row>
    <row r="56" spans="1:58" ht="39.950000000000003" customHeight="1" x14ac:dyDescent="0.25">
      <c r="A56" t="s">
        <v>644</v>
      </c>
      <c r="B56" s="6" t="s">
        <v>19</v>
      </c>
      <c r="C56" t="s">
        <v>20</v>
      </c>
      <c r="D56" t="s">
        <v>1386</v>
      </c>
      <c r="E56" t="s">
        <v>426</v>
      </c>
      <c r="F56" t="s">
        <v>418</v>
      </c>
      <c r="G56" t="s">
        <v>645</v>
      </c>
      <c r="H56" t="s">
        <v>22</v>
      </c>
      <c r="I56" t="s">
        <v>646</v>
      </c>
      <c r="J56">
        <v>2023</v>
      </c>
      <c r="K56">
        <v>2028</v>
      </c>
      <c r="L56" t="s">
        <v>647</v>
      </c>
      <c r="M56" t="s">
        <v>648</v>
      </c>
      <c r="N56" t="s">
        <v>649</v>
      </c>
      <c r="O56" t="s">
        <v>62</v>
      </c>
      <c r="P56" t="s">
        <v>27</v>
      </c>
      <c r="Q56" t="s">
        <v>27</v>
      </c>
      <c r="R56" t="s">
        <v>28</v>
      </c>
      <c r="S56" t="s">
        <v>425</v>
      </c>
      <c r="T56">
        <v>1</v>
      </c>
      <c r="AA56">
        <f>Table1[[#This Row],[Mass per DU '[kg']]]/Table1[[#This Row],[Density '[kg/m3']]]</f>
        <v>8.2644628099173552E-4</v>
      </c>
      <c r="AC56">
        <f>1000*Table1[[#This Row],[Density '[kg/litre']]]</f>
        <v>1210</v>
      </c>
      <c r="AF56">
        <v>1.21</v>
      </c>
      <c r="AG56">
        <v>10</v>
      </c>
      <c r="AH56">
        <v>1</v>
      </c>
      <c r="AI56">
        <v>1</v>
      </c>
      <c r="AJ56" t="s">
        <v>30</v>
      </c>
      <c r="AK56" t="s">
        <v>31</v>
      </c>
      <c r="AL56" t="s">
        <v>31</v>
      </c>
      <c r="AM56" s="9">
        <f t="shared" si="1"/>
        <v>2.401027</v>
      </c>
      <c r="AN56" s="3">
        <f t="shared" si="2"/>
        <v>2.401027</v>
      </c>
      <c r="AR56">
        <v>2.339</v>
      </c>
      <c r="AS56">
        <v>5.604E-2</v>
      </c>
      <c r="AT56">
        <v>5.9870000000000001E-3</v>
      </c>
      <c r="AU56">
        <v>0.14000000000000001</v>
      </c>
      <c r="AV56">
        <v>2.637E-5</v>
      </c>
      <c r="AW56">
        <v>4.126E-6</v>
      </c>
      <c r="AX56">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0.140030496</v>
      </c>
      <c r="AY56">
        <v>-9.5079999999999998E-2</v>
      </c>
      <c r="AZ56">
        <v>3.8899999999999997E-5</v>
      </c>
      <c r="BA56">
        <v>1.58E-3</v>
      </c>
      <c r="BB56">
        <f>Table1[[#This Row],[Global Warming Potential - Biogenic (GWP-biogenic) '[kg CO₂e'] - A1]]+Table1[[#This Row],[Global Warming Potential - Biogenic (GWP-biogenic) '[kg CO₂e'] - A2]]+Table1[[#This Row],[Global Warming Potential - Biogenic (GWP-biogenic) '[kg CO₂e'] - A3]]</f>
        <v>-9.3461100000000005E-2</v>
      </c>
      <c r="BC56">
        <v>2.294</v>
      </c>
      <c r="BD56">
        <v>5.5980000000000002E-2</v>
      </c>
      <c r="BE56">
        <v>4.4029999999999998E-3</v>
      </c>
      <c r="BF56">
        <f>Table1[[#This Row],[Global Warming Potential - Fossil Fuels (GWP-fossil) '[kg CO₂e'] - A1]]+Table1[[#This Row],[Global Warming Potential - Fossil Fuels (GWP-fossil) '[kg CO₂e'] - A2]]+Table1[[#This Row],[Global Warming Potential - Fossil Fuels (GWP-fossil) '[kg CO₂e'] - A3]]</f>
        <v>2.3543829999999999</v>
      </c>
    </row>
    <row r="57" spans="1:58" ht="39.950000000000003" customHeight="1" x14ac:dyDescent="0.25">
      <c r="A57" t="s">
        <v>992</v>
      </c>
      <c r="B57" s="6" t="s">
        <v>19</v>
      </c>
      <c r="C57" t="s">
        <v>20</v>
      </c>
      <c r="D57" t="s">
        <v>1386</v>
      </c>
      <c r="E57" t="s">
        <v>426</v>
      </c>
      <c r="F57" t="s">
        <v>418</v>
      </c>
      <c r="G57" t="s">
        <v>993</v>
      </c>
      <c r="H57" t="s">
        <v>22</v>
      </c>
      <c r="I57" t="s">
        <v>420</v>
      </c>
      <c r="J57">
        <v>2023</v>
      </c>
      <c r="K57">
        <v>2028</v>
      </c>
      <c r="L57" t="s">
        <v>994</v>
      </c>
      <c r="M57" t="s">
        <v>995</v>
      </c>
      <c r="N57" t="s">
        <v>423</v>
      </c>
      <c r="O57" t="s">
        <v>424</v>
      </c>
      <c r="P57" t="s">
        <v>27</v>
      </c>
      <c r="Q57" t="s">
        <v>27</v>
      </c>
      <c r="R57" t="s">
        <v>28</v>
      </c>
      <c r="S57" t="s">
        <v>425</v>
      </c>
      <c r="T57">
        <v>1</v>
      </c>
      <c r="AA57">
        <f>Table1[[#This Row],[Mass per DU '[kg']]]/Table1[[#This Row],[Density '[kg/m3']]]</f>
        <v>9.8039215686274508E-4</v>
      </c>
      <c r="AC57">
        <f>1000*Table1[[#This Row],[Density '[kg/litre']]]</f>
        <v>1020</v>
      </c>
      <c r="AF57">
        <v>1.02</v>
      </c>
      <c r="AG57">
        <v>6.8</v>
      </c>
      <c r="AH57">
        <v>1</v>
      </c>
      <c r="AI57">
        <v>1</v>
      </c>
      <c r="AJ57" t="s">
        <v>30</v>
      </c>
      <c r="AK57" t="s">
        <v>31</v>
      </c>
      <c r="AL57" t="s">
        <v>31</v>
      </c>
      <c r="AM57" s="9">
        <f t="shared" si="1"/>
        <v>2.1872769999999999</v>
      </c>
      <c r="AN57" s="3">
        <f t="shared" si="2"/>
        <v>2.1872769999999999</v>
      </c>
      <c r="AR57">
        <v>2.1539999999999999</v>
      </c>
      <c r="AS57">
        <v>2.7289999999999998E-2</v>
      </c>
      <c r="AT57">
        <v>5.9870000000000001E-3</v>
      </c>
      <c r="AU57">
        <v>3.6749999999999998E-2</v>
      </c>
      <c r="AV57">
        <v>1.3179999999999999E-5</v>
      </c>
      <c r="AW57">
        <v>4.126E-6</v>
      </c>
      <c r="AX57">
        <f>Table1[[#This Row],[Global Warming Potential - Land Use And Land Use Change (GWP-luluc) '[kg CO₂e'] - A1]]+Table1[[#This Row],[Global Warming Potential - Land Use And Land Use Change (GWP-luluc) '[kg CO₂e'] - A2]]+Table1[[#This Row],[Global Warming Potential - Land Use And Land Use Change (GWP-luluc) '[kg CO₂e'] - A3]]</f>
        <v>3.6767306E-2</v>
      </c>
      <c r="AY57">
        <v>-1.1169999999999999E-2</v>
      </c>
      <c r="AZ57">
        <v>1.7929999999999999E-5</v>
      </c>
      <c r="BA57">
        <v>1.58E-3</v>
      </c>
      <c r="BB57">
        <f>Table1[[#This Row],[Global Warming Potential - Biogenic (GWP-biogenic) '[kg CO₂e'] - A1]]+Table1[[#This Row],[Global Warming Potential - Biogenic (GWP-biogenic) '[kg CO₂e'] - A2]]+Table1[[#This Row],[Global Warming Potential - Biogenic (GWP-biogenic) '[kg CO₂e'] - A3]]</f>
        <v>-9.5720700000000002E-3</v>
      </c>
      <c r="BC57">
        <v>2.129</v>
      </c>
      <c r="BD57">
        <v>2.726E-2</v>
      </c>
      <c r="BE57">
        <v>4.4029999999999998E-3</v>
      </c>
      <c r="BF57">
        <f>Table1[[#This Row],[Global Warming Potential - Fossil Fuels (GWP-fossil) '[kg CO₂e'] - A1]]+Table1[[#This Row],[Global Warming Potential - Fossil Fuels (GWP-fossil) '[kg CO₂e'] - A2]]+Table1[[#This Row],[Global Warming Potential - Fossil Fuels (GWP-fossil) '[kg CO₂e'] - A3]]</f>
        <v>2.160663</v>
      </c>
    </row>
    <row r="58" spans="1:58" ht="39.950000000000003" customHeight="1" x14ac:dyDescent="0.25">
      <c r="A58" t="s">
        <v>1060</v>
      </c>
      <c r="B58" s="6" t="s">
        <v>19</v>
      </c>
      <c r="C58" t="s">
        <v>20</v>
      </c>
      <c r="D58" t="s">
        <v>1386</v>
      </c>
      <c r="E58" t="s">
        <v>426</v>
      </c>
      <c r="F58" t="s">
        <v>418</v>
      </c>
      <c r="G58" t="s">
        <v>1061</v>
      </c>
      <c r="H58" t="s">
        <v>22</v>
      </c>
      <c r="I58" t="s">
        <v>646</v>
      </c>
      <c r="J58">
        <v>2023</v>
      </c>
      <c r="K58">
        <v>2028</v>
      </c>
      <c r="L58" t="s">
        <v>1062</v>
      </c>
      <c r="M58" t="s">
        <v>1063</v>
      </c>
      <c r="N58" t="s">
        <v>649</v>
      </c>
      <c r="O58" t="s">
        <v>62</v>
      </c>
      <c r="P58" t="s">
        <v>27</v>
      </c>
      <c r="Q58" t="s">
        <v>27</v>
      </c>
      <c r="R58" t="s">
        <v>28</v>
      </c>
      <c r="S58" t="s">
        <v>425</v>
      </c>
      <c r="T58">
        <v>1</v>
      </c>
      <c r="AA58">
        <f>Table1[[#This Row],[Mass per DU '[kg']]]/Table1[[#This Row],[Density '[kg/m3']]]</f>
        <v>7.0972320794889996E-4</v>
      </c>
      <c r="AC58">
        <f>1000*Table1[[#This Row],[Density '[kg/litre']]]</f>
        <v>1409</v>
      </c>
      <c r="AF58">
        <v>1.409</v>
      </c>
      <c r="AG58">
        <v>10</v>
      </c>
      <c r="AH58">
        <v>1</v>
      </c>
      <c r="AI58">
        <v>1</v>
      </c>
      <c r="AJ58" t="s">
        <v>30</v>
      </c>
      <c r="AK58" t="s">
        <v>31</v>
      </c>
      <c r="AL58" t="s">
        <v>31</v>
      </c>
      <c r="AM58" s="9">
        <f t="shared" si="1"/>
        <v>2.1028370000000005</v>
      </c>
      <c r="AN58" s="3">
        <f t="shared" si="2"/>
        <v>2.1028370000000005</v>
      </c>
      <c r="AR58">
        <v>2.0390000000000001</v>
      </c>
      <c r="AS58">
        <v>5.7849999999999999E-2</v>
      </c>
      <c r="AT58">
        <v>5.9870000000000001E-3</v>
      </c>
      <c r="AU58">
        <v>5.4273571595E-2</v>
      </c>
      <c r="AV58">
        <v>2.6859179000000001E-5</v>
      </c>
      <c r="AW58">
        <v>4.126E-6</v>
      </c>
      <c r="AX58">
        <f>Table1[[#This Row],[Global Warming Potential - Land Use And Land Use Change (GWP-luluc) '[kg CO₂e'] - A1]]+Table1[[#This Row],[Global Warming Potential - Land Use And Land Use Change (GWP-luluc) '[kg CO₂e'] - A2]]+Table1[[#This Row],[Global Warming Potential - Land Use And Land Use Change (GWP-luluc) '[kg CO₂e'] - A3]]</f>
        <v>5.4304556774E-2</v>
      </c>
      <c r="AY58">
        <v>-2.2986135841E-2</v>
      </c>
      <c r="AZ58">
        <v>4.1262454000000001E-5</v>
      </c>
      <c r="BA58">
        <v>1.58000544E-3</v>
      </c>
      <c r="BB58">
        <f>Table1[[#This Row],[Global Warming Potential - Biogenic (GWP-biogenic) '[kg CO₂e'] - A1]]+Table1[[#This Row],[Global Warming Potential - Biogenic (GWP-biogenic) '[kg CO₂e'] - A2]]+Table1[[#This Row],[Global Warming Potential - Biogenic (GWP-biogenic) '[kg CO₂e'] - A3]]</f>
        <v>-2.1364867946999998E-2</v>
      </c>
      <c r="BC58">
        <v>2.007793771327</v>
      </c>
      <c r="BD58">
        <v>5.7779893759000001E-2</v>
      </c>
      <c r="BE58">
        <v>4.4031846289999997E-3</v>
      </c>
      <c r="BF58">
        <f>Table1[[#This Row],[Global Warming Potential - Fossil Fuels (GWP-fossil) '[kg CO₂e'] - A1]]+Table1[[#This Row],[Global Warming Potential - Fossil Fuels (GWP-fossil) '[kg CO₂e'] - A2]]+Table1[[#This Row],[Global Warming Potential - Fossil Fuels (GWP-fossil) '[kg CO₂e'] - A3]]</f>
        <v>2.0699768497150002</v>
      </c>
    </row>
    <row r="59" spans="1:58" ht="39.950000000000003" customHeight="1" x14ac:dyDescent="0.25">
      <c r="A59" t="s">
        <v>1378</v>
      </c>
      <c r="B59" s="6" t="s">
        <v>19</v>
      </c>
      <c r="C59" t="s">
        <v>20</v>
      </c>
      <c r="D59" t="s">
        <v>1386</v>
      </c>
      <c r="E59" t="s">
        <v>1506</v>
      </c>
      <c r="F59" t="s">
        <v>1379</v>
      </c>
      <c r="G59" t="s">
        <v>1380</v>
      </c>
      <c r="H59" t="s">
        <v>1238</v>
      </c>
      <c r="I59" t="s">
        <v>1381</v>
      </c>
      <c r="J59">
        <v>2024</v>
      </c>
      <c r="K59">
        <v>2029</v>
      </c>
      <c r="L59" t="s">
        <v>1382</v>
      </c>
      <c r="M59" t="s">
        <v>1383</v>
      </c>
      <c r="N59" t="s">
        <v>1384</v>
      </c>
      <c r="O59" t="s">
        <v>1385</v>
      </c>
      <c r="P59" t="s">
        <v>1301</v>
      </c>
      <c r="Q59" t="s">
        <v>1281</v>
      </c>
      <c r="R59" t="s">
        <v>28</v>
      </c>
      <c r="S59" t="s">
        <v>1246</v>
      </c>
      <c r="T59">
        <v>1</v>
      </c>
      <c r="V59">
        <v>2.5000000000000001E-3</v>
      </c>
      <c r="AH59">
        <v>1</v>
      </c>
      <c r="AI59">
        <v>1</v>
      </c>
      <c r="AJ59" t="s">
        <v>30</v>
      </c>
      <c r="AK59" t="s">
        <v>31</v>
      </c>
      <c r="AL59" t="s">
        <v>31</v>
      </c>
      <c r="AM59" s="9">
        <v>0.15</v>
      </c>
      <c r="AN59" s="3">
        <v>0.15</v>
      </c>
      <c r="AX59">
        <v>8.1000000000000004E-5</v>
      </c>
      <c r="BB59">
        <v>-1.49E-2</v>
      </c>
      <c r="BF59">
        <v>0.16500000000000001</v>
      </c>
    </row>
    <row r="60" spans="1:58" ht="39.950000000000003" customHeight="1" x14ac:dyDescent="0.25">
      <c r="A60" t="s">
        <v>1387</v>
      </c>
      <c r="B60" s="6" t="s">
        <v>19</v>
      </c>
      <c r="C60" t="s">
        <v>20</v>
      </c>
      <c r="D60" t="s">
        <v>1386</v>
      </c>
      <c r="E60" t="s">
        <v>1506</v>
      </c>
      <c r="F60" t="s">
        <v>1379</v>
      </c>
      <c r="G60" t="s">
        <v>1388</v>
      </c>
      <c r="H60" t="s">
        <v>1238</v>
      </c>
      <c r="I60" t="s">
        <v>1389</v>
      </c>
      <c r="J60">
        <v>2024</v>
      </c>
      <c r="K60">
        <v>2029</v>
      </c>
      <c r="L60" t="s">
        <v>1390</v>
      </c>
      <c r="M60" t="s">
        <v>1391</v>
      </c>
      <c r="N60" t="s">
        <v>1392</v>
      </c>
      <c r="O60" t="s">
        <v>1393</v>
      </c>
      <c r="P60" t="s">
        <v>1301</v>
      </c>
      <c r="Q60" t="s">
        <v>1281</v>
      </c>
      <c r="R60" t="s">
        <v>28</v>
      </c>
      <c r="S60" t="s">
        <v>1246</v>
      </c>
      <c r="T60">
        <v>1</v>
      </c>
      <c r="V60">
        <v>2.5000000000000001E-3</v>
      </c>
      <c r="AH60">
        <v>1</v>
      </c>
      <c r="AI60">
        <v>1</v>
      </c>
      <c r="AJ60" t="s">
        <v>30</v>
      </c>
      <c r="AK60" t="s">
        <v>31</v>
      </c>
      <c r="AL60" t="s">
        <v>31</v>
      </c>
      <c r="AM60" s="9">
        <v>0.189</v>
      </c>
      <c r="AN60" s="3">
        <v>0.189</v>
      </c>
      <c r="AX60">
        <v>2.5300000000000001E-3</v>
      </c>
      <c r="BB60">
        <v>-1.9900000000000001E-2</v>
      </c>
      <c r="BF60">
        <v>0.20599999999999999</v>
      </c>
    </row>
    <row r="61" spans="1:58" ht="39.950000000000003" customHeight="1" x14ac:dyDescent="0.25">
      <c r="A61" t="s">
        <v>1403</v>
      </c>
      <c r="B61" s="6" t="s">
        <v>19</v>
      </c>
      <c r="C61" t="s">
        <v>20</v>
      </c>
      <c r="D61" t="s">
        <v>1386</v>
      </c>
      <c r="E61" t="s">
        <v>1506</v>
      </c>
      <c r="F61" t="s">
        <v>1404</v>
      </c>
      <c r="G61" t="s">
        <v>1405</v>
      </c>
      <c r="H61" t="s">
        <v>1238</v>
      </c>
      <c r="I61" t="s">
        <v>1406</v>
      </c>
      <c r="J61">
        <v>2023</v>
      </c>
      <c r="K61">
        <v>2028</v>
      </c>
      <c r="L61" t="s">
        <v>1407</v>
      </c>
      <c r="M61" t="s">
        <v>1408</v>
      </c>
      <c r="N61" t="s">
        <v>1409</v>
      </c>
      <c r="O61" t="s">
        <v>1410</v>
      </c>
      <c r="P61" t="s">
        <v>1411</v>
      </c>
      <c r="Q61" t="s">
        <v>1281</v>
      </c>
      <c r="R61" t="s">
        <v>28</v>
      </c>
      <c r="S61" t="s">
        <v>1412</v>
      </c>
      <c r="T61">
        <v>0.35</v>
      </c>
      <c r="U61">
        <v>0.35</v>
      </c>
      <c r="AC61">
        <v>1530</v>
      </c>
      <c r="AH61">
        <v>1</v>
      </c>
      <c r="AI61">
        <v>1</v>
      </c>
      <c r="AJ61" t="s">
        <v>43</v>
      </c>
      <c r="AK61" t="s">
        <v>1282</v>
      </c>
      <c r="AL61" t="s">
        <v>31</v>
      </c>
      <c r="AM61" s="10">
        <f>0.139/Table1[[#This Row],[Mass per DU '[kg']]]</f>
        <v>0.39714285714285719</v>
      </c>
      <c r="AN61" s="3">
        <v>0.13900000000000001</v>
      </c>
      <c r="AX61">
        <v>6.7000000000000002E-5</v>
      </c>
      <c r="BB61">
        <v>-4.1099999999999999E-3</v>
      </c>
      <c r="BF61">
        <v>0.14299999999999999</v>
      </c>
    </row>
    <row r="62" spans="1:58" ht="39.950000000000003" customHeight="1" x14ac:dyDescent="0.25">
      <c r="A62" t="s">
        <v>1668</v>
      </c>
      <c r="B62" s="6" t="s">
        <v>19</v>
      </c>
      <c r="C62" t="s">
        <v>20</v>
      </c>
      <c r="D62" t="s">
        <v>1386</v>
      </c>
      <c r="E62" t="s">
        <v>1669</v>
      </c>
      <c r="F62" t="s">
        <v>1653</v>
      </c>
      <c r="G62" t="s">
        <v>1670</v>
      </c>
      <c r="H62" t="s">
        <v>1238</v>
      </c>
      <c r="I62" t="s">
        <v>1671</v>
      </c>
      <c r="J62">
        <v>2021</v>
      </c>
      <c r="K62">
        <v>2026</v>
      </c>
      <c r="L62" t="s">
        <v>1672</v>
      </c>
      <c r="M62" t="s">
        <v>1673</v>
      </c>
      <c r="N62" t="s">
        <v>1674</v>
      </c>
      <c r="O62" t="s">
        <v>1675</v>
      </c>
      <c r="P62" t="s">
        <v>1676</v>
      </c>
      <c r="Q62" t="s">
        <v>1660</v>
      </c>
      <c r="R62" t="s">
        <v>28</v>
      </c>
      <c r="S62" t="s">
        <v>1220</v>
      </c>
      <c r="T62">
        <v>1</v>
      </c>
      <c r="V62">
        <v>2E-3</v>
      </c>
      <c r="Z62" t="s">
        <v>1677</v>
      </c>
      <c r="AC62">
        <v>940</v>
      </c>
      <c r="AH62">
        <v>1</v>
      </c>
      <c r="AI62">
        <v>1</v>
      </c>
      <c r="AJ62" t="s">
        <v>30</v>
      </c>
      <c r="AK62" t="s">
        <v>31</v>
      </c>
      <c r="AL62" t="s">
        <v>31</v>
      </c>
      <c r="AM62" s="9">
        <v>0.10199999999999999</v>
      </c>
      <c r="AN62" s="3">
        <v>0.10199999999999999</v>
      </c>
    </row>
    <row r="63" spans="1:58" ht="39.950000000000003" customHeight="1" x14ac:dyDescent="0.25">
      <c r="A63" t="s">
        <v>45</v>
      </c>
      <c r="B63" s="6" t="s">
        <v>19</v>
      </c>
      <c r="C63" t="s">
        <v>20</v>
      </c>
      <c r="D63" t="s">
        <v>54</v>
      </c>
      <c r="E63" t="s">
        <v>1724</v>
      </c>
      <c r="F63" t="s">
        <v>46</v>
      </c>
      <c r="G63" t="s">
        <v>47</v>
      </c>
      <c r="H63" t="s">
        <v>22</v>
      </c>
      <c r="I63" t="s">
        <v>48</v>
      </c>
      <c r="J63">
        <v>2020</v>
      </c>
      <c r="K63">
        <v>2025</v>
      </c>
      <c r="L63" t="s">
        <v>49</v>
      </c>
      <c r="M63" t="s">
        <v>50</v>
      </c>
      <c r="N63" t="s">
        <v>51</v>
      </c>
      <c r="P63" t="s">
        <v>52</v>
      </c>
      <c r="Q63" t="s">
        <v>52</v>
      </c>
      <c r="R63" t="s">
        <v>28</v>
      </c>
      <c r="S63" t="s">
        <v>53</v>
      </c>
      <c r="T63" s="5">
        <f>Table1[[#This Row],[Product Thickness '[m']]]*Table1[[#This Row],[Density '[kg/m3']]]</f>
        <v>11.1</v>
      </c>
      <c r="U63" s="5">
        <f>Table1[[#This Row],[Product Thickness '[m']]]*Table1[[#This Row],[Density '[kg/m3']]]</f>
        <v>11.1</v>
      </c>
      <c r="V63">
        <v>0.3</v>
      </c>
      <c r="Z63">
        <v>1</v>
      </c>
      <c r="AA63">
        <f>Table1[[#This Row],[Area '[m²'] ]]*Table1[[#This Row],[Product Thickness '[m']]]</f>
        <v>0.3</v>
      </c>
      <c r="AC63">
        <v>37</v>
      </c>
      <c r="AD63">
        <f>Table1[[#This Row],[Product Thickness '[m']]]/Table1[[#This Row],[Thermal resistance, R '[m²K/W'] ]]</f>
        <v>3.3003300330033E-2</v>
      </c>
      <c r="AE63">
        <v>9.09</v>
      </c>
      <c r="AH63">
        <v>1</v>
      </c>
      <c r="AI63">
        <v>1</v>
      </c>
      <c r="AJ63" t="s">
        <v>43</v>
      </c>
      <c r="AK63" t="s">
        <v>1127</v>
      </c>
      <c r="AL63" t="s">
        <v>1127</v>
      </c>
      <c r="AM63" s="9">
        <f>SUM(AO63,AP63,AQ63)</f>
        <v>3.4880000000000004</v>
      </c>
      <c r="AN63" s="3">
        <f>SUM(AO63,AP63,AQ63)</f>
        <v>3.4880000000000004</v>
      </c>
      <c r="AO63">
        <v>1.6</v>
      </c>
      <c r="AP63">
        <v>0.128</v>
      </c>
      <c r="AQ63">
        <v>1.76</v>
      </c>
    </row>
    <row r="64" spans="1:58" ht="39.950000000000003" customHeight="1" x14ac:dyDescent="0.25">
      <c r="A64" t="s">
        <v>55</v>
      </c>
      <c r="B64" s="6" t="s">
        <v>35</v>
      </c>
      <c r="C64" t="s">
        <v>1192</v>
      </c>
      <c r="D64" t="s">
        <v>54</v>
      </c>
      <c r="E64" t="s">
        <v>63</v>
      </c>
      <c r="F64" t="s">
        <v>56</v>
      </c>
      <c r="G64" t="s">
        <v>57</v>
      </c>
      <c r="H64" t="s">
        <v>22</v>
      </c>
      <c r="I64" t="s">
        <v>58</v>
      </c>
      <c r="J64">
        <v>2022</v>
      </c>
      <c r="K64">
        <v>2027</v>
      </c>
      <c r="L64" t="s">
        <v>59</v>
      </c>
      <c r="M64" t="s">
        <v>60</v>
      </c>
      <c r="N64" t="s">
        <v>61</v>
      </c>
      <c r="O64" t="s">
        <v>62</v>
      </c>
      <c r="P64" t="s">
        <v>27</v>
      </c>
      <c r="Q64" t="s">
        <v>27</v>
      </c>
      <c r="R64" t="s">
        <v>28</v>
      </c>
      <c r="S64" t="s">
        <v>53</v>
      </c>
      <c r="T64" s="5">
        <f>Table1[[#This Row],[Product Thickness '[m']]]*Table1[[#This Row],[Density '[kg/m3']]]</f>
        <v>25.500000000000004</v>
      </c>
      <c r="U64" s="5">
        <f>Table1[[#This Row],[Product Thickness '[m']]]*Table1[[#This Row],[Density '[kg/m3']]]</f>
        <v>25.500000000000004</v>
      </c>
      <c r="V64">
        <v>0.17</v>
      </c>
      <c r="Z64">
        <v>1</v>
      </c>
      <c r="AA64">
        <f>Table1[[#This Row],[Area '[m²'] ]]*Table1[[#This Row],[Product Thickness '[m']]]</f>
        <v>0.17</v>
      </c>
      <c r="AC64">
        <v>150</v>
      </c>
      <c r="AD64">
        <v>5.1999999999999998E-2</v>
      </c>
      <c r="AE64">
        <v>3.2690000000000001</v>
      </c>
      <c r="AH64">
        <v>1</v>
      </c>
      <c r="AI64">
        <v>1</v>
      </c>
      <c r="AJ64" t="s">
        <v>43</v>
      </c>
      <c r="AK64" t="s">
        <v>1127</v>
      </c>
      <c r="AL64" t="s">
        <v>1127</v>
      </c>
      <c r="AM64" s="9">
        <f>SUM(AR64,AS64,AT64)</f>
        <v>21.000039999999998</v>
      </c>
      <c r="AN64" s="3">
        <f t="shared" ref="AN64:AN72" si="3">SUM(AR64,AS64,AT64)</f>
        <v>21.000039999999998</v>
      </c>
      <c r="AR64">
        <v>20.86</v>
      </c>
      <c r="AS64">
        <v>0.1074</v>
      </c>
      <c r="AT64">
        <v>3.2640000000000002E-2</v>
      </c>
      <c r="AU64">
        <v>8.1689999999999996E-4</v>
      </c>
      <c r="AV64">
        <v>3.9169999999999999E-5</v>
      </c>
      <c r="AW64">
        <v>2.3159999999999999E-6</v>
      </c>
      <c r="AX64">
        <f>Table1[[#This Row],[Global Warming Potential - Land Use And Land Use Change (GWP-luluc) '[kg CO₂e'] - A1]]+Table1[[#This Row],[Global Warming Potential - Land Use And Land Use Change (GWP-luluc) '[kg CO₂e'] - A2]]+Table1[[#This Row],[Global Warming Potential - Land Use And Land Use Change (GWP-luluc) '[kg CO₂e'] - A3]]</f>
        <v>8.5838600000000004E-4</v>
      </c>
      <c r="AY64">
        <v>2.596E-2</v>
      </c>
      <c r="AZ64">
        <v>6.037E-5</v>
      </c>
      <c r="BA64">
        <v>-9.3279999999999995E-6</v>
      </c>
      <c r="BB64">
        <f>Table1[[#This Row],[Global Warming Potential - Biogenic (GWP-biogenic) '[kg CO₂e'] - A1]]+Table1[[#This Row],[Global Warming Potential - Biogenic (GWP-biogenic) '[kg CO₂e'] - A2]]+Table1[[#This Row],[Global Warming Potential - Biogenic (GWP-biogenic) '[kg CO₂e'] - A3]]</f>
        <v>2.6011042000000002E-2</v>
      </c>
      <c r="BC64">
        <v>20.84</v>
      </c>
      <c r="BD64">
        <v>0.10730000000000001</v>
      </c>
      <c r="BE64">
        <v>3.2649999999999998E-2</v>
      </c>
      <c r="BF64">
        <f>Table1[[#This Row],[Global Warming Potential - Fossil Fuels (GWP-fossil) '[kg CO₂e'] - A1]]+Table1[[#This Row],[Global Warming Potential - Fossil Fuels (GWP-fossil) '[kg CO₂e'] - A2]]+Table1[[#This Row],[Global Warming Potential - Fossil Fuels (GWP-fossil) '[kg CO₂e'] - A3]]</f>
        <v>20.979949999999999</v>
      </c>
    </row>
    <row r="65" spans="1:58" ht="39.950000000000003" customHeight="1" x14ac:dyDescent="0.25">
      <c r="A65" t="s">
        <v>261</v>
      </c>
      <c r="B65" s="6" t="s">
        <v>19</v>
      </c>
      <c r="C65" t="s">
        <v>20</v>
      </c>
      <c r="D65" t="s">
        <v>54</v>
      </c>
      <c r="E65" t="s">
        <v>267</v>
      </c>
      <c r="F65" t="s">
        <v>130</v>
      </c>
      <c r="G65" t="s">
        <v>262</v>
      </c>
      <c r="H65" t="s">
        <v>22</v>
      </c>
      <c r="I65" t="s">
        <v>263</v>
      </c>
      <c r="J65">
        <v>2023</v>
      </c>
      <c r="K65">
        <v>2028</v>
      </c>
      <c r="L65" s="2" t="s">
        <v>264</v>
      </c>
      <c r="M65" t="s">
        <v>265</v>
      </c>
      <c r="N65" t="s">
        <v>266</v>
      </c>
      <c r="O65" t="s">
        <v>62</v>
      </c>
      <c r="P65" t="s">
        <v>27</v>
      </c>
      <c r="Q65" t="s">
        <v>27</v>
      </c>
      <c r="R65" t="s">
        <v>28</v>
      </c>
      <c r="S65" t="s">
        <v>29</v>
      </c>
      <c r="T65">
        <v>1</v>
      </c>
      <c r="U65" s="5">
        <f>Table1[[#This Row],[Product Thickness '[m']]]*Table1[[#This Row],[Density '[kg/m3']]]</f>
        <v>1.2000000000000002</v>
      </c>
      <c r="V65">
        <v>0.1</v>
      </c>
      <c r="Z65">
        <f>Table1[[#This Row],[Volume '[m³']]]/Table1[[#This Row],[Product Thickness '[m']]]</f>
        <v>0.83333333333333326</v>
      </c>
      <c r="AA65">
        <f>Table1[[#This Row],[Mass per DU '[kg']]]/Table1[[#This Row],[Density '[kg/m3']]]</f>
        <v>8.3333333333333329E-2</v>
      </c>
      <c r="AC65">
        <v>12</v>
      </c>
      <c r="AD65">
        <v>3.5000000000000003E-2</v>
      </c>
      <c r="AE65">
        <v>2.8570000000000002</v>
      </c>
      <c r="AH65">
        <v>1</v>
      </c>
      <c r="AI65">
        <v>1</v>
      </c>
      <c r="AJ65" t="s">
        <v>30</v>
      </c>
      <c r="AK65" t="s">
        <v>31</v>
      </c>
      <c r="AL65" t="s">
        <v>1127</v>
      </c>
      <c r="AM65" s="9">
        <f>SUM(AR65,AS65,AT65) /Table1[[#This Row],[Volume '[m³']]]</f>
        <v>35.518751731404002</v>
      </c>
      <c r="AN65" s="3">
        <f t="shared" si="3"/>
        <v>2.9598959776170002</v>
      </c>
      <c r="AR65">
        <v>2.6594019656849999</v>
      </c>
      <c r="AS65">
        <v>3.7183595625000003E-2</v>
      </c>
      <c r="AT65">
        <v>0.26331041630699997</v>
      </c>
      <c r="AU65">
        <v>4.0005110199999998E-4</v>
      </c>
      <c r="AV65">
        <v>4.3361500999999998E-5</v>
      </c>
      <c r="AW65">
        <v>2.1710982999999999E-5</v>
      </c>
      <c r="AX65">
        <f>Table1[[#This Row],[Global Warming Potential - Land Use And Land Use Change (GWP-luluc) '[kg CO₂e'] - A1]]+Table1[[#This Row],[Global Warming Potential - Land Use And Land Use Change (GWP-luluc) '[kg CO₂e'] - A2]]+Table1[[#This Row],[Global Warming Potential - Land Use And Land Use Change (GWP-luluc) '[kg CO₂e'] - A3]]</f>
        <v>4.65123586E-4</v>
      </c>
      <c r="AY65">
        <v>9.0304793079999997E-3</v>
      </c>
      <c r="AZ65">
        <v>3.7733337999999997E-5</v>
      </c>
      <c r="BA65">
        <v>4.8992573589999996E-3</v>
      </c>
      <c r="BB65">
        <f>Table1[[#This Row],[Global Warming Potential - Biogenic (GWP-biogenic) '[kg CO₂e'] - A1]]+Table1[[#This Row],[Global Warming Potential - Biogenic (GWP-biogenic) '[kg CO₂e'] - A2]]+Table1[[#This Row],[Global Warming Potential - Biogenic (GWP-biogenic) '[kg CO₂e'] - A3]]</f>
        <v>1.3967470005E-2</v>
      </c>
      <c r="BC65">
        <v>2.6592878793739998</v>
      </c>
      <c r="BD65">
        <v>3.7103897110999998E-2</v>
      </c>
      <c r="BE65">
        <v>0.25839731155500001</v>
      </c>
      <c r="BF65">
        <f>Table1[[#This Row],[Global Warming Potential - Fossil Fuels (GWP-fossil) '[kg CO₂e'] - A1]]+Table1[[#This Row],[Global Warming Potential - Fossil Fuels (GWP-fossil) '[kg CO₂e'] - A2]]+Table1[[#This Row],[Global Warming Potential - Fossil Fuels (GWP-fossil) '[kg CO₂e'] - A3]]</f>
        <v>2.9547890880399996</v>
      </c>
    </row>
    <row r="66" spans="1:58" ht="39.950000000000003" customHeight="1" x14ac:dyDescent="0.25">
      <c r="A66" t="s">
        <v>454</v>
      </c>
      <c r="B66" s="6" t="s">
        <v>19</v>
      </c>
      <c r="C66" t="s">
        <v>20</v>
      </c>
      <c r="D66" t="s">
        <v>54</v>
      </c>
      <c r="E66" t="s">
        <v>267</v>
      </c>
      <c r="F66" t="s">
        <v>130</v>
      </c>
      <c r="G66" t="s">
        <v>455</v>
      </c>
      <c r="H66" t="s">
        <v>22</v>
      </c>
      <c r="I66" t="s">
        <v>263</v>
      </c>
      <c r="J66">
        <v>2023</v>
      </c>
      <c r="K66">
        <v>2028</v>
      </c>
      <c r="L66" s="2" t="s">
        <v>456</v>
      </c>
      <c r="M66" t="s">
        <v>265</v>
      </c>
      <c r="N66" t="s">
        <v>266</v>
      </c>
      <c r="O66" t="s">
        <v>62</v>
      </c>
      <c r="P66" t="s">
        <v>27</v>
      </c>
      <c r="Q66" t="s">
        <v>27</v>
      </c>
      <c r="R66" t="s">
        <v>28</v>
      </c>
      <c r="S66" t="s">
        <v>29</v>
      </c>
      <c r="T66">
        <v>1</v>
      </c>
      <c r="U66" s="5">
        <f>Table1[[#This Row],[Product Thickness '[m']]]*Table1[[#This Row],[Density '[kg/m3']]]</f>
        <v>1.2000000000000002</v>
      </c>
      <c r="V66">
        <v>0.1</v>
      </c>
      <c r="Z66">
        <f>Table1[[#This Row],[Volume '[m³']]]/Table1[[#This Row],[Product Thickness '[m']]]</f>
        <v>0.83333333333333326</v>
      </c>
      <c r="AA66">
        <f>Table1[[#This Row],[Mass per DU '[kg']]]/Table1[[#This Row],[Density '[kg/m3']]]</f>
        <v>8.3333333333333329E-2</v>
      </c>
      <c r="AC66">
        <v>12</v>
      </c>
      <c r="AD66">
        <v>3.3000000000000002E-2</v>
      </c>
      <c r="AE66">
        <v>3.03</v>
      </c>
      <c r="AH66">
        <v>1</v>
      </c>
      <c r="AI66">
        <v>1</v>
      </c>
      <c r="AJ66" t="s">
        <v>30</v>
      </c>
      <c r="AK66" t="s">
        <v>31</v>
      </c>
      <c r="AL66" t="s">
        <v>1127</v>
      </c>
      <c r="AM66" s="9">
        <f>SUM(AR66,AS66,AT66) /Table1[[#This Row],[Volume '[m³']]]</f>
        <v>33.118751731404011</v>
      </c>
      <c r="AN66" s="3">
        <f t="shared" si="3"/>
        <v>2.7598959776170005</v>
      </c>
      <c r="AR66">
        <v>2.4594019656850001</v>
      </c>
      <c r="AS66">
        <v>3.7183595625000003E-2</v>
      </c>
      <c r="AT66">
        <v>0.26331041630699997</v>
      </c>
      <c r="AU66">
        <v>2.30051102E-4</v>
      </c>
      <c r="AV66">
        <v>4.3361500999999998E-5</v>
      </c>
      <c r="AW66">
        <v>2.1710982999999999E-5</v>
      </c>
      <c r="AX66">
        <f>Table1[[#This Row],[Global Warming Potential - Land Use And Land Use Change (GWP-luluc) '[kg CO₂e'] - A1]]+Table1[[#This Row],[Global Warming Potential - Land Use And Land Use Change (GWP-luluc) '[kg CO₂e'] - A2]]+Table1[[#This Row],[Global Warming Potential - Land Use And Land Use Change (GWP-luluc) '[kg CO₂e'] - A3]]</f>
        <v>2.9512358599999999E-4</v>
      </c>
      <c r="AY66">
        <v>1.0030479308000001E-2</v>
      </c>
      <c r="AZ66">
        <v>3.7733337999999997E-5</v>
      </c>
      <c r="BA66">
        <v>4.8992573589999996E-3</v>
      </c>
      <c r="BB66">
        <f>Table1[[#This Row],[Global Warming Potential - Biogenic (GWP-biogenic) '[kg CO₂e'] - A1]]+Table1[[#This Row],[Global Warming Potential - Biogenic (GWP-biogenic) '[kg CO₂e'] - A2]]+Table1[[#This Row],[Global Warming Potential - Biogenic (GWP-biogenic) '[kg CO₂e'] - A3]]</f>
        <v>1.4967470005E-2</v>
      </c>
      <c r="BC66">
        <v>2.4592878793740001</v>
      </c>
      <c r="BD66">
        <v>3.7103897110999998E-2</v>
      </c>
      <c r="BE66">
        <v>0.25839731155500001</v>
      </c>
      <c r="BF66">
        <f>Table1[[#This Row],[Global Warming Potential - Fossil Fuels (GWP-fossil) '[kg CO₂e'] - A1]]+Table1[[#This Row],[Global Warming Potential - Fossil Fuels (GWP-fossil) '[kg CO₂e'] - A2]]+Table1[[#This Row],[Global Warming Potential - Fossil Fuels (GWP-fossil) '[kg CO₂e'] - A3]]</f>
        <v>2.7547890880399999</v>
      </c>
    </row>
    <row r="67" spans="1:58" ht="39.950000000000003" customHeight="1" x14ac:dyDescent="0.25">
      <c r="A67" t="s">
        <v>515</v>
      </c>
      <c r="B67" s="6" t="s">
        <v>35</v>
      </c>
      <c r="C67" t="s">
        <v>1192</v>
      </c>
      <c r="D67" t="s">
        <v>54</v>
      </c>
      <c r="E67" t="s">
        <v>63</v>
      </c>
      <c r="F67" t="s">
        <v>56</v>
      </c>
      <c r="G67" t="s">
        <v>516</v>
      </c>
      <c r="H67" t="s">
        <v>22</v>
      </c>
      <c r="I67" t="s">
        <v>58</v>
      </c>
      <c r="J67">
        <v>2022</v>
      </c>
      <c r="K67">
        <v>2027</v>
      </c>
      <c r="L67" t="s">
        <v>59</v>
      </c>
      <c r="M67" t="s">
        <v>517</v>
      </c>
      <c r="N67" t="s">
        <v>518</v>
      </c>
      <c r="O67" t="s">
        <v>519</v>
      </c>
      <c r="P67" t="s">
        <v>27</v>
      </c>
      <c r="Q67" t="s">
        <v>27</v>
      </c>
      <c r="R67" t="s">
        <v>28</v>
      </c>
      <c r="S67" t="s">
        <v>53</v>
      </c>
      <c r="T67" s="5">
        <f>Table1[[#This Row],[Product Thickness '[m']]]*Table1[[#This Row],[Density '[kg/m3']]]</f>
        <v>14.450000000000001</v>
      </c>
      <c r="U67" s="5">
        <f>Table1[[#This Row],[Product Thickness '[m']]]*Table1[[#This Row],[Density '[kg/m3']]]</f>
        <v>14.450000000000001</v>
      </c>
      <c r="V67">
        <v>0.17</v>
      </c>
      <c r="Z67">
        <v>1</v>
      </c>
      <c r="AA67">
        <f>Table1[[#This Row],[Area '[m²'] ]]*Table1[[#This Row],[Product Thickness '[m']]]</f>
        <v>0.17</v>
      </c>
      <c r="AC67">
        <v>85</v>
      </c>
      <c r="AD67">
        <v>4.1000000000000002E-2</v>
      </c>
      <c r="AE67">
        <v>4.1459999999999999</v>
      </c>
      <c r="AH67">
        <v>1</v>
      </c>
      <c r="AI67">
        <v>1</v>
      </c>
      <c r="AJ67" t="s">
        <v>43</v>
      </c>
      <c r="AK67" t="s">
        <v>1127</v>
      </c>
      <c r="AL67" t="s">
        <v>1127</v>
      </c>
      <c r="AM67" s="9">
        <f t="shared" ref="AM67:AM72" si="4">SUM(AR67,AS67,AT67)</f>
        <v>14.08033</v>
      </c>
      <c r="AN67" s="3">
        <f t="shared" si="3"/>
        <v>14.08033</v>
      </c>
      <c r="AR67">
        <v>13.96</v>
      </c>
      <c r="AS67">
        <v>9.6259999999999998E-2</v>
      </c>
      <c r="AT67">
        <v>2.4070000000000001E-2</v>
      </c>
      <c r="AU67">
        <v>1.3489999999999999E-3</v>
      </c>
      <c r="AV67">
        <v>3.6579999999999999E-5</v>
      </c>
      <c r="AW67">
        <v>1.708E-6</v>
      </c>
      <c r="AX67">
        <f>Table1[[#This Row],[Global Warming Potential - Land Use And Land Use Change (GWP-luluc) '[kg CO₂e'] - A1]]+Table1[[#This Row],[Global Warming Potential - Land Use And Land Use Change (GWP-luluc) '[kg CO₂e'] - A2]]+Table1[[#This Row],[Global Warming Potential - Land Use And Land Use Change (GWP-luluc) '[kg CO₂e'] - A3]]</f>
        <v>1.387288E-3</v>
      </c>
      <c r="AY67">
        <v>1.703E-2</v>
      </c>
      <c r="AZ67">
        <v>5.8109999999999998E-5</v>
      </c>
      <c r="BA67">
        <v>-6.8789999999999997E-6</v>
      </c>
      <c r="BB67">
        <f>Table1[[#This Row],[Global Warming Potential - Biogenic (GWP-biogenic) '[kg CO₂e'] - A1]]+Table1[[#This Row],[Global Warming Potential - Biogenic (GWP-biogenic) '[kg CO₂e'] - A2]]+Table1[[#This Row],[Global Warming Potential - Biogenic (GWP-biogenic) '[kg CO₂e'] - A3]]</f>
        <v>1.7081230999999999E-2</v>
      </c>
      <c r="BC67">
        <v>13.94</v>
      </c>
      <c r="BD67">
        <v>9.6170000000000005E-2</v>
      </c>
      <c r="BE67">
        <v>2.4070000000000001E-2</v>
      </c>
      <c r="BF67">
        <f>Table1[[#This Row],[Global Warming Potential - Fossil Fuels (GWP-fossil) '[kg CO₂e'] - A1]]+Table1[[#This Row],[Global Warming Potential - Fossil Fuels (GWP-fossil) '[kg CO₂e'] - A2]]+Table1[[#This Row],[Global Warming Potential - Fossil Fuels (GWP-fossil) '[kg CO₂e'] - A3]]</f>
        <v>14.06024</v>
      </c>
    </row>
    <row r="68" spans="1:58" ht="39.950000000000003" customHeight="1" x14ac:dyDescent="0.25">
      <c r="A68" t="s">
        <v>728</v>
      </c>
      <c r="B68" s="6" t="s">
        <v>19</v>
      </c>
      <c r="C68" t="s">
        <v>20</v>
      </c>
      <c r="D68" t="s">
        <v>54</v>
      </c>
      <c r="E68" t="s">
        <v>735</v>
      </c>
      <c r="F68" t="s">
        <v>471</v>
      </c>
      <c r="G68" t="s">
        <v>729</v>
      </c>
      <c r="H68" t="s">
        <v>22</v>
      </c>
      <c r="I68" t="s">
        <v>730</v>
      </c>
      <c r="J68">
        <v>2022</v>
      </c>
      <c r="K68">
        <v>2027</v>
      </c>
      <c r="L68" t="s">
        <v>731</v>
      </c>
      <c r="M68" t="s">
        <v>732</v>
      </c>
      <c r="N68" t="s">
        <v>733</v>
      </c>
      <c r="O68" t="s">
        <v>734</v>
      </c>
      <c r="P68" t="s">
        <v>27</v>
      </c>
      <c r="Q68" t="s">
        <v>27</v>
      </c>
      <c r="R68" t="s">
        <v>28</v>
      </c>
      <c r="S68" t="s">
        <v>53</v>
      </c>
      <c r="T68">
        <v>0.12</v>
      </c>
      <c r="U68">
        <v>0.12</v>
      </c>
      <c r="Z68">
        <v>1</v>
      </c>
      <c r="AH68">
        <v>1</v>
      </c>
      <c r="AI68">
        <v>1</v>
      </c>
      <c r="AJ68" t="s">
        <v>43</v>
      </c>
      <c r="AK68" t="s">
        <v>1127</v>
      </c>
      <c r="AL68" t="s">
        <v>1127</v>
      </c>
      <c r="AM68" s="9">
        <f t="shared" si="4"/>
        <v>0.35186547022099995</v>
      </c>
      <c r="AN68" s="3">
        <f t="shared" si="3"/>
        <v>0.35186547022099995</v>
      </c>
      <c r="AR68">
        <v>0.31937376584299998</v>
      </c>
      <c r="AS68">
        <v>1.2293388197E-2</v>
      </c>
      <c r="AT68">
        <v>2.0198316181000001E-2</v>
      </c>
      <c r="AU68">
        <v>2.20656173E-4</v>
      </c>
      <c r="AV68">
        <v>5.4865239999999997E-6</v>
      </c>
      <c r="AW68">
        <v>4.8294849999999999E-6</v>
      </c>
      <c r="AX68">
        <f>Table1[[#This Row],[Global Warming Potential - Land Use And Land Use Change (GWP-luluc) '[kg CO₂e'] - A1]]+Table1[[#This Row],[Global Warming Potential - Land Use And Land Use Change (GWP-luluc) '[kg CO₂e'] - A2]]+Table1[[#This Row],[Global Warming Potential - Land Use And Land Use Change (GWP-luluc) '[kg CO₂e'] - A3]]</f>
        <v>2.3097218199999997E-4</v>
      </c>
      <c r="AY68">
        <v>-2.0577113242000001E-2</v>
      </c>
      <c r="AZ68">
        <v>9.6448919999999995E-6</v>
      </c>
      <c r="BA68">
        <v>-1.5891247999999999E-5</v>
      </c>
      <c r="BB68">
        <f>Table1[[#This Row],[Global Warming Potential - Biogenic (GWP-biogenic) '[kg CO₂e'] - A1]]+Table1[[#This Row],[Global Warming Potential - Biogenic (GWP-biogenic) '[kg CO₂e'] - A2]]+Table1[[#This Row],[Global Warming Potential - Biogenic (GWP-biogenic) '[kg CO₂e'] - A3]]</f>
        <v>-2.0583359597999999E-2</v>
      </c>
      <c r="BC68">
        <v>0.33981302294100002</v>
      </c>
      <c r="BD68">
        <v>1.2278722922E-2</v>
      </c>
      <c r="BE68">
        <v>2.0210930373000001E-2</v>
      </c>
      <c r="BF68">
        <f>Table1[[#This Row],[Global Warming Potential - Fossil Fuels (GWP-fossil) '[kg CO₂e'] - A1]]+Table1[[#This Row],[Global Warming Potential - Fossil Fuels (GWP-fossil) '[kg CO₂e'] - A2]]+Table1[[#This Row],[Global Warming Potential - Fossil Fuels (GWP-fossil) '[kg CO₂e'] - A3]]</f>
        <v>0.372302676236</v>
      </c>
    </row>
    <row r="69" spans="1:58" ht="39.950000000000003" customHeight="1" x14ac:dyDescent="0.25">
      <c r="A69" t="s">
        <v>951</v>
      </c>
      <c r="B69" s="6" t="s">
        <v>19</v>
      </c>
      <c r="C69" t="s">
        <v>20</v>
      </c>
      <c r="D69" t="s">
        <v>54</v>
      </c>
      <c r="E69" t="s">
        <v>956</v>
      </c>
      <c r="F69" t="s">
        <v>189</v>
      </c>
      <c r="G69" t="s">
        <v>952</v>
      </c>
      <c r="H69" t="s">
        <v>22</v>
      </c>
      <c r="I69" t="s">
        <v>346</v>
      </c>
      <c r="J69">
        <v>2022</v>
      </c>
      <c r="K69">
        <v>2027</v>
      </c>
      <c r="L69" s="2" t="s">
        <v>953</v>
      </c>
      <c r="M69" t="s">
        <v>954</v>
      </c>
      <c r="N69" t="s">
        <v>955</v>
      </c>
      <c r="O69" t="s">
        <v>519</v>
      </c>
      <c r="P69" t="s">
        <v>95</v>
      </c>
      <c r="Q69" t="s">
        <v>95</v>
      </c>
      <c r="R69" t="s">
        <v>28</v>
      </c>
      <c r="S69" t="s">
        <v>53</v>
      </c>
      <c r="T69" s="5">
        <f>Table1[[#This Row],[Product Thickness '[m']]]*Table1[[#This Row],[Density '[kg/m3']]]</f>
        <v>3.2</v>
      </c>
      <c r="U69" s="5">
        <f>Table1[[#This Row],[Product Thickness '[m']]]*Table1[[#This Row],[Density '[kg/m3']]]</f>
        <v>3.2</v>
      </c>
      <c r="V69">
        <v>0.1</v>
      </c>
      <c r="Z69">
        <v>1</v>
      </c>
      <c r="AA69">
        <f>Table1[[#This Row],[Area '[m²'] ]]*Table1[[#This Row],[Product Thickness '[m']]]</f>
        <v>0.1</v>
      </c>
      <c r="AC69">
        <v>32</v>
      </c>
      <c r="AD69">
        <f>Table1[[#This Row],[Product Thickness '[m']]]/Table1[[#This Row],[Thermal resistance, R '[m²K/W'] ]]</f>
        <v>2.2222222222222223E-2</v>
      </c>
      <c r="AE69">
        <v>4.5</v>
      </c>
      <c r="AH69">
        <v>1</v>
      </c>
      <c r="AI69">
        <v>1</v>
      </c>
      <c r="AJ69" t="s">
        <v>43</v>
      </c>
      <c r="AK69" t="s">
        <v>1127</v>
      </c>
      <c r="AL69" t="s">
        <v>1127</v>
      </c>
      <c r="AM69" s="9">
        <f t="shared" si="4"/>
        <v>9.7553000000000001</v>
      </c>
      <c r="AN69" s="3">
        <f t="shared" si="3"/>
        <v>9.7553000000000001</v>
      </c>
      <c r="AR69">
        <v>8.9909999999999997</v>
      </c>
      <c r="AS69">
        <v>0.48720000000000002</v>
      </c>
      <c r="AT69">
        <v>0.27710000000000001</v>
      </c>
      <c r="AU69">
        <v>0.1794</v>
      </c>
      <c r="AV69">
        <v>1.4569999999999999E-4</v>
      </c>
      <c r="AW69">
        <v>1.8349999999999999E-5</v>
      </c>
      <c r="AX69">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0.17956405</v>
      </c>
      <c r="AY69">
        <v>-0.62809999999999999</v>
      </c>
      <c r="AZ69">
        <v>1.485E-4</v>
      </c>
      <c r="BA69">
        <v>-2.4699999999999999E-4</v>
      </c>
      <c r="BB69">
        <f>Table1[[#This Row],[Global Warming Potential - Biogenic (GWP-biogenic) '[kg CO₂e'] - A1]]+Table1[[#This Row],[Global Warming Potential - Biogenic (GWP-biogenic) '[kg CO₂e'] - A2]]+Table1[[#This Row],[Global Warming Potential - Biogenic (GWP-biogenic) '[kg CO₂e'] - A3]]</f>
        <v>-0.62819849999999999</v>
      </c>
      <c r="BC69">
        <v>9.44</v>
      </c>
      <c r="BD69">
        <v>0.4869</v>
      </c>
      <c r="BE69">
        <v>0.27729999999999999</v>
      </c>
      <c r="BF69">
        <f>Table1[[#This Row],[Global Warming Potential - Fossil Fuels (GWP-fossil) '[kg CO₂e'] - A1]]+Table1[[#This Row],[Global Warming Potential - Fossil Fuels (GWP-fossil) '[kg CO₂e'] - A2]]+Table1[[#This Row],[Global Warming Potential - Fossil Fuels (GWP-fossil) '[kg CO₂e'] - A3]]</f>
        <v>10.2042</v>
      </c>
    </row>
    <row r="70" spans="1:58" ht="39.950000000000003" customHeight="1" x14ac:dyDescent="0.25">
      <c r="A70" t="s">
        <v>1023</v>
      </c>
      <c r="B70" s="6" t="s">
        <v>35</v>
      </c>
      <c r="C70" t="s">
        <v>1192</v>
      </c>
      <c r="D70" t="s">
        <v>54</v>
      </c>
      <c r="E70" t="s">
        <v>63</v>
      </c>
      <c r="F70" t="s">
        <v>56</v>
      </c>
      <c r="G70" t="s">
        <v>1024</v>
      </c>
      <c r="H70" t="s">
        <v>22</v>
      </c>
      <c r="I70" t="s">
        <v>58</v>
      </c>
      <c r="J70">
        <v>2022</v>
      </c>
      <c r="K70">
        <v>2027</v>
      </c>
      <c r="L70" t="s">
        <v>59</v>
      </c>
      <c r="M70" t="s">
        <v>1025</v>
      </c>
      <c r="N70" t="s">
        <v>1026</v>
      </c>
      <c r="O70" t="s">
        <v>62</v>
      </c>
      <c r="P70" t="s">
        <v>27</v>
      </c>
      <c r="Q70" t="s">
        <v>27</v>
      </c>
      <c r="R70" t="s">
        <v>28</v>
      </c>
      <c r="S70" t="s">
        <v>53</v>
      </c>
      <c r="T70" s="5">
        <f>Table1[[#This Row],[Product Thickness '[m']]]*Table1[[#This Row],[Density '[kg/m3']]]</f>
        <v>34</v>
      </c>
      <c r="U70" s="5">
        <f>Table1[[#This Row],[Product Thickness '[m']]]*Table1[[#This Row],[Density '[kg/m3']]]</f>
        <v>34</v>
      </c>
      <c r="V70">
        <v>0.17</v>
      </c>
      <c r="Z70">
        <v>1</v>
      </c>
      <c r="AA70">
        <f>Table1[[#This Row],[Area '[m²'] ]]*Table1[[#This Row],[Product Thickness '[m']]]</f>
        <v>0.17</v>
      </c>
      <c r="AC70">
        <v>200</v>
      </c>
      <c r="AD70">
        <v>5.8999999999999997E-2</v>
      </c>
      <c r="AE70">
        <v>2.8809999999999998</v>
      </c>
      <c r="AH70">
        <v>1</v>
      </c>
      <c r="AI70">
        <v>1</v>
      </c>
      <c r="AJ70" t="s">
        <v>43</v>
      </c>
      <c r="AK70" t="s">
        <v>1127</v>
      </c>
      <c r="AL70" t="s">
        <v>1127</v>
      </c>
      <c r="AM70" s="9">
        <f t="shared" si="4"/>
        <v>25.687529999999999</v>
      </c>
      <c r="AN70" s="3">
        <f t="shared" si="3"/>
        <v>25.687529999999999</v>
      </c>
      <c r="AR70">
        <v>25.52</v>
      </c>
      <c r="AS70">
        <v>0.12709999999999999</v>
      </c>
      <c r="AT70">
        <v>4.0430000000000001E-2</v>
      </c>
      <c r="AU70">
        <v>8.0239999999999999E-4</v>
      </c>
      <c r="AV70">
        <v>4.5989999999999998E-5</v>
      </c>
      <c r="AW70">
        <v>2.8700000000000001E-6</v>
      </c>
      <c r="AX70">
        <f>Table1[[#This Row],[Global Warming Potential - Land Use And Land Use Change (GWP-luluc) '[kg CO₂e'] - A1]]+Table1[[#This Row],[Global Warming Potential - Land Use And Land Use Change (GWP-luluc) '[kg CO₂e'] - A2]]+Table1[[#This Row],[Global Warming Potential - Land Use And Land Use Change (GWP-luluc) '[kg CO₂e'] - A3]]</f>
        <v>8.5125999999999995E-4</v>
      </c>
      <c r="AY70">
        <v>2.998E-2</v>
      </c>
      <c r="AZ70">
        <v>7.0419999999999993E-5</v>
      </c>
      <c r="BA70">
        <v>-1.1559999999999999E-5</v>
      </c>
      <c r="BB70">
        <f>Table1[[#This Row],[Global Warming Potential - Biogenic (GWP-biogenic) '[kg CO₂e'] - A1]]+Table1[[#This Row],[Global Warming Potential - Biogenic (GWP-biogenic) '[kg CO₂e'] - A2]]+Table1[[#This Row],[Global Warming Potential - Biogenic (GWP-biogenic) '[kg CO₂e'] - A3]]</f>
        <v>3.0038860000000001E-2</v>
      </c>
      <c r="BC70">
        <v>25.49</v>
      </c>
      <c r="BD70">
        <v>0.127</v>
      </c>
      <c r="BE70">
        <v>4.0439999999999997E-2</v>
      </c>
      <c r="BF70">
        <f>Table1[[#This Row],[Global Warming Potential - Fossil Fuels (GWP-fossil) '[kg CO₂e'] - A1]]+Table1[[#This Row],[Global Warming Potential - Fossil Fuels (GWP-fossil) '[kg CO₂e'] - A2]]+Table1[[#This Row],[Global Warming Potential - Fossil Fuels (GWP-fossil) '[kg CO₂e'] - A3]]</f>
        <v>25.657439999999998</v>
      </c>
    </row>
    <row r="71" spans="1:58" ht="39.950000000000003" customHeight="1" x14ac:dyDescent="0.25">
      <c r="A71" t="s">
        <v>1036</v>
      </c>
      <c r="B71" s="6" t="s">
        <v>19</v>
      </c>
      <c r="C71" t="s">
        <v>20</v>
      </c>
      <c r="D71" t="s">
        <v>54</v>
      </c>
      <c r="E71" t="s">
        <v>735</v>
      </c>
      <c r="F71" t="s">
        <v>471</v>
      </c>
      <c r="G71" t="s">
        <v>1037</v>
      </c>
      <c r="H71" t="s">
        <v>22</v>
      </c>
      <c r="I71" t="s">
        <v>730</v>
      </c>
      <c r="J71">
        <v>2022</v>
      </c>
      <c r="K71">
        <v>2027</v>
      </c>
      <c r="L71" t="s">
        <v>1038</v>
      </c>
      <c r="M71" t="s">
        <v>1039</v>
      </c>
      <c r="N71" t="s">
        <v>1040</v>
      </c>
      <c r="O71" t="s">
        <v>734</v>
      </c>
      <c r="P71" t="s">
        <v>27</v>
      </c>
      <c r="Q71" t="s">
        <v>27</v>
      </c>
      <c r="R71" t="s">
        <v>28</v>
      </c>
      <c r="S71" t="s">
        <v>53</v>
      </c>
      <c r="T71">
        <v>0.115</v>
      </c>
      <c r="U71">
        <v>0.115</v>
      </c>
      <c r="Z71">
        <v>1</v>
      </c>
      <c r="AH71">
        <v>1</v>
      </c>
      <c r="AI71">
        <v>1</v>
      </c>
      <c r="AJ71" t="s">
        <v>43</v>
      </c>
      <c r="AK71" t="s">
        <v>1127</v>
      </c>
      <c r="AL71" t="s">
        <v>1127</v>
      </c>
      <c r="AM71" s="9">
        <f t="shared" si="4"/>
        <v>0.41416432646999995</v>
      </c>
      <c r="AN71" s="3">
        <f t="shared" si="3"/>
        <v>0.41416432646999995</v>
      </c>
      <c r="AR71">
        <v>0.38557365838699997</v>
      </c>
      <c r="AS71">
        <v>1.1829584377E-2</v>
      </c>
      <c r="AT71">
        <v>1.6761083706000001E-2</v>
      </c>
      <c r="AU71">
        <v>5.1720074299999995E-4</v>
      </c>
      <c r="AV71">
        <v>5.1370689999999997E-6</v>
      </c>
      <c r="AW71">
        <v>5.8100359999999996E-6</v>
      </c>
      <c r="AX71">
        <f>Table1[[#This Row],[Global Warming Potential - Land Use And Land Use Change (GWP-luluc) '[kg CO₂e'] - A1]]+Table1[[#This Row],[Global Warming Potential - Land Use And Land Use Change (GWP-luluc) '[kg CO₂e'] - A2]]+Table1[[#This Row],[Global Warming Potential - Land Use And Land Use Change (GWP-luluc) '[kg CO₂e'] - A3]]</f>
        <v>5.2814784800000005E-4</v>
      </c>
      <c r="AY71">
        <v>-6.7162381259999997E-3</v>
      </c>
      <c r="AZ71">
        <v>8.8924139999999997E-6</v>
      </c>
      <c r="BA71">
        <v>-8.9939360000000006E-6</v>
      </c>
      <c r="BB71">
        <f>Table1[[#This Row],[Global Warming Potential - Biogenic (GWP-biogenic) '[kg CO₂e'] - A1]]+Table1[[#This Row],[Global Warming Potential - Biogenic (GWP-biogenic) '[kg CO₂e'] - A2]]+Table1[[#This Row],[Global Warming Potential - Biogenic (GWP-biogenic) '[kg CO₂e'] - A3]]</f>
        <v>-6.716339648E-3</v>
      </c>
      <c r="BC71">
        <v>0.391853841521</v>
      </c>
      <c r="BD71">
        <v>1.1815995132999999E-2</v>
      </c>
      <c r="BE71">
        <v>1.6765706065E-2</v>
      </c>
      <c r="BF71">
        <f>Table1[[#This Row],[Global Warming Potential - Fossil Fuels (GWP-fossil) '[kg CO₂e'] - A1]]+Table1[[#This Row],[Global Warming Potential - Fossil Fuels (GWP-fossil) '[kg CO₂e'] - A2]]+Table1[[#This Row],[Global Warming Potential - Fossil Fuels (GWP-fossil) '[kg CO₂e'] - A3]]</f>
        <v>0.42043554271900002</v>
      </c>
    </row>
    <row r="72" spans="1:58" ht="39.950000000000003" customHeight="1" x14ac:dyDescent="0.25">
      <c r="A72" t="s">
        <v>1118</v>
      </c>
      <c r="B72" s="6" t="s">
        <v>35</v>
      </c>
      <c r="C72" t="s">
        <v>1192</v>
      </c>
      <c r="D72" t="s">
        <v>54</v>
      </c>
      <c r="E72" t="s">
        <v>63</v>
      </c>
      <c r="F72" t="s">
        <v>56</v>
      </c>
      <c r="G72" t="s">
        <v>1119</v>
      </c>
      <c r="H72" t="s">
        <v>22</v>
      </c>
      <c r="I72" t="s">
        <v>58</v>
      </c>
      <c r="J72">
        <v>2022</v>
      </c>
      <c r="K72">
        <v>2027</v>
      </c>
      <c r="L72" t="s">
        <v>59</v>
      </c>
      <c r="M72" t="s">
        <v>1120</v>
      </c>
      <c r="N72" t="s">
        <v>61</v>
      </c>
      <c r="O72" t="s">
        <v>62</v>
      </c>
      <c r="P72" t="s">
        <v>27</v>
      </c>
      <c r="Q72" t="s">
        <v>27</v>
      </c>
      <c r="R72" t="s">
        <v>28</v>
      </c>
      <c r="S72" t="s">
        <v>53</v>
      </c>
      <c r="T72" s="5">
        <f>Table1[[#This Row],[Product Thickness '[m']]]*Table1[[#This Row],[Density '[kg/m3']]]</f>
        <v>42.5</v>
      </c>
      <c r="U72" s="5">
        <f>Table1[[#This Row],[Product Thickness '[m']]]*Table1[[#This Row],[Density '[kg/m3']]]</f>
        <v>42.5</v>
      </c>
      <c r="V72">
        <v>0.17</v>
      </c>
      <c r="Z72">
        <v>1</v>
      </c>
      <c r="AA72">
        <f>Table1[[#This Row],[Area '[m²'] ]]*Table1[[#This Row],[Product Thickness '[m']]]</f>
        <v>0.17</v>
      </c>
      <c r="AC72">
        <v>250</v>
      </c>
      <c r="AD72">
        <v>6.9000000000000006E-2</v>
      </c>
      <c r="AE72">
        <v>2.4630000000000001</v>
      </c>
      <c r="AH72">
        <v>1</v>
      </c>
      <c r="AI72">
        <v>1</v>
      </c>
      <c r="AJ72" t="s">
        <v>43</v>
      </c>
      <c r="AK72" t="s">
        <v>1127</v>
      </c>
      <c r="AL72" t="s">
        <v>1127</v>
      </c>
      <c r="AM72" s="9">
        <f t="shared" si="4"/>
        <v>29.895379999999999</v>
      </c>
      <c r="AN72" s="3">
        <f t="shared" si="3"/>
        <v>29.895379999999999</v>
      </c>
      <c r="AR72">
        <v>29.7</v>
      </c>
      <c r="AS72">
        <v>0.1459</v>
      </c>
      <c r="AT72">
        <v>4.9480000000000003E-2</v>
      </c>
      <c r="AU72">
        <v>7.8919999999999999E-4</v>
      </c>
      <c r="AV72">
        <v>5.2490000000000001E-5</v>
      </c>
      <c r="AW72">
        <v>3.512E-6</v>
      </c>
      <c r="AX72">
        <f>Table1[[#This Row],[Global Warming Potential - Land Use And Land Use Change (GWP-luluc) '[kg CO₂e'] - A1]]+Table1[[#This Row],[Global Warming Potential - Land Use And Land Use Change (GWP-luluc) '[kg CO₂e'] - A2]]+Table1[[#This Row],[Global Warming Potential - Land Use And Land Use Change (GWP-luluc) '[kg CO₂e'] - A3]]</f>
        <v>8.4520199999999998E-4</v>
      </c>
      <c r="AY72">
        <v>3.2489999999999998E-2</v>
      </c>
      <c r="AZ72">
        <v>8.0010000000000001E-5</v>
      </c>
      <c r="BA72">
        <v>-1.414E-5</v>
      </c>
      <c r="BB72">
        <f>Table1[[#This Row],[Global Warming Potential - Biogenic (GWP-biogenic) '[kg CO₂e'] - A1]]+Table1[[#This Row],[Global Warming Potential - Biogenic (GWP-biogenic) '[kg CO₂e'] - A2]]+Table1[[#This Row],[Global Warming Potential - Biogenic (GWP-biogenic) '[kg CO₂e'] - A3]]</f>
        <v>3.2555869999999994E-2</v>
      </c>
      <c r="BC72">
        <v>29.67</v>
      </c>
      <c r="BD72">
        <v>0.14580000000000001</v>
      </c>
      <c r="BE72">
        <v>4.9500000000000002E-2</v>
      </c>
      <c r="BF72">
        <f>Table1[[#This Row],[Global Warming Potential - Fossil Fuels (GWP-fossil) '[kg CO₂e'] - A1]]+Table1[[#This Row],[Global Warming Potential - Fossil Fuels (GWP-fossil) '[kg CO₂e'] - A2]]+Table1[[#This Row],[Global Warming Potential - Fossil Fuels (GWP-fossil) '[kg CO₂e'] - A3]]</f>
        <v>29.865300000000001</v>
      </c>
    </row>
    <row r="73" spans="1:58" ht="39.950000000000003" customHeight="1" x14ac:dyDescent="0.25">
      <c r="A73" t="s">
        <v>33</v>
      </c>
      <c r="B73" s="6" t="s">
        <v>35</v>
      </c>
      <c r="C73" t="s">
        <v>1192</v>
      </c>
      <c r="D73" t="s">
        <v>54</v>
      </c>
      <c r="E73" t="s">
        <v>44</v>
      </c>
      <c r="F73" t="s">
        <v>34</v>
      </c>
      <c r="G73" t="s">
        <v>36</v>
      </c>
      <c r="H73" t="s">
        <v>22</v>
      </c>
      <c r="I73" t="s">
        <v>37</v>
      </c>
      <c r="J73">
        <v>2019</v>
      </c>
      <c r="K73">
        <v>2024</v>
      </c>
      <c r="L73" t="s">
        <v>38</v>
      </c>
      <c r="M73" t="s">
        <v>39</v>
      </c>
      <c r="N73" t="s">
        <v>40</v>
      </c>
      <c r="P73" t="s">
        <v>41</v>
      </c>
      <c r="Q73" t="s">
        <v>41</v>
      </c>
      <c r="R73" t="s">
        <v>28</v>
      </c>
      <c r="S73" t="s">
        <v>42</v>
      </c>
      <c r="T73">
        <f>Table1[[#This Row],[Product Thickness '[m']]]*Table1[[#This Row],[Density '[kg/m3']]]</f>
        <v>3</v>
      </c>
      <c r="U73">
        <f>Table1[[#This Row],[Product Thickness '[m']]]*Table1[[#This Row],[Density '[kg/m3']]]</f>
        <v>3</v>
      </c>
      <c r="V73">
        <v>0.1</v>
      </c>
      <c r="Z73">
        <v>1</v>
      </c>
      <c r="AA73">
        <f>Table1[[#This Row],[Area '[m²'] ]]*Table1[[#This Row],[Product Thickness '[m']]]</f>
        <v>0.1</v>
      </c>
      <c r="AC73">
        <v>30</v>
      </c>
      <c r="AD73">
        <f>Table1[[#This Row],[Product Thickness '[m']]]/Table1[[#This Row],[Thermal resistance, R '[m²K/W'] ]]</f>
        <v>2.2026431718061675E-2</v>
      </c>
      <c r="AE73">
        <v>4.54</v>
      </c>
      <c r="AH73">
        <v>1</v>
      </c>
      <c r="AI73">
        <v>1</v>
      </c>
      <c r="AJ73" t="s">
        <v>43</v>
      </c>
      <c r="AK73" t="s">
        <v>1127</v>
      </c>
      <c r="AL73" t="s">
        <v>1127</v>
      </c>
      <c r="AM73" s="9">
        <f>SUM(AO73,AP73,AQ73)</f>
        <v>13.725</v>
      </c>
      <c r="AN73" s="3">
        <f>SUM(AO73,AP73,AQ73)</f>
        <v>13.725</v>
      </c>
      <c r="AO73">
        <v>13.1</v>
      </c>
      <c r="AP73">
        <v>0.30399999999999999</v>
      </c>
      <c r="AQ73">
        <v>0.32100000000000001</v>
      </c>
    </row>
    <row r="74" spans="1:58" ht="39.950000000000003" customHeight="1" x14ac:dyDescent="0.25">
      <c r="A74" t="s">
        <v>64</v>
      </c>
      <c r="B74" s="6" t="s">
        <v>35</v>
      </c>
      <c r="C74" t="s">
        <v>1192</v>
      </c>
      <c r="D74" t="s">
        <v>54</v>
      </c>
      <c r="E74" t="s">
        <v>44</v>
      </c>
      <c r="F74" t="s">
        <v>34</v>
      </c>
      <c r="G74" t="s">
        <v>65</v>
      </c>
      <c r="H74" t="s">
        <v>22</v>
      </c>
      <c r="I74" t="s">
        <v>37</v>
      </c>
      <c r="J74">
        <v>2019</v>
      </c>
      <c r="K74">
        <v>2024</v>
      </c>
      <c r="L74" t="s">
        <v>38</v>
      </c>
      <c r="M74" t="s">
        <v>66</v>
      </c>
      <c r="N74" t="s">
        <v>40</v>
      </c>
      <c r="P74" t="s">
        <v>41</v>
      </c>
      <c r="Q74" t="s">
        <v>41</v>
      </c>
      <c r="R74" t="s">
        <v>28</v>
      </c>
      <c r="S74" t="s">
        <v>42</v>
      </c>
      <c r="T74">
        <f>Table1[[#This Row],[Product Thickness '[m']]]*Table1[[#This Row],[Density '[kg/m3']]]</f>
        <v>3</v>
      </c>
      <c r="U74">
        <f>Table1[[#This Row],[Product Thickness '[m']]]*Table1[[#This Row],[Density '[kg/m3']]]</f>
        <v>3</v>
      </c>
      <c r="V74">
        <v>0.1</v>
      </c>
      <c r="Z74">
        <v>1</v>
      </c>
      <c r="AA74">
        <f>Table1[[#This Row],[Area '[m²'] ]]*Table1[[#This Row],[Product Thickness '[m']]]</f>
        <v>0.1</v>
      </c>
      <c r="AC74">
        <v>30</v>
      </c>
      <c r="AD74">
        <f>Table1[[#This Row],[Product Thickness '[m']]]/Table1[[#This Row],[Thermal resistance, R '[m²K/W'] ]]</f>
        <v>2.2026431718061675E-2</v>
      </c>
      <c r="AE74">
        <v>4.54</v>
      </c>
      <c r="AH74">
        <v>1</v>
      </c>
      <c r="AI74">
        <v>1</v>
      </c>
      <c r="AJ74" t="s">
        <v>43</v>
      </c>
      <c r="AK74" t="s">
        <v>1127</v>
      </c>
      <c r="AL74" t="s">
        <v>1127</v>
      </c>
      <c r="AM74" s="9">
        <f>SUM(AO74,AP74,AQ74)</f>
        <v>13.088000000000001</v>
      </c>
      <c r="AN74" s="3">
        <f>SUM(AO74,AP74,AQ74)</f>
        <v>13.088000000000001</v>
      </c>
      <c r="AO74">
        <v>12.5</v>
      </c>
      <c r="AP74">
        <v>0.27500000000000002</v>
      </c>
      <c r="AQ74">
        <v>0.313</v>
      </c>
    </row>
    <row r="75" spans="1:58" ht="39.950000000000003" customHeight="1" x14ac:dyDescent="0.25">
      <c r="A75" t="s">
        <v>76</v>
      </c>
      <c r="B75" s="6" t="s">
        <v>19</v>
      </c>
      <c r="C75" t="s">
        <v>20</v>
      </c>
      <c r="D75" t="s">
        <v>54</v>
      </c>
      <c r="E75" t="s">
        <v>86</v>
      </c>
      <c r="F75" t="s">
        <v>77</v>
      </c>
      <c r="G75" t="s">
        <v>78</v>
      </c>
      <c r="H75" t="s">
        <v>22</v>
      </c>
      <c r="I75" t="s">
        <v>79</v>
      </c>
      <c r="J75">
        <v>2024</v>
      </c>
      <c r="K75">
        <v>2029</v>
      </c>
      <c r="L75" s="2" t="s">
        <v>80</v>
      </c>
      <c r="M75" t="s">
        <v>81</v>
      </c>
      <c r="N75" t="s">
        <v>82</v>
      </c>
      <c r="O75" t="s">
        <v>83</v>
      </c>
      <c r="P75" t="s">
        <v>84</v>
      </c>
      <c r="Q75" t="s">
        <v>84</v>
      </c>
      <c r="R75" t="s">
        <v>28</v>
      </c>
      <c r="S75" t="s">
        <v>85</v>
      </c>
      <c r="T75">
        <v>1.8</v>
      </c>
      <c r="U75">
        <v>1.8</v>
      </c>
      <c r="V75">
        <v>0.1</v>
      </c>
      <c r="Z75">
        <v>1</v>
      </c>
      <c r="AA75">
        <f>Table1[[#This Row],[Area '[m²'] ]]*Table1[[#This Row],[Product Thickness '[m']]]</f>
        <v>0.1</v>
      </c>
      <c r="AC75">
        <v>18</v>
      </c>
      <c r="AD75">
        <v>3.1E-2</v>
      </c>
      <c r="AE75">
        <f>Table1[[#This Row],[Product Thickness '[m']]]/Table1[[#This Row],[Thermal conductivity '[W/mK']]]</f>
        <v>3.2258064516129035</v>
      </c>
      <c r="AH75">
        <v>1</v>
      </c>
      <c r="AI75">
        <v>1</v>
      </c>
      <c r="AJ75" t="s">
        <v>43</v>
      </c>
      <c r="AK75" t="s">
        <v>1127</v>
      </c>
      <c r="AL75" t="s">
        <v>1127</v>
      </c>
      <c r="AM75" s="9">
        <f>SUM(AR75,AS75,AT75)</f>
        <v>6.7436833000000007</v>
      </c>
      <c r="AN75" s="3">
        <f>SUM(AR75,AS75,AT75)</f>
        <v>6.7436833000000007</v>
      </c>
      <c r="AR75">
        <v>4.7690000000000001</v>
      </c>
      <c r="AS75">
        <v>6.8329999999999997E-4</v>
      </c>
      <c r="AT75">
        <v>1.974</v>
      </c>
      <c r="AU75">
        <v>8.0029999999999999E-4</v>
      </c>
      <c r="AV75">
        <v>3.3099999999999999E-7</v>
      </c>
      <c r="AW75">
        <v>2.3839999999999999E-4</v>
      </c>
      <c r="AX75">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1.0390309999999999E-3</v>
      </c>
      <c r="AY75">
        <v>1.464E-2</v>
      </c>
      <c r="AZ75">
        <v>6.7680000000000003E-7</v>
      </c>
      <c r="BA75">
        <v>1.0149999999999999E-2</v>
      </c>
      <c r="BB75">
        <f>Table1[[#This Row],[Global Warming Potential - Biogenic (GWP-biogenic) '[kg CO₂e'] - A1]]+Table1[[#This Row],[Global Warming Potential - Biogenic (GWP-biogenic) '[kg CO₂e'] - A2]]+Table1[[#This Row],[Global Warming Potential - Biogenic (GWP-biogenic) '[kg CO₂e'] - A3]]</f>
        <v>2.4790676800000001E-2</v>
      </c>
      <c r="BC75">
        <v>4.7699999999999996</v>
      </c>
      <c r="BD75">
        <v>6.824E-4</v>
      </c>
      <c r="BE75">
        <v>1.964</v>
      </c>
      <c r="BF75">
        <f>Table1[[#This Row],[Global Warming Potential - Fossil Fuels (GWP-fossil) '[kg CO₂e'] - A1]]+Table1[[#This Row],[Global Warming Potential - Fossil Fuels (GWP-fossil) '[kg CO₂e'] - A2]]+Table1[[#This Row],[Global Warming Potential - Fossil Fuels (GWP-fossil) '[kg CO₂e'] - A3]]</f>
        <v>6.7346823999999987</v>
      </c>
    </row>
    <row r="76" spans="1:58" ht="39.950000000000003" customHeight="1" x14ac:dyDescent="0.25">
      <c r="A76" t="s">
        <v>99</v>
      </c>
      <c r="B76" s="6" t="s">
        <v>35</v>
      </c>
      <c r="C76" t="s">
        <v>1192</v>
      </c>
      <c r="D76" t="s">
        <v>54</v>
      </c>
      <c r="E76" t="s">
        <v>44</v>
      </c>
      <c r="F76" t="s">
        <v>34</v>
      </c>
      <c r="G76" t="s">
        <v>100</v>
      </c>
      <c r="H76" t="s">
        <v>22</v>
      </c>
      <c r="I76" t="s">
        <v>37</v>
      </c>
      <c r="J76">
        <v>2019</v>
      </c>
      <c r="K76">
        <v>2024</v>
      </c>
      <c r="L76" t="s">
        <v>101</v>
      </c>
      <c r="M76" t="s">
        <v>102</v>
      </c>
      <c r="N76" t="s">
        <v>40</v>
      </c>
      <c r="P76" t="s">
        <v>41</v>
      </c>
      <c r="Q76" t="s">
        <v>41</v>
      </c>
      <c r="R76" t="s">
        <v>28</v>
      </c>
      <c r="S76" t="s">
        <v>42</v>
      </c>
      <c r="T76">
        <f>Table1[[#This Row],[Product Thickness '[m']]]*Table1[[#This Row],[Density '[kg/m3']]]</f>
        <v>2.91</v>
      </c>
      <c r="U76">
        <f>Table1[[#This Row],[Product Thickness '[m']]]*Table1[[#This Row],[Density '[kg/m3']]]</f>
        <v>2.91</v>
      </c>
      <c r="V76">
        <v>9.7000000000000003E-2</v>
      </c>
      <c r="Z76">
        <v>1</v>
      </c>
      <c r="AA76">
        <f>Table1[[#This Row],[Area '[m²'] ]]*Table1[[#This Row],[Product Thickness '[m']]]</f>
        <v>9.7000000000000003E-2</v>
      </c>
      <c r="AC76">
        <v>30</v>
      </c>
      <c r="AD76">
        <f>Table1[[#This Row],[Product Thickness '[m']]]/Table1[[#This Row],[Thermal resistance, R '[m²K/W'] ]]</f>
        <v>2.1995464852607709E-2</v>
      </c>
      <c r="AE76">
        <v>4.41</v>
      </c>
      <c r="AH76">
        <v>1</v>
      </c>
      <c r="AI76">
        <v>1</v>
      </c>
      <c r="AJ76" t="s">
        <v>43</v>
      </c>
      <c r="AK76" t="s">
        <v>1127</v>
      </c>
      <c r="AL76" t="s">
        <v>1127</v>
      </c>
      <c r="AM76" s="9">
        <f>SUM(AO76,AP76,AQ76)</f>
        <v>13.410000000000002</v>
      </c>
      <c r="AN76" s="3">
        <f>SUM(AO76,AP76,AQ76)</f>
        <v>13.410000000000002</v>
      </c>
      <c r="AO76">
        <v>12.8</v>
      </c>
      <c r="AP76">
        <v>0.29099999999999998</v>
      </c>
      <c r="AQ76">
        <v>0.31900000000000001</v>
      </c>
    </row>
    <row r="77" spans="1:58" ht="39.950000000000003" customHeight="1" x14ac:dyDescent="0.25">
      <c r="A77" t="s">
        <v>103</v>
      </c>
      <c r="B77" s="6" t="s">
        <v>19</v>
      </c>
      <c r="C77" t="s">
        <v>20</v>
      </c>
      <c r="D77" t="s">
        <v>54</v>
      </c>
      <c r="E77" t="s">
        <v>44</v>
      </c>
      <c r="F77" t="s">
        <v>104</v>
      </c>
      <c r="G77" t="s">
        <v>105</v>
      </c>
      <c r="H77" t="s">
        <v>22</v>
      </c>
      <c r="I77" t="s">
        <v>106</v>
      </c>
      <c r="J77">
        <v>2021</v>
      </c>
      <c r="K77">
        <v>2026</v>
      </c>
      <c r="L77" t="s">
        <v>107</v>
      </c>
      <c r="M77" t="s">
        <v>108</v>
      </c>
      <c r="N77" t="s">
        <v>109</v>
      </c>
      <c r="P77" t="s">
        <v>41</v>
      </c>
      <c r="Q77" t="s">
        <v>41</v>
      </c>
      <c r="R77" t="s">
        <v>28</v>
      </c>
      <c r="S77" t="s">
        <v>96</v>
      </c>
      <c r="T77">
        <f>Table1[[#This Row],[Product Thickness '[m']]]*Table1[[#This Row],[Density '[kg/m3']]]</f>
        <v>5.25</v>
      </c>
      <c r="U77">
        <f>Table1[[#This Row],[Product Thickness '[m']]]*Table1[[#This Row],[Density '[kg/m3']]]</f>
        <v>5.25</v>
      </c>
      <c r="V77">
        <v>0.15</v>
      </c>
      <c r="Z77">
        <v>1</v>
      </c>
      <c r="AA77">
        <f>Table1[[#This Row],[Area '[m²'] ]]*Table1[[#This Row],[Product Thickness '[m']]]</f>
        <v>0.15</v>
      </c>
      <c r="AC77">
        <v>35</v>
      </c>
      <c r="AD77">
        <f>Table1[[#This Row],[Product Thickness '[m']]]/Table1[[#This Row],[Thermal resistance, R '[m²K/W'] ]]</f>
        <v>2.2000586682311529E-2</v>
      </c>
      <c r="AE77">
        <v>6.8179999999999996</v>
      </c>
      <c r="AH77">
        <v>1</v>
      </c>
      <c r="AI77">
        <v>1</v>
      </c>
      <c r="AJ77" t="s">
        <v>43</v>
      </c>
      <c r="AK77" t="s">
        <v>1127</v>
      </c>
      <c r="AL77" t="s">
        <v>1127</v>
      </c>
      <c r="AM77" s="9">
        <f>SUM(AO77,AP77,AQ77)</f>
        <v>27.494500000000002</v>
      </c>
      <c r="AN77" s="3">
        <f>SUM(AO77,AP77,AQ77)</f>
        <v>27.494500000000002</v>
      </c>
      <c r="AO77">
        <v>26.7</v>
      </c>
      <c r="AP77">
        <v>0.72199999999999998</v>
      </c>
      <c r="AQ77">
        <v>7.2499999999999995E-2</v>
      </c>
    </row>
    <row r="78" spans="1:58" ht="39.950000000000003" customHeight="1" x14ac:dyDescent="0.25">
      <c r="A78" t="s">
        <v>129</v>
      </c>
      <c r="B78" s="6" t="s">
        <v>19</v>
      </c>
      <c r="C78" t="s">
        <v>20</v>
      </c>
      <c r="D78" t="s">
        <v>54</v>
      </c>
      <c r="E78" t="s">
        <v>136</v>
      </c>
      <c r="F78" t="s">
        <v>130</v>
      </c>
      <c r="G78" t="s">
        <v>131</v>
      </c>
      <c r="H78" t="s">
        <v>22</v>
      </c>
      <c r="I78" t="s">
        <v>132</v>
      </c>
      <c r="J78">
        <v>2023</v>
      </c>
      <c r="K78">
        <v>2028</v>
      </c>
      <c r="L78" s="2" t="s">
        <v>133</v>
      </c>
      <c r="M78" t="s">
        <v>134</v>
      </c>
      <c r="N78" t="s">
        <v>135</v>
      </c>
      <c r="O78" t="s">
        <v>62</v>
      </c>
      <c r="P78" t="s">
        <v>27</v>
      </c>
      <c r="Q78" t="s">
        <v>27</v>
      </c>
      <c r="R78" t="s">
        <v>28</v>
      </c>
      <c r="S78" t="s">
        <v>29</v>
      </c>
      <c r="T78">
        <v>1.52</v>
      </c>
      <c r="U78">
        <f>Table1[[#This Row],[Product Thickness '[m']]]*Table1[[#This Row],[Density '[kg/m3']]]</f>
        <v>1.52</v>
      </c>
      <c r="V78">
        <v>0.1</v>
      </c>
      <c r="Z78">
        <v>1</v>
      </c>
      <c r="AA78">
        <f>Table1[[#This Row],[Area '[m²'] ]]*Table1[[#This Row],[Product Thickness '[m']]]</f>
        <v>0.1</v>
      </c>
      <c r="AB78" s="2"/>
      <c r="AC78">
        <v>15.2</v>
      </c>
      <c r="AD78">
        <v>3.1E-2</v>
      </c>
      <c r="AE78">
        <v>3.226</v>
      </c>
      <c r="AH78">
        <v>1</v>
      </c>
      <c r="AI78">
        <v>1</v>
      </c>
      <c r="AJ78" t="s">
        <v>43</v>
      </c>
      <c r="AK78" t="s">
        <v>1127</v>
      </c>
      <c r="AL78" t="s">
        <v>1127</v>
      </c>
      <c r="AM78" s="9">
        <f>SUM(AR78,AS78,AT78)</f>
        <v>4.700935780949</v>
      </c>
      <c r="AN78" s="3">
        <f>SUM(AR78,AS78,AT78)</f>
        <v>4.700935780949</v>
      </c>
      <c r="AR78">
        <v>3.9403524079030001</v>
      </c>
      <c r="AS78">
        <v>0.268668995671</v>
      </c>
      <c r="AT78">
        <v>0.49191437737499999</v>
      </c>
      <c r="AU78">
        <v>1.2773262699999999E-4</v>
      </c>
      <c r="AV78">
        <v>1.0976599300000001E-4</v>
      </c>
      <c r="AW78">
        <v>3.9388641999999999E-5</v>
      </c>
      <c r="AX78">
        <f>Table1[[#This Row],[Global Warming Potential - Land Use And Land Use Change (GWP-luluc) '[kg CO₂e'] - A1]]+Table1[[#This Row],[Global Warming Potential - Land Use And Land Use Change (GWP-luluc) '[kg CO₂e'] - A2]]+Table1[[#This Row],[Global Warming Potential - Land Use And Land Use Change (GWP-luluc) '[kg CO₂e'] - A3]]</f>
        <v>2.76887262E-4</v>
      </c>
      <c r="AY78">
        <v>1.238E-2</v>
      </c>
      <c r="AZ78">
        <v>1.6330000000000001E-4</v>
      </c>
      <c r="BA78">
        <v>7.3689999999999997E-3</v>
      </c>
      <c r="BB78">
        <f>Table1[[#This Row],[Global Warming Potential - Biogenic (GWP-biogenic) '[kg CO₂e'] - A1]]+Table1[[#This Row],[Global Warming Potential - Biogenic (GWP-biogenic) '[kg CO₂e'] - A2]]+Table1[[#This Row],[Global Warming Potential - Biogenic (GWP-biogenic) '[kg CO₂e'] - A3]]</f>
        <v>1.9912300000000001E-2</v>
      </c>
      <c r="BC78">
        <v>3.9315094452050001</v>
      </c>
      <c r="BD78">
        <v>0.26840506533500003</v>
      </c>
      <c r="BE78">
        <v>0.48452498787199999</v>
      </c>
      <c r="BF78">
        <f>Table1[[#This Row],[Global Warming Potential - Fossil Fuels (GWP-fossil) '[kg CO₂e'] - A1]]+Table1[[#This Row],[Global Warming Potential - Fossil Fuels (GWP-fossil) '[kg CO₂e'] - A2]]+Table1[[#This Row],[Global Warming Potential - Fossil Fuels (GWP-fossil) '[kg CO₂e'] - A3]]</f>
        <v>4.6844394984119999</v>
      </c>
    </row>
    <row r="79" spans="1:58" ht="39.950000000000003" customHeight="1" x14ac:dyDescent="0.25">
      <c r="A79" t="s">
        <v>188</v>
      </c>
      <c r="B79" s="6" t="s">
        <v>19</v>
      </c>
      <c r="C79" t="s">
        <v>20</v>
      </c>
      <c r="D79" t="s">
        <v>54</v>
      </c>
      <c r="E79" t="s">
        <v>44</v>
      </c>
      <c r="F79" t="s">
        <v>189</v>
      </c>
      <c r="G79" t="s">
        <v>190</v>
      </c>
      <c r="H79" t="s">
        <v>22</v>
      </c>
      <c r="I79" t="s">
        <v>191</v>
      </c>
      <c r="J79">
        <v>2022</v>
      </c>
      <c r="K79">
        <v>2027</v>
      </c>
      <c r="L79" t="s">
        <v>192</v>
      </c>
      <c r="M79" t="s">
        <v>193</v>
      </c>
      <c r="N79" t="s">
        <v>194</v>
      </c>
      <c r="O79" t="s">
        <v>62</v>
      </c>
      <c r="P79" t="s">
        <v>95</v>
      </c>
      <c r="Q79" t="s">
        <v>95</v>
      </c>
      <c r="R79" t="s">
        <v>28</v>
      </c>
      <c r="S79" t="s">
        <v>53</v>
      </c>
      <c r="T79">
        <f>Table1[[#This Row],[Product Thickness '[m']]]*Table1[[#This Row],[Density '[kg/m3']]]</f>
        <v>3</v>
      </c>
      <c r="U79">
        <f>Table1[[#This Row],[Product Thickness '[m']]]*Table1[[#This Row],[Density '[kg/m3']]]</f>
        <v>3</v>
      </c>
      <c r="V79">
        <v>0.1</v>
      </c>
      <c r="Z79">
        <v>1</v>
      </c>
      <c r="AA79">
        <f>Table1[[#This Row],[Area '[m²'] ]]*Table1[[#This Row],[Product Thickness '[m']]]</f>
        <v>0.1</v>
      </c>
      <c r="AC79">
        <v>30</v>
      </c>
      <c r="AD79">
        <f>Table1[[#This Row],[Product Thickness '[m']]]/Table1[[#This Row],[Thermal resistance, R '[m²K/W'] ]]</f>
        <v>2.2222222222222223E-2</v>
      </c>
      <c r="AE79">
        <v>4.5</v>
      </c>
      <c r="AH79">
        <v>1</v>
      </c>
      <c r="AI79">
        <v>1</v>
      </c>
      <c r="AJ79" t="s">
        <v>43</v>
      </c>
      <c r="AK79" t="s">
        <v>1127</v>
      </c>
      <c r="AL79" t="s">
        <v>1127</v>
      </c>
      <c r="AM79" s="9">
        <f>SUM(AR79,AS79,AT79)</f>
        <v>11.829916294193001</v>
      </c>
      <c r="AN79" s="3">
        <f>SUM(AR79,AS79,AT79)</f>
        <v>11.829916294193001</v>
      </c>
      <c r="AR79">
        <v>11.065302903297001</v>
      </c>
      <c r="AS79">
        <v>0.48556732864300001</v>
      </c>
      <c r="AT79">
        <v>0.27904606225299999</v>
      </c>
      <c r="AU79">
        <v>0.18802570841499999</v>
      </c>
      <c r="AV79">
        <v>1.45252451E-4</v>
      </c>
      <c r="AW79">
        <v>1.8492757999999999E-5</v>
      </c>
      <c r="AX79">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0.188189453624</v>
      </c>
      <c r="AY79">
        <v>-0.77644844648300004</v>
      </c>
      <c r="AZ79">
        <v>1.4795645300000001E-4</v>
      </c>
      <c r="BA79">
        <v>-2.4648268599999999E-4</v>
      </c>
      <c r="BB79">
        <f>Table1[[#This Row],[Global Warming Potential - Biogenic (GWP-biogenic) '[kg CO₂e'] - A1]]+Table1[[#This Row],[Global Warming Potential - Biogenic (GWP-biogenic) '[kg CO₂e'] - A2]]+Table1[[#This Row],[Global Warming Potential - Biogenic (GWP-biogenic) '[kg CO₂e'] - A3]]</f>
        <v>-0.77654697271600004</v>
      </c>
      <c r="BC79">
        <v>11.654628924200001</v>
      </c>
      <c r="BD79">
        <v>0.485291246018</v>
      </c>
      <c r="BE79">
        <v>0.27929329953100002</v>
      </c>
      <c r="BF79">
        <f>Table1[[#This Row],[Global Warming Potential - Fossil Fuels (GWP-fossil) '[kg CO₂e'] - A1]]+Table1[[#This Row],[Global Warming Potential - Fossil Fuels (GWP-fossil) '[kg CO₂e'] - A2]]+Table1[[#This Row],[Global Warming Potential - Fossil Fuels (GWP-fossil) '[kg CO₂e'] - A3]]</f>
        <v>12.419213469749002</v>
      </c>
    </row>
    <row r="80" spans="1:58" ht="39.950000000000003" customHeight="1" x14ac:dyDescent="0.25">
      <c r="A80" t="s">
        <v>216</v>
      </c>
      <c r="B80" s="6" t="s">
        <v>19</v>
      </c>
      <c r="C80" t="s">
        <v>20</v>
      </c>
      <c r="D80" t="s">
        <v>54</v>
      </c>
      <c r="E80" t="s">
        <v>44</v>
      </c>
      <c r="F80" t="s">
        <v>217</v>
      </c>
      <c r="G80" t="s">
        <v>218</v>
      </c>
      <c r="H80" t="s">
        <v>22</v>
      </c>
      <c r="I80" t="s">
        <v>219</v>
      </c>
      <c r="J80">
        <v>2024</v>
      </c>
      <c r="K80">
        <v>2029</v>
      </c>
      <c r="L80" s="2" t="s">
        <v>220</v>
      </c>
      <c r="M80" t="s">
        <v>221</v>
      </c>
      <c r="N80" t="s">
        <v>222</v>
      </c>
      <c r="O80" t="s">
        <v>223</v>
      </c>
      <c r="P80" t="s">
        <v>84</v>
      </c>
      <c r="Q80" t="s">
        <v>84</v>
      </c>
      <c r="R80" t="s">
        <v>28</v>
      </c>
      <c r="S80" t="s">
        <v>85</v>
      </c>
      <c r="T80" s="2">
        <v>3.51</v>
      </c>
      <c r="U80" s="2">
        <v>3.51</v>
      </c>
      <c r="V80">
        <f>Table1[[#This Row],[Weight per m2 '[kg']]]/Table1[[#This Row],[Density '[kg/m3']]]</f>
        <v>9.9999999999999992E-2</v>
      </c>
      <c r="Z80">
        <v>1</v>
      </c>
      <c r="AA80">
        <f>Table1[[#This Row],[Area '[m²'] ]]*Table1[[#This Row],[Product Thickness '[m']]]</f>
        <v>9.9999999999999992E-2</v>
      </c>
      <c r="AB80" s="2"/>
      <c r="AC80">
        <v>35.1</v>
      </c>
      <c r="AD80">
        <f>Table1[[#This Row],[Product Thickness '[m']]]/Table1[[#This Row],[Thermal resistance, R '[m²K/W'] ]]</f>
        <v>2.1978021978021976E-2</v>
      </c>
      <c r="AE80">
        <v>4.55</v>
      </c>
      <c r="AH80">
        <v>1</v>
      </c>
      <c r="AI80">
        <v>1</v>
      </c>
      <c r="AJ80" t="s">
        <v>43</v>
      </c>
      <c r="AK80" t="s">
        <v>1127</v>
      </c>
      <c r="AL80" t="s">
        <v>1127</v>
      </c>
      <c r="AM80" s="9">
        <f>SUM(AR80,AS80,AT80)</f>
        <v>10.095076776066001</v>
      </c>
      <c r="AN80" s="3">
        <f>SUM(AR80,AS80,AT80)</f>
        <v>10.095076776066001</v>
      </c>
      <c r="AR80">
        <v>9.7444315871720004</v>
      </c>
      <c r="AS80">
        <v>5.2060439011E-2</v>
      </c>
      <c r="AT80">
        <v>0.29858474988299999</v>
      </c>
      <c r="AU80">
        <v>1.287900666E-3</v>
      </c>
      <c r="AV80">
        <v>2.8594965000000001E-5</v>
      </c>
      <c r="AW80">
        <v>2.3126032199999999E-4</v>
      </c>
      <c r="AX80">
        <f>Table1[[#This Row],[Global Warming Potential - Land Use And Land Use Change (GWP-luluc) '[kg CO₂e'] - A1]]+Table1[[#This Row],[Global Warming Potential - Land Use And Land Use Change (GWP-luluc) '[kg CO₂e'] - A2]]+Table1[[#This Row],[Global Warming Potential - Land Use And Land Use Change (GWP-luluc) '[kg CO₂e'] - A3]]</f>
        <v>1.5477559530000001E-3</v>
      </c>
      <c r="AY80">
        <v>-0.113</v>
      </c>
      <c r="AZ80">
        <v>3.7759999999999998E-5</v>
      </c>
      <c r="BA80">
        <v>3.8370000000000001E-3</v>
      </c>
      <c r="BB80">
        <f>Table1[[#This Row],[Global Warming Potential - Biogenic (GWP-biogenic) '[kg CO₂e'] - A1]]+Table1[[#This Row],[Global Warming Potential - Biogenic (GWP-biogenic) '[kg CO₂e'] - A2]]+Table1[[#This Row],[Global Warming Potential - Biogenic (GWP-biogenic) '[kg CO₂e'] - A3]]</f>
        <v>-0.10912524000000001</v>
      </c>
      <c r="BC80">
        <v>9.7110000000000003</v>
      </c>
      <c r="BD80">
        <v>5.2001796142999997E-2</v>
      </c>
      <c r="BE80">
        <v>0.294550944787</v>
      </c>
      <c r="BF80">
        <f>Table1[[#This Row],[Global Warming Potential - Fossil Fuels (GWP-fossil) '[kg CO₂e'] - A1]]+Table1[[#This Row],[Global Warming Potential - Fossil Fuels (GWP-fossil) '[kg CO₂e'] - A2]]+Table1[[#This Row],[Global Warming Potential - Fossil Fuels (GWP-fossil) '[kg CO₂e'] - A3]]</f>
        <v>10.057552740929999</v>
      </c>
    </row>
    <row r="81" spans="1:58" ht="39.950000000000003" customHeight="1" x14ac:dyDescent="0.25">
      <c r="A81" t="s">
        <v>242</v>
      </c>
      <c r="B81" s="6" t="s">
        <v>19</v>
      </c>
      <c r="C81" t="s">
        <v>20</v>
      </c>
      <c r="D81" t="s">
        <v>54</v>
      </c>
      <c r="E81" t="s">
        <v>44</v>
      </c>
      <c r="F81" t="s">
        <v>189</v>
      </c>
      <c r="G81" t="s">
        <v>243</v>
      </c>
      <c r="H81" t="s">
        <v>22</v>
      </c>
      <c r="I81" t="s">
        <v>244</v>
      </c>
      <c r="J81">
        <v>2023</v>
      </c>
      <c r="K81">
        <v>2028</v>
      </c>
      <c r="M81" t="s">
        <v>245</v>
      </c>
      <c r="N81" t="s">
        <v>246</v>
      </c>
      <c r="O81" t="s">
        <v>62</v>
      </c>
      <c r="P81" t="s">
        <v>27</v>
      </c>
      <c r="Q81" t="s">
        <v>27</v>
      </c>
      <c r="R81" t="s">
        <v>28</v>
      </c>
      <c r="S81" t="s">
        <v>53</v>
      </c>
      <c r="T81">
        <v>3.52</v>
      </c>
      <c r="U81">
        <v>3.52</v>
      </c>
      <c r="V81">
        <v>0.1</v>
      </c>
      <c r="Z81">
        <v>1</v>
      </c>
      <c r="AA81">
        <f>Table1[[#This Row],[Area '[m²'] ]]*Table1[[#This Row],[Product Thickness '[m']]]</f>
        <v>0.1</v>
      </c>
      <c r="AC81">
        <f>Table1[[#This Row],[Weight per m2 '[kg']]]/Table1[[#This Row],[Product Thickness '[m']]]</f>
        <v>35.199999999999996</v>
      </c>
      <c r="AD81">
        <f>Table1[[#This Row],[Product Thickness '[m']]]/Table1[[#This Row],[Thermal resistance, R '[m²K/W'] ]]</f>
        <v>0.02</v>
      </c>
      <c r="AE81">
        <v>5</v>
      </c>
      <c r="AH81">
        <v>1</v>
      </c>
      <c r="AI81">
        <v>1</v>
      </c>
      <c r="AJ81" t="s">
        <v>43</v>
      </c>
      <c r="AK81" t="s">
        <v>1127</v>
      </c>
      <c r="AL81" t="s">
        <v>1127</v>
      </c>
      <c r="AM81" s="9">
        <f>SUM(AR81,AS81,AT81)</f>
        <v>9.3427209397440016</v>
      </c>
      <c r="AN81" s="3">
        <f>SUM(AR81,AS81,AT81)</f>
        <v>9.3427209397440016</v>
      </c>
      <c r="AR81">
        <v>8.7852214242100004</v>
      </c>
      <c r="AS81">
        <v>8.1258612292999993E-2</v>
      </c>
      <c r="AT81">
        <v>0.47624090324099999</v>
      </c>
      <c r="AU81">
        <v>0.141047148925</v>
      </c>
      <c r="AV81">
        <v>4.2475616999999997E-5</v>
      </c>
      <c r="AW81">
        <v>2.4851101600000002E-4</v>
      </c>
      <c r="AX81">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0.14133813555800001</v>
      </c>
      <c r="AY81">
        <v>-1.903078776546</v>
      </c>
      <c r="AZ81">
        <v>4.3556414E-5</v>
      </c>
      <c r="BA81">
        <v>8.7236379781999995E-2</v>
      </c>
      <c r="BB81">
        <f>Table1[[#This Row],[Global Warming Potential - Biogenic (GWP-biogenic) '[kg CO₂e'] - A1]]+Table1[[#This Row],[Global Warming Potential - Biogenic (GWP-biogenic) '[kg CO₂e'] - A2]]+Table1[[#This Row],[Global Warming Potential - Biogenic (GWP-biogenic) '[kg CO₂e'] - A3]]</f>
        <v>-1.8157988403500001</v>
      </c>
      <c r="BC81">
        <v>10.548593954017001</v>
      </c>
      <c r="BD81">
        <v>8.1174977218999994E-2</v>
      </c>
      <c r="BE81">
        <v>0.38878509811099998</v>
      </c>
      <c r="BF81">
        <f>Table1[[#This Row],[Global Warming Potential - Fossil Fuels (GWP-fossil) '[kg CO₂e'] - A1]]+Table1[[#This Row],[Global Warming Potential - Fossil Fuels (GWP-fossil) '[kg CO₂e'] - A2]]+Table1[[#This Row],[Global Warming Potential - Fossil Fuels (GWP-fossil) '[kg CO₂e'] - A3]]</f>
        <v>11.018554029347001</v>
      </c>
    </row>
    <row r="82" spans="1:58" ht="39.950000000000003" customHeight="1" x14ac:dyDescent="0.25">
      <c r="A82" t="s">
        <v>276</v>
      </c>
      <c r="B82" s="6" t="s">
        <v>35</v>
      </c>
      <c r="C82" t="s">
        <v>1192</v>
      </c>
      <c r="D82" t="s">
        <v>54</v>
      </c>
      <c r="E82" t="s">
        <v>136</v>
      </c>
      <c r="F82" t="s">
        <v>34</v>
      </c>
      <c r="G82" t="s">
        <v>277</v>
      </c>
      <c r="H82" t="s">
        <v>22</v>
      </c>
      <c r="I82" t="s">
        <v>278</v>
      </c>
      <c r="J82">
        <v>2019</v>
      </c>
      <c r="K82">
        <v>2024</v>
      </c>
      <c r="L82" t="s">
        <v>279</v>
      </c>
      <c r="M82" t="s">
        <v>280</v>
      </c>
      <c r="N82" t="s">
        <v>40</v>
      </c>
      <c r="P82" t="s">
        <v>41</v>
      </c>
      <c r="Q82" t="s">
        <v>41</v>
      </c>
      <c r="R82" t="s">
        <v>28</v>
      </c>
      <c r="S82" t="s">
        <v>42</v>
      </c>
      <c r="T82">
        <v>1.8</v>
      </c>
      <c r="U82">
        <v>1.8</v>
      </c>
      <c r="V82">
        <v>0.1</v>
      </c>
      <c r="Z82">
        <v>1</v>
      </c>
      <c r="AA82">
        <f>Table1[[#This Row],[Area '[m²'] ]]*Table1[[#This Row],[Product Thickness '[m']]]</f>
        <v>0.1</v>
      </c>
      <c r="AC82">
        <v>18</v>
      </c>
      <c r="AD82">
        <v>3.5999999999999997E-2</v>
      </c>
      <c r="AE82">
        <f>Table1[[#This Row],[Product Thickness '[m']]]/Table1[[#This Row],[Thermal conductivity '[W/mK']]]</f>
        <v>2.7777777777777781</v>
      </c>
      <c r="AH82">
        <v>1</v>
      </c>
      <c r="AI82">
        <v>1</v>
      </c>
      <c r="AJ82" t="s">
        <v>43</v>
      </c>
      <c r="AK82" t="s">
        <v>1127</v>
      </c>
      <c r="AL82" t="s">
        <v>1127</v>
      </c>
      <c r="AM82" s="9">
        <f>SUM(AO82,AP82,AQ82)</f>
        <v>8.3899999999999988</v>
      </c>
      <c r="AN82" s="3">
        <f>SUM(AO82,AP82,AQ82)</f>
        <v>8.3899999999999988</v>
      </c>
      <c r="AO82">
        <v>6.81</v>
      </c>
      <c r="AP82">
        <v>0.13</v>
      </c>
      <c r="AQ82">
        <v>1.45</v>
      </c>
    </row>
    <row r="83" spans="1:58" ht="39.950000000000003" customHeight="1" x14ac:dyDescent="0.25">
      <c r="A83" t="s">
        <v>329</v>
      </c>
      <c r="B83" s="6" t="s">
        <v>19</v>
      </c>
      <c r="C83" t="s">
        <v>20</v>
      </c>
      <c r="D83" t="s">
        <v>54</v>
      </c>
      <c r="E83" t="s">
        <v>136</v>
      </c>
      <c r="F83" t="s">
        <v>130</v>
      </c>
      <c r="G83" t="s">
        <v>330</v>
      </c>
      <c r="H83" t="s">
        <v>22</v>
      </c>
      <c r="I83" t="s">
        <v>331</v>
      </c>
      <c r="J83">
        <v>2023</v>
      </c>
      <c r="K83">
        <v>2028</v>
      </c>
      <c r="L83" s="2" t="s">
        <v>332</v>
      </c>
      <c r="M83" t="s">
        <v>333</v>
      </c>
      <c r="N83" t="s">
        <v>135</v>
      </c>
      <c r="O83" t="s">
        <v>62</v>
      </c>
      <c r="P83" t="s">
        <v>27</v>
      </c>
      <c r="Q83" t="s">
        <v>27</v>
      </c>
      <c r="R83" t="s">
        <v>28</v>
      </c>
      <c r="S83" t="s">
        <v>29</v>
      </c>
      <c r="T83" s="5">
        <f>Table1[[#This Row],[Product Thickness '[m']]]*Table1[[#This Row],[Density '[kg/m3']]]</f>
        <v>2.0300000000000002</v>
      </c>
      <c r="U83" s="5">
        <f>Table1[[#This Row],[Product Thickness '[m']]]*Table1[[#This Row],[Density '[kg/m3']]]</f>
        <v>2.0300000000000002</v>
      </c>
      <c r="V83">
        <v>0.1</v>
      </c>
      <c r="Z83">
        <v>1</v>
      </c>
      <c r="AA83">
        <f>Table1[[#This Row],[Area '[m²'] ]]*Table1[[#This Row],[Product Thickness '[m']]]</f>
        <v>0.1</v>
      </c>
      <c r="AC83">
        <v>20.3</v>
      </c>
      <c r="AD83">
        <v>3.5999999999999997E-2</v>
      </c>
      <c r="AE83">
        <v>2.778</v>
      </c>
      <c r="AH83">
        <v>1</v>
      </c>
      <c r="AI83">
        <v>1</v>
      </c>
      <c r="AJ83" t="s">
        <v>43</v>
      </c>
      <c r="AK83" t="s">
        <v>1127</v>
      </c>
      <c r="AL83" t="s">
        <v>1127</v>
      </c>
      <c r="AM83" s="9">
        <f>SUM(AR83,AS83,AT83)</f>
        <v>6.0438885611569999</v>
      </c>
      <c r="AN83" s="3">
        <f>SUM(AR83,AS83,AT83)</f>
        <v>6.0438885611569999</v>
      </c>
      <c r="AR83">
        <v>5.2732154380600003</v>
      </c>
      <c r="AS83">
        <v>0.114236326465</v>
      </c>
      <c r="AT83">
        <v>0.65643679663200005</v>
      </c>
      <c r="AU83">
        <v>5.6919200999999998E-5</v>
      </c>
      <c r="AV83">
        <v>5.4433922000000001E-5</v>
      </c>
      <c r="AW83">
        <v>5.2567793000000003E-5</v>
      </c>
      <c r="AX83">
        <f>Table1[[#This Row],[Global Warming Potential - Land Use And Land Use Change (GWP-luluc) '[kg CO₂e'] - A1]]+Table1[[#This Row],[Global Warming Potential - Land Use And Land Use Change (GWP-luluc) '[kg CO₂e'] - A2]]+Table1[[#This Row],[Global Warming Potential - Land Use And Land Use Change (GWP-luluc) '[kg CO₂e'] - A3]]</f>
        <v>1.6392091599999999E-4</v>
      </c>
      <c r="AY83">
        <v>1.6737264030000001E-2</v>
      </c>
      <c r="AZ83">
        <v>9.9036950000000004E-5</v>
      </c>
      <c r="BA83">
        <v>9.8422070579999993E-3</v>
      </c>
      <c r="BB83">
        <f>Table1[[#This Row],[Global Warming Potential - Biogenic (GWP-biogenic) '[kg CO₂e'] - A1]]+Table1[[#This Row],[Global Warming Potential - Biogenic (GWP-biogenic) '[kg CO₂e'] - A2]]+Table1[[#This Row],[Global Warming Potential - Biogenic (GWP-biogenic) '[kg CO₂e'] - A3]]</f>
        <v>2.6678508037999999E-2</v>
      </c>
      <c r="BC83">
        <v>5.2573096780790003</v>
      </c>
      <c r="BD83">
        <v>0.11408738859799999</v>
      </c>
      <c r="BE83">
        <v>0.646567620412</v>
      </c>
      <c r="BF83">
        <f>Table1[[#This Row],[Global Warming Potential - Fossil Fuels (GWP-fossil) '[kg CO₂e'] - A1]]+Table1[[#This Row],[Global Warming Potential - Fossil Fuels (GWP-fossil) '[kg CO₂e'] - A2]]+Table1[[#This Row],[Global Warming Potential - Fossil Fuels (GWP-fossil) '[kg CO₂e'] - A3]]</f>
        <v>6.017964687089</v>
      </c>
    </row>
    <row r="84" spans="1:58" ht="39.950000000000003" customHeight="1" x14ac:dyDescent="0.25">
      <c r="A84" t="s">
        <v>344</v>
      </c>
      <c r="B84" s="6" t="s">
        <v>19</v>
      </c>
      <c r="C84" t="s">
        <v>20</v>
      </c>
      <c r="D84" t="s">
        <v>54</v>
      </c>
      <c r="E84" t="s">
        <v>44</v>
      </c>
      <c r="F84" t="s">
        <v>189</v>
      </c>
      <c r="G84" t="s">
        <v>345</v>
      </c>
      <c r="H84" t="s">
        <v>22</v>
      </c>
      <c r="I84" t="s">
        <v>346</v>
      </c>
      <c r="J84">
        <v>2022</v>
      </c>
      <c r="K84">
        <v>2027</v>
      </c>
      <c r="L84" t="s">
        <v>347</v>
      </c>
      <c r="M84" t="s">
        <v>348</v>
      </c>
      <c r="N84" t="s">
        <v>349</v>
      </c>
      <c r="O84" t="s">
        <v>62</v>
      </c>
      <c r="P84" t="s">
        <v>95</v>
      </c>
      <c r="Q84" t="s">
        <v>95</v>
      </c>
      <c r="R84" t="s">
        <v>28</v>
      </c>
      <c r="S84" t="s">
        <v>53</v>
      </c>
      <c r="T84">
        <f>Table1[[#This Row],[Product Thickness '[m']]]*Table1[[#This Row],[Density '[kg/m3']]]</f>
        <v>3.2</v>
      </c>
      <c r="U84">
        <f>Table1[[#This Row],[Product Thickness '[m']]]*Table1[[#This Row],[Density '[kg/m3']]]</f>
        <v>3.2</v>
      </c>
      <c r="V84">
        <v>0.1</v>
      </c>
      <c r="Z84">
        <v>1</v>
      </c>
      <c r="AA84">
        <f>Table1[[#This Row],[Area '[m²'] ]]*Table1[[#This Row],[Product Thickness '[m']]]</f>
        <v>0.1</v>
      </c>
      <c r="AC84">
        <v>32</v>
      </c>
      <c r="AD84">
        <f>Table1[[#This Row],[Product Thickness '[m']]]/Table1[[#This Row],[Thermal resistance, R '[m²K/W'] ]]</f>
        <v>2.4096385542168672E-2</v>
      </c>
      <c r="AE84">
        <v>4.1500000000000004</v>
      </c>
      <c r="AH84">
        <v>1</v>
      </c>
      <c r="AI84">
        <v>1</v>
      </c>
      <c r="AJ84" t="s">
        <v>43</v>
      </c>
      <c r="AK84" t="s">
        <v>1127</v>
      </c>
      <c r="AL84" t="s">
        <v>1127</v>
      </c>
      <c r="AM84" s="9">
        <f>SUM(AR84,AS84,AT84)</f>
        <v>11.855600000000001</v>
      </c>
      <c r="AN84" s="3">
        <f>SUM(AR84,AS84,AT84)</f>
        <v>11.855600000000001</v>
      </c>
      <c r="AR84">
        <v>11.08</v>
      </c>
      <c r="AS84">
        <v>0.49159999999999998</v>
      </c>
      <c r="AT84">
        <v>0.28399999999999997</v>
      </c>
      <c r="AU84">
        <v>0.20330000000000001</v>
      </c>
      <c r="AV84">
        <v>1.471E-4</v>
      </c>
      <c r="AW84">
        <v>1.8839999999999999E-5</v>
      </c>
      <c r="AX84">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0.20346594000000001</v>
      </c>
      <c r="AY84">
        <v>-0.3881</v>
      </c>
      <c r="AZ84">
        <v>1.4980000000000001E-4</v>
      </c>
      <c r="BA84">
        <v>-2.452E-4</v>
      </c>
      <c r="BB84">
        <f>Table1[[#This Row],[Global Warming Potential - Biogenic (GWP-biogenic) '[kg CO₂e'] - A1]]+Table1[[#This Row],[Global Warming Potential - Biogenic (GWP-biogenic) '[kg CO₂e'] - A2]]+Table1[[#This Row],[Global Warming Potential - Biogenic (GWP-biogenic) '[kg CO₂e'] - A3]]</f>
        <v>-0.38819540000000002</v>
      </c>
      <c r="BC84">
        <v>11.26</v>
      </c>
      <c r="BD84">
        <v>0.49130000000000001</v>
      </c>
      <c r="BE84">
        <v>0.2843</v>
      </c>
      <c r="BF84">
        <f>Table1[[#This Row],[Global Warming Potential - Fossil Fuels (GWP-fossil) '[kg CO₂e'] - A1]]+Table1[[#This Row],[Global Warming Potential - Fossil Fuels (GWP-fossil) '[kg CO₂e'] - A2]]+Table1[[#This Row],[Global Warming Potential - Fossil Fuels (GWP-fossil) '[kg CO₂e'] - A3]]</f>
        <v>12.035600000000001</v>
      </c>
    </row>
    <row r="85" spans="1:58" ht="39.950000000000003" customHeight="1" x14ac:dyDescent="0.25">
      <c r="A85" t="s">
        <v>386</v>
      </c>
      <c r="B85" s="6" t="s">
        <v>35</v>
      </c>
      <c r="C85" t="s">
        <v>1192</v>
      </c>
      <c r="D85" t="s">
        <v>54</v>
      </c>
      <c r="E85" t="s">
        <v>390</v>
      </c>
      <c r="F85" t="s">
        <v>34</v>
      </c>
      <c r="G85" t="s">
        <v>387</v>
      </c>
      <c r="H85" t="s">
        <v>22</v>
      </c>
      <c r="I85" t="s">
        <v>37</v>
      </c>
      <c r="J85">
        <v>2019</v>
      </c>
      <c r="K85">
        <v>2024</v>
      </c>
      <c r="L85" t="s">
        <v>38</v>
      </c>
      <c r="M85" t="s">
        <v>388</v>
      </c>
      <c r="N85" t="s">
        <v>389</v>
      </c>
      <c r="P85" t="s">
        <v>41</v>
      </c>
      <c r="Q85" t="s">
        <v>41</v>
      </c>
      <c r="R85" t="s">
        <v>28</v>
      </c>
      <c r="S85" t="s">
        <v>42</v>
      </c>
      <c r="T85">
        <f>Table1[[#This Row],[Product Thickness '[m']]]*Table1[[#This Row],[Density '[kg/m3']]]</f>
        <v>3</v>
      </c>
      <c r="U85">
        <f>Table1[[#This Row],[Product Thickness '[m']]]*Table1[[#This Row],[Density '[kg/m3']]]</f>
        <v>3</v>
      </c>
      <c r="V85">
        <v>0.1</v>
      </c>
      <c r="Z85">
        <v>1</v>
      </c>
      <c r="AA85">
        <f>Table1[[#This Row],[Area '[m²'] ]]*Table1[[#This Row],[Product Thickness '[m']]]</f>
        <v>0.1</v>
      </c>
      <c r="AC85">
        <v>30</v>
      </c>
      <c r="AD85">
        <f>Table1[[#This Row],[Product Thickness '[m']]]/Table1[[#This Row],[Thermal resistance, R '[m²K/W'] ]]</f>
        <v>2.2026431718061675E-2</v>
      </c>
      <c r="AE85">
        <v>4.54</v>
      </c>
      <c r="AH85">
        <v>1</v>
      </c>
      <c r="AI85">
        <v>1</v>
      </c>
      <c r="AJ85" t="s">
        <v>43</v>
      </c>
      <c r="AK85" t="s">
        <v>1127</v>
      </c>
      <c r="AL85" t="s">
        <v>1127</v>
      </c>
      <c r="AM85" s="9">
        <f>SUM(AO85,AP85,AQ85)</f>
        <v>13.295</v>
      </c>
      <c r="AN85" s="3">
        <f>SUM(AO85,AP85,AQ85)</f>
        <v>13.295</v>
      </c>
      <c r="AO85">
        <v>12.7</v>
      </c>
      <c r="AP85">
        <v>0.27900000000000003</v>
      </c>
      <c r="AQ85">
        <v>0.316</v>
      </c>
    </row>
    <row r="86" spans="1:58" ht="39.950000000000003" customHeight="1" x14ac:dyDescent="0.25">
      <c r="A86" t="s">
        <v>391</v>
      </c>
      <c r="B86" s="6" t="s">
        <v>19</v>
      </c>
      <c r="C86" t="s">
        <v>20</v>
      </c>
      <c r="D86" t="s">
        <v>54</v>
      </c>
      <c r="E86" t="s">
        <v>44</v>
      </c>
      <c r="F86" t="s">
        <v>104</v>
      </c>
      <c r="G86" t="s">
        <v>392</v>
      </c>
      <c r="H86" t="s">
        <v>22</v>
      </c>
      <c r="I86" t="s">
        <v>393</v>
      </c>
      <c r="J86">
        <v>2021</v>
      </c>
      <c r="K86">
        <v>2026</v>
      </c>
      <c r="L86" t="s">
        <v>394</v>
      </c>
      <c r="M86" t="s">
        <v>395</v>
      </c>
      <c r="N86" t="s">
        <v>396</v>
      </c>
      <c r="P86" t="s">
        <v>41</v>
      </c>
      <c r="Q86" t="s">
        <v>41</v>
      </c>
      <c r="R86" t="s">
        <v>28</v>
      </c>
      <c r="S86" t="s">
        <v>96</v>
      </c>
      <c r="T86">
        <f>Table1[[#This Row],[Product Thickness '[m']]]*Table1[[#This Row],[Density '[kg/m3']]]</f>
        <v>9.8625000000000007</v>
      </c>
      <c r="U86">
        <f>Table1[[#This Row],[Product Thickness '[m']]]*Table1[[#This Row],[Density '[kg/m3']]]</f>
        <v>9.8625000000000007</v>
      </c>
      <c r="V86">
        <v>6.25E-2</v>
      </c>
      <c r="Z86">
        <v>1</v>
      </c>
      <c r="AA86">
        <f>Table1[[#This Row],[Area '[m²'] ]]*Table1[[#This Row],[Product Thickness '[m']]]</f>
        <v>6.25E-2</v>
      </c>
      <c r="AC86">
        <v>157.80000000000001</v>
      </c>
      <c r="AD86">
        <f>Table1[[#This Row],[Product Thickness '[m']]]/Table1[[#This Row],[Thermal resistance, R '[m²K/W'] ]]</f>
        <v>2.6732249786142002E-2</v>
      </c>
      <c r="AE86">
        <v>2.3380000000000001</v>
      </c>
      <c r="AH86">
        <v>1</v>
      </c>
      <c r="AI86">
        <v>1</v>
      </c>
      <c r="AJ86" t="s">
        <v>43</v>
      </c>
      <c r="AK86" t="s">
        <v>1127</v>
      </c>
      <c r="AL86" t="s">
        <v>1127</v>
      </c>
      <c r="AM86" s="9">
        <f>SUM(AO86,AP86,AQ86)</f>
        <v>13.257499999999999</v>
      </c>
      <c r="AN86" s="3">
        <f>SUM(AO86,AP86,AQ86)</f>
        <v>13.257499999999999</v>
      </c>
      <c r="AO86">
        <v>12.7</v>
      </c>
      <c r="AP86">
        <v>0.48499999999999999</v>
      </c>
      <c r="AQ86">
        <v>7.2499999999999995E-2</v>
      </c>
    </row>
    <row r="87" spans="1:58" ht="39.950000000000003" customHeight="1" x14ac:dyDescent="0.25">
      <c r="A87" t="s">
        <v>448</v>
      </c>
      <c r="B87" s="6" t="s">
        <v>19</v>
      </c>
      <c r="C87" t="s">
        <v>20</v>
      </c>
      <c r="D87" t="s">
        <v>54</v>
      </c>
      <c r="E87" t="s">
        <v>44</v>
      </c>
      <c r="F87" t="s">
        <v>189</v>
      </c>
      <c r="G87" t="s">
        <v>449</v>
      </c>
      <c r="H87" t="s">
        <v>22</v>
      </c>
      <c r="I87" t="s">
        <v>346</v>
      </c>
      <c r="J87">
        <v>2022</v>
      </c>
      <c r="K87">
        <v>2027</v>
      </c>
      <c r="L87" t="s">
        <v>450</v>
      </c>
      <c r="M87" t="s">
        <v>348</v>
      </c>
      <c r="N87" t="s">
        <v>349</v>
      </c>
      <c r="O87" t="s">
        <v>62</v>
      </c>
      <c r="P87" t="s">
        <v>95</v>
      </c>
      <c r="Q87" t="s">
        <v>95</v>
      </c>
      <c r="R87" t="s">
        <v>28</v>
      </c>
      <c r="S87" t="s">
        <v>53</v>
      </c>
      <c r="T87">
        <f>Table1[[#This Row],[Product Thickness '[m']]]*Table1[[#This Row],[Density '[kg/m3']]]</f>
        <v>3</v>
      </c>
      <c r="U87">
        <f>Table1[[#This Row],[Product Thickness '[m']]]*Table1[[#This Row],[Density '[kg/m3']]]</f>
        <v>3</v>
      </c>
      <c r="V87">
        <v>0.1</v>
      </c>
      <c r="Z87">
        <v>1</v>
      </c>
      <c r="AA87">
        <f>Table1[[#This Row],[Area '[m²'] ]]*Table1[[#This Row],[Product Thickness '[m']]]</f>
        <v>0.1</v>
      </c>
      <c r="AC87">
        <v>30</v>
      </c>
      <c r="AD87">
        <f>Table1[[#This Row],[Product Thickness '[m']]]/Table1[[#This Row],[Thermal resistance, R '[m²K/W'] ]]</f>
        <v>2.4096385542168672E-2</v>
      </c>
      <c r="AE87">
        <v>4.1500000000000004</v>
      </c>
      <c r="AH87">
        <v>1</v>
      </c>
      <c r="AI87">
        <v>1</v>
      </c>
      <c r="AJ87" t="s">
        <v>43</v>
      </c>
      <c r="AK87" t="s">
        <v>1127</v>
      </c>
      <c r="AL87" t="s">
        <v>1127</v>
      </c>
      <c r="AM87" s="9">
        <f>SUM(AR87,AS87,AT87)</f>
        <v>12.875806685435002</v>
      </c>
      <c r="AN87" s="3">
        <f>SUM(AR87,AS87,AT87)</f>
        <v>12.875806685435002</v>
      </c>
      <c r="AR87">
        <v>12.103448771947001</v>
      </c>
      <c r="AS87">
        <v>0.491589967992</v>
      </c>
      <c r="AT87">
        <v>0.28076794549599998</v>
      </c>
      <c r="AU87">
        <v>0.20269823999200001</v>
      </c>
      <c r="AV87">
        <v>1.47070627E-4</v>
      </c>
      <c r="AW87">
        <v>1.8614305999999999E-5</v>
      </c>
      <c r="AX87">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0.20286392492500002</v>
      </c>
      <c r="AY87">
        <v>-0.31549720623100003</v>
      </c>
      <c r="AZ87">
        <v>1.4984246400000001E-4</v>
      </c>
      <c r="BA87">
        <v>-2.4602468799999998E-4</v>
      </c>
      <c r="BB87">
        <f>Table1[[#This Row],[Global Warming Potential - Biogenic (GWP-biogenic) '[kg CO₂e'] - A1]]+Table1[[#This Row],[Global Warming Potential - Biogenic (GWP-biogenic) '[kg CO₂e'] - A2]]+Table1[[#This Row],[Global Warming Potential - Biogenic (GWP-biogenic) '[kg CO₂e'] - A3]]</f>
        <v>-0.31559338845500001</v>
      </c>
      <c r="BC87">
        <v>12.217440649169999</v>
      </c>
      <c r="BD87">
        <v>0.49131039414</v>
      </c>
      <c r="BE87">
        <v>0.28101464840899998</v>
      </c>
      <c r="BF87">
        <f>Table1[[#This Row],[Global Warming Potential - Fossil Fuels (GWP-fossil) '[kg CO₂e'] - A1]]+Table1[[#This Row],[Global Warming Potential - Fossil Fuels (GWP-fossil) '[kg CO₂e'] - A2]]+Table1[[#This Row],[Global Warming Potential - Fossil Fuels (GWP-fossil) '[kg CO₂e'] - A3]]</f>
        <v>12.989765691718999</v>
      </c>
    </row>
    <row r="88" spans="1:58" ht="39.950000000000003" customHeight="1" x14ac:dyDescent="0.25">
      <c r="A88" t="s">
        <v>478</v>
      </c>
      <c r="B88" s="6" t="s">
        <v>19</v>
      </c>
      <c r="C88" t="s">
        <v>20</v>
      </c>
      <c r="D88" t="s">
        <v>54</v>
      </c>
      <c r="E88" t="s">
        <v>136</v>
      </c>
      <c r="F88" t="s">
        <v>130</v>
      </c>
      <c r="G88" t="s">
        <v>479</v>
      </c>
      <c r="H88" t="s">
        <v>22</v>
      </c>
      <c r="I88" t="s">
        <v>480</v>
      </c>
      <c r="J88">
        <v>2023</v>
      </c>
      <c r="K88">
        <v>2028</v>
      </c>
      <c r="L88" s="2" t="s">
        <v>481</v>
      </c>
      <c r="M88" t="s">
        <v>482</v>
      </c>
      <c r="N88" t="s">
        <v>135</v>
      </c>
      <c r="O88" t="s">
        <v>62</v>
      </c>
      <c r="P88" t="s">
        <v>27</v>
      </c>
      <c r="Q88" t="s">
        <v>27</v>
      </c>
      <c r="R88" t="s">
        <v>28</v>
      </c>
      <c r="S88" t="s">
        <v>29</v>
      </c>
      <c r="T88" s="2">
        <v>4.0999999999999996</v>
      </c>
      <c r="U88" s="5">
        <f>Table1[[#This Row],[Product Thickness '[m']]]*Table1[[#This Row],[Density '[kg/m3']]]</f>
        <v>4.1000000000000005</v>
      </c>
      <c r="V88">
        <v>0.1</v>
      </c>
      <c r="Z88">
        <v>1</v>
      </c>
      <c r="AA88">
        <f>Table1[[#This Row],[Area '[m²'] ]]*Table1[[#This Row],[Product Thickness '[m']]]</f>
        <v>0.1</v>
      </c>
      <c r="AC88">
        <v>41</v>
      </c>
      <c r="AD88">
        <v>3.3000000000000002E-2</v>
      </c>
      <c r="AE88">
        <v>3.1230000000000002</v>
      </c>
      <c r="AH88">
        <v>1</v>
      </c>
      <c r="AI88">
        <v>1</v>
      </c>
      <c r="AJ88" t="s">
        <v>43</v>
      </c>
      <c r="AK88" t="s">
        <v>1127</v>
      </c>
      <c r="AL88" t="s">
        <v>1127</v>
      </c>
      <c r="AM88" s="9">
        <f>SUM(AR88,AS88,AT88)</f>
        <v>11.984999999999999</v>
      </c>
      <c r="AN88" s="3">
        <f>SUM(AR88,AS88,AT88)</f>
        <v>11.984999999999999</v>
      </c>
      <c r="AR88">
        <v>10.5</v>
      </c>
      <c r="AS88">
        <v>0.155</v>
      </c>
      <c r="AT88">
        <v>1.33</v>
      </c>
      <c r="AU88">
        <v>5.7000000000000003E-5</v>
      </c>
      <c r="AV88">
        <v>1.8000000000000001E-4</v>
      </c>
      <c r="AW88">
        <v>1.06E-4</v>
      </c>
      <c r="AX88">
        <f>Table1[[#This Row],[Global Warming Potential - Land Use And Land Use Change (GWP-luluc) '[kg CO₂e'] - A1]]+Table1[[#This Row],[Global Warming Potential - Land Use And Land Use Change (GWP-luluc) '[kg CO₂e'] - A2]]+Table1[[#This Row],[Global Warming Potential - Land Use And Land Use Change (GWP-luluc) '[kg CO₂e'] - A3]]</f>
        <v>3.4299999999999999E-4</v>
      </c>
      <c r="AY88">
        <v>3.5499999999999997E-2</v>
      </c>
      <c r="AZ88">
        <v>1.5699999999999999E-4</v>
      </c>
      <c r="BA88">
        <v>1.9900000000000001E-2</v>
      </c>
      <c r="BB88">
        <f>Table1[[#This Row],[Global Warming Potential - Biogenic (GWP-biogenic) '[kg CO₂e'] - A1]]+Table1[[#This Row],[Global Warming Potential - Biogenic (GWP-biogenic) '[kg CO₂e'] - A2]]+Table1[[#This Row],[Global Warming Potential - Biogenic (GWP-biogenic) '[kg CO₂e'] - A3]]</f>
        <v>5.5556999999999995E-2</v>
      </c>
      <c r="BC88">
        <v>10.5</v>
      </c>
      <c r="BD88">
        <v>0.154</v>
      </c>
      <c r="BE88">
        <v>1.31</v>
      </c>
      <c r="BF88">
        <f>Table1[[#This Row],[Global Warming Potential - Fossil Fuels (GWP-fossil) '[kg CO₂e'] - A1]]+Table1[[#This Row],[Global Warming Potential - Fossil Fuels (GWP-fossil) '[kg CO₂e'] - A2]]+Table1[[#This Row],[Global Warming Potential - Fossil Fuels (GWP-fossil) '[kg CO₂e'] - A3]]</f>
        <v>11.964</v>
      </c>
    </row>
    <row r="89" spans="1:58" ht="39.950000000000003" customHeight="1" x14ac:dyDescent="0.25">
      <c r="A89" t="s">
        <v>520</v>
      </c>
      <c r="B89" s="6" t="s">
        <v>19</v>
      </c>
      <c r="C89" t="s">
        <v>20</v>
      </c>
      <c r="D89" t="s">
        <v>54</v>
      </c>
      <c r="E89" t="s">
        <v>44</v>
      </c>
      <c r="F89" t="s">
        <v>189</v>
      </c>
      <c r="G89" t="s">
        <v>521</v>
      </c>
      <c r="H89" t="s">
        <v>22</v>
      </c>
      <c r="I89" t="s">
        <v>244</v>
      </c>
      <c r="J89">
        <v>2023</v>
      </c>
      <c r="K89">
        <v>2028</v>
      </c>
      <c r="M89" t="s">
        <v>245</v>
      </c>
      <c r="N89" t="s">
        <v>246</v>
      </c>
      <c r="O89" t="s">
        <v>62</v>
      </c>
      <c r="P89" t="s">
        <v>27</v>
      </c>
      <c r="Q89" t="s">
        <v>27</v>
      </c>
      <c r="R89" t="s">
        <v>28</v>
      </c>
      <c r="S89" t="s">
        <v>53</v>
      </c>
      <c r="T89">
        <v>3.59</v>
      </c>
      <c r="U89">
        <v>3.59</v>
      </c>
      <c r="V89">
        <v>0.1</v>
      </c>
      <c r="Z89">
        <v>1</v>
      </c>
      <c r="AA89">
        <f>Table1[[#This Row],[Area '[m²'] ]]*Table1[[#This Row],[Product Thickness '[m']]]</f>
        <v>0.1</v>
      </c>
      <c r="AC89">
        <f>Table1[[#This Row],[Weight per m2 '[kg']]]/Table1[[#This Row],[Product Thickness '[m']]]</f>
        <v>35.9</v>
      </c>
      <c r="AD89">
        <f>Table1[[#This Row],[Product Thickness '[m']]]/Table1[[#This Row],[Thermal resistance, R '[m²K/W'] ]]</f>
        <v>2.2222222222222223E-2</v>
      </c>
      <c r="AE89">
        <v>4.5</v>
      </c>
      <c r="AH89">
        <v>1</v>
      </c>
      <c r="AI89">
        <v>1</v>
      </c>
      <c r="AJ89" t="s">
        <v>43</v>
      </c>
      <c r="AK89" t="s">
        <v>1127</v>
      </c>
      <c r="AL89" t="s">
        <v>1127</v>
      </c>
      <c r="AM89" s="9">
        <f>SUM(AR89,AS89,AT89)</f>
        <v>7.8990100000000005</v>
      </c>
      <c r="AN89" s="3">
        <f>SUM(AR89,AS89,AT89)</f>
        <v>7.8990100000000005</v>
      </c>
      <c r="AR89">
        <v>7.37</v>
      </c>
      <c r="AS89">
        <v>5.2810000000000003E-2</v>
      </c>
      <c r="AT89">
        <v>0.47620000000000001</v>
      </c>
      <c r="AU89">
        <v>0.1361</v>
      </c>
      <c r="AV89">
        <v>2.6699999999999998E-5</v>
      </c>
      <c r="AW89">
        <v>2.4850000000000002E-4</v>
      </c>
      <c r="AX89">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0.1363752</v>
      </c>
      <c r="AY89">
        <v>-2.0009999999999999</v>
      </c>
      <c r="AZ89">
        <v>3.1059999999999997E-5</v>
      </c>
      <c r="BA89">
        <v>8.7239999999999998E-2</v>
      </c>
      <c r="BB89">
        <f>Table1[[#This Row],[Global Warming Potential - Biogenic (GWP-biogenic) '[kg CO₂e'] - A1]]+Table1[[#This Row],[Global Warming Potential - Biogenic (GWP-biogenic) '[kg CO₂e'] - A2]]+Table1[[#This Row],[Global Warming Potential - Biogenic (GWP-biogenic) '[kg CO₂e'] - A3]]</f>
        <v>-1.9137289399999999</v>
      </c>
      <c r="BC89">
        <v>9.2360000000000007</v>
      </c>
      <c r="BD89">
        <v>5.2760000000000001E-2</v>
      </c>
      <c r="BE89">
        <v>0.38879999999999998</v>
      </c>
      <c r="BF89">
        <f>Table1[[#This Row],[Global Warming Potential - Fossil Fuels (GWP-fossil) '[kg CO₂e'] - A1]]+Table1[[#This Row],[Global Warming Potential - Fossil Fuels (GWP-fossil) '[kg CO₂e'] - A2]]+Table1[[#This Row],[Global Warming Potential - Fossil Fuels (GWP-fossil) '[kg CO₂e'] - A3]]</f>
        <v>9.6775599999999997</v>
      </c>
    </row>
    <row r="90" spans="1:58" ht="39.950000000000003" customHeight="1" x14ac:dyDescent="0.25">
      <c r="A90" t="s">
        <v>533</v>
      </c>
      <c r="B90" s="6" t="s">
        <v>19</v>
      </c>
      <c r="C90" t="s">
        <v>20</v>
      </c>
      <c r="D90" t="s">
        <v>54</v>
      </c>
      <c r="E90" t="s">
        <v>44</v>
      </c>
      <c r="F90" t="s">
        <v>104</v>
      </c>
      <c r="G90" t="s">
        <v>534</v>
      </c>
      <c r="H90" t="s">
        <v>22</v>
      </c>
      <c r="I90" t="s">
        <v>106</v>
      </c>
      <c r="J90">
        <v>2021</v>
      </c>
      <c r="K90">
        <v>2026</v>
      </c>
      <c r="L90" t="s">
        <v>107</v>
      </c>
      <c r="M90" t="s">
        <v>535</v>
      </c>
      <c r="N90" t="s">
        <v>109</v>
      </c>
      <c r="P90" t="s">
        <v>41</v>
      </c>
      <c r="Q90" t="s">
        <v>41</v>
      </c>
      <c r="R90" t="s">
        <v>28</v>
      </c>
      <c r="S90" t="s">
        <v>96</v>
      </c>
      <c r="T90">
        <v>3.59</v>
      </c>
      <c r="U90">
        <v>3.59</v>
      </c>
      <c r="V90">
        <v>2.5000000000000001E-2</v>
      </c>
      <c r="Z90">
        <v>1</v>
      </c>
      <c r="AA90">
        <f>Table1[[#This Row],[Area '[m²'] ]]*Table1[[#This Row],[Product Thickness '[m']]]</f>
        <v>2.5000000000000001E-2</v>
      </c>
      <c r="AC90">
        <v>32</v>
      </c>
      <c r="AD90">
        <f>Table1[[#This Row],[Product Thickness '[m']]]/Table1[[#This Row],[Thermal resistance, R '[m²K/W'] ]]</f>
        <v>2.2007042253521129E-2</v>
      </c>
      <c r="AE90">
        <v>1.1359999999999999</v>
      </c>
      <c r="AH90">
        <v>1</v>
      </c>
      <c r="AI90">
        <v>1</v>
      </c>
      <c r="AJ90" t="s">
        <v>43</v>
      </c>
      <c r="AK90" t="s">
        <v>1127</v>
      </c>
      <c r="AL90" t="s">
        <v>1127</v>
      </c>
      <c r="AM90" s="9">
        <f>SUM(AO90,AP90,AQ90)</f>
        <v>3.5804999999999998</v>
      </c>
      <c r="AN90" s="3">
        <f>SUM(AO90,AP90,AQ90)</f>
        <v>3.5804999999999998</v>
      </c>
      <c r="AO90">
        <v>3.41</v>
      </c>
      <c r="AP90">
        <v>9.8000000000000004E-2</v>
      </c>
      <c r="AQ90">
        <v>7.2499999999999995E-2</v>
      </c>
    </row>
    <row r="91" spans="1:58" ht="39.950000000000003" customHeight="1" x14ac:dyDescent="0.25">
      <c r="A91" t="s">
        <v>541</v>
      </c>
      <c r="B91" s="6" t="s">
        <v>19</v>
      </c>
      <c r="C91" t="s">
        <v>20</v>
      </c>
      <c r="D91" t="s">
        <v>54</v>
      </c>
      <c r="E91" t="s">
        <v>136</v>
      </c>
      <c r="F91" t="s">
        <v>130</v>
      </c>
      <c r="G91" t="s">
        <v>542</v>
      </c>
      <c r="H91" t="s">
        <v>22</v>
      </c>
      <c r="I91" t="s">
        <v>480</v>
      </c>
      <c r="J91">
        <v>2023</v>
      </c>
      <c r="K91">
        <v>2028</v>
      </c>
      <c r="L91" s="2" t="s">
        <v>543</v>
      </c>
      <c r="M91" t="s">
        <v>482</v>
      </c>
      <c r="N91" t="s">
        <v>135</v>
      </c>
      <c r="O91" t="s">
        <v>62</v>
      </c>
      <c r="P91" t="s">
        <v>27</v>
      </c>
      <c r="Q91" t="s">
        <v>27</v>
      </c>
      <c r="R91" t="s">
        <v>28</v>
      </c>
      <c r="S91" t="s">
        <v>29</v>
      </c>
      <c r="T91" s="5">
        <f>Table1[[#This Row],[Product Thickness '[m']]]*Table1[[#This Row],[Density '[kg/m3']]]</f>
        <v>3.0500000000000003</v>
      </c>
      <c r="U91" s="5">
        <f>Table1[[#This Row],[Product Thickness '[m']]]*Table1[[#This Row],[Density '[kg/m3']]]</f>
        <v>3.0500000000000003</v>
      </c>
      <c r="V91" s="2">
        <v>0.1</v>
      </c>
      <c r="W91" s="2"/>
      <c r="X91" s="2"/>
      <c r="Y91" s="2"/>
      <c r="Z91">
        <v>1</v>
      </c>
      <c r="AA91">
        <f>Table1[[#This Row],[Area '[m²'] ]]*Table1[[#This Row],[Product Thickness '[m']]]</f>
        <v>0.1</v>
      </c>
      <c r="AB91" s="2"/>
      <c r="AC91" s="2">
        <v>30.5</v>
      </c>
      <c r="AD91" s="2">
        <v>3.3000000000000002E-2</v>
      </c>
      <c r="AE91" s="2">
        <v>3.03</v>
      </c>
      <c r="AF91" s="2"/>
      <c r="AG91" s="2"/>
      <c r="AH91">
        <v>1</v>
      </c>
      <c r="AI91">
        <v>1</v>
      </c>
      <c r="AJ91" t="s">
        <v>43</v>
      </c>
      <c r="AK91" t="s">
        <v>1127</v>
      </c>
      <c r="AL91" t="s">
        <v>1127</v>
      </c>
      <c r="AM91" s="9">
        <f>SUM(AR91,AS91,AT91)</f>
        <v>8.9769000000000005</v>
      </c>
      <c r="AN91" s="3">
        <f>SUM(AR91,AS91,AT91)</f>
        <v>8.9769000000000005</v>
      </c>
      <c r="AR91">
        <v>7.8739999999999997</v>
      </c>
      <c r="AS91">
        <v>0.1153</v>
      </c>
      <c r="AT91">
        <v>0.98760000000000003</v>
      </c>
      <c r="AU91">
        <v>5.6969999999999998E-5</v>
      </c>
      <c r="AV91">
        <v>1.3410000000000001E-4</v>
      </c>
      <c r="AW91">
        <v>7.907E-5</v>
      </c>
      <c r="AX91">
        <f>Table1[[#This Row],[Global Warming Potential - Land Use And Land Use Change (GWP-luluc) '[kg CO₂e'] - A1]]+Table1[[#This Row],[Global Warming Potential - Land Use And Land Use Change (GWP-luluc) '[kg CO₂e'] - A2]]+Table1[[#This Row],[Global Warming Potential - Land Use And Land Use Change (GWP-luluc) '[kg CO₂e'] - A3]]</f>
        <v>2.7013999999999999E-4</v>
      </c>
      <c r="AY91">
        <v>2.5999999999999999E-2</v>
      </c>
      <c r="AZ91">
        <v>1.1680000000000001E-4</v>
      </c>
      <c r="BA91">
        <v>1.4789999999999999E-2</v>
      </c>
      <c r="BB91">
        <f>Table1[[#This Row],[Global Warming Potential - Biogenic (GWP-biogenic) '[kg CO₂e'] - A1]]+Table1[[#This Row],[Global Warming Potential - Biogenic (GWP-biogenic) '[kg CO₂e'] - A2]]+Table1[[#This Row],[Global Warming Potential - Biogenic (GWP-biogenic) '[kg CO₂e'] - A3]]</f>
        <v>4.09068E-2</v>
      </c>
      <c r="BC91">
        <v>7.8490000000000002</v>
      </c>
      <c r="BD91">
        <v>0.11509999999999999</v>
      </c>
      <c r="BE91">
        <v>0.9728</v>
      </c>
      <c r="BF91">
        <f>Table1[[#This Row],[Global Warming Potential - Fossil Fuels (GWP-fossil) '[kg CO₂e'] - A1]]+Table1[[#This Row],[Global Warming Potential - Fossil Fuels (GWP-fossil) '[kg CO₂e'] - A2]]+Table1[[#This Row],[Global Warming Potential - Fossil Fuels (GWP-fossil) '[kg CO₂e'] - A3]]</f>
        <v>8.9368999999999996</v>
      </c>
    </row>
    <row r="92" spans="1:58" ht="39.950000000000003" customHeight="1" x14ac:dyDescent="0.25">
      <c r="A92" t="s">
        <v>551</v>
      </c>
      <c r="B92" s="6" t="s">
        <v>35</v>
      </c>
      <c r="C92" t="s">
        <v>1192</v>
      </c>
      <c r="D92" t="s">
        <v>54</v>
      </c>
      <c r="E92" t="s">
        <v>136</v>
      </c>
      <c r="F92" t="s">
        <v>34</v>
      </c>
      <c r="G92" t="s">
        <v>552</v>
      </c>
      <c r="H92" t="s">
        <v>22</v>
      </c>
      <c r="I92" t="s">
        <v>278</v>
      </c>
      <c r="J92">
        <v>2019</v>
      </c>
      <c r="K92">
        <v>2024</v>
      </c>
      <c r="L92" t="s">
        <v>279</v>
      </c>
      <c r="M92" t="s">
        <v>280</v>
      </c>
      <c r="N92" t="s">
        <v>40</v>
      </c>
      <c r="P92" t="s">
        <v>41</v>
      </c>
      <c r="Q92" t="s">
        <v>41</v>
      </c>
      <c r="R92" t="s">
        <v>28</v>
      </c>
      <c r="S92" t="s">
        <v>42</v>
      </c>
      <c r="T92">
        <v>2.2999999999999998</v>
      </c>
      <c r="U92">
        <v>2.2999999999999998</v>
      </c>
      <c r="V92">
        <f>Table1[[#This Row],[Weight per m2 '[kg']]]/Table1[[#This Row],[Density '[kg/m3']]]</f>
        <v>9.9999999999999992E-2</v>
      </c>
      <c r="Z92">
        <v>1</v>
      </c>
      <c r="AA92">
        <f>Table1[[#This Row],[Area '[m²'] ]]*Table1[[#This Row],[Product Thickness '[m']]]</f>
        <v>9.9999999999999992E-2</v>
      </c>
      <c r="AC92">
        <v>23</v>
      </c>
      <c r="AD92">
        <v>3.5000000000000003E-2</v>
      </c>
      <c r="AE92">
        <v>2.78</v>
      </c>
      <c r="AH92">
        <v>1</v>
      </c>
      <c r="AI92">
        <v>1</v>
      </c>
      <c r="AJ92" t="s">
        <v>43</v>
      </c>
      <c r="AK92" t="s">
        <v>1127</v>
      </c>
      <c r="AL92" t="s">
        <v>1127</v>
      </c>
      <c r="AM92" s="9">
        <f>SUM(AO92,AP92,AQ92)</f>
        <v>10.548999999999999</v>
      </c>
      <c r="AN92" s="3">
        <f>SUM(AO92,AP92,AQ92)</f>
        <v>10.548999999999999</v>
      </c>
      <c r="AO92">
        <v>8.5</v>
      </c>
      <c r="AP92">
        <v>0.28899999999999998</v>
      </c>
      <c r="AQ92">
        <v>1.76</v>
      </c>
    </row>
    <row r="93" spans="1:58" ht="39.950000000000003" customHeight="1" x14ac:dyDescent="0.25">
      <c r="A93" t="s">
        <v>572</v>
      </c>
      <c r="B93" s="6" t="s">
        <v>19</v>
      </c>
      <c r="C93" t="s">
        <v>20</v>
      </c>
      <c r="D93" t="s">
        <v>54</v>
      </c>
      <c r="E93" t="s">
        <v>44</v>
      </c>
      <c r="F93" t="s">
        <v>217</v>
      </c>
      <c r="G93" t="s">
        <v>573</v>
      </c>
      <c r="H93" t="s">
        <v>22</v>
      </c>
      <c r="I93" t="s">
        <v>574</v>
      </c>
      <c r="J93">
        <v>2024</v>
      </c>
      <c r="K93">
        <v>2029</v>
      </c>
      <c r="L93" s="2" t="s">
        <v>575</v>
      </c>
      <c r="M93" t="s">
        <v>576</v>
      </c>
      <c r="N93" t="s">
        <v>222</v>
      </c>
      <c r="O93" t="s">
        <v>223</v>
      </c>
      <c r="P93" t="s">
        <v>84</v>
      </c>
      <c r="Q93" t="s">
        <v>84</v>
      </c>
      <c r="R93" t="s">
        <v>28</v>
      </c>
      <c r="S93" t="s">
        <v>85</v>
      </c>
      <c r="T93">
        <v>3.56</v>
      </c>
      <c r="U93">
        <v>3.56</v>
      </c>
      <c r="V93">
        <f>Table1[[#This Row],[Weight per m2 '[kg']]]/Table1[[#This Row],[Density '[kg/m3']]]</f>
        <v>9.9999999999999992E-2</v>
      </c>
      <c r="Z93">
        <v>1</v>
      </c>
      <c r="AA93">
        <f>Table1[[#This Row],[Area '[m²'] ]]*Table1[[#This Row],[Product Thickness '[m']]]</f>
        <v>9.9999999999999992E-2</v>
      </c>
      <c r="AC93">
        <v>35.6</v>
      </c>
      <c r="AD93">
        <f>Table1[[#This Row],[Product Thickness '[m']]]/Table1[[#This Row],[Thermal resistance, R '[m²K/W'] ]]</f>
        <v>2.1978021978021976E-2</v>
      </c>
      <c r="AE93">
        <v>4.55</v>
      </c>
      <c r="AH93">
        <v>1</v>
      </c>
      <c r="AI93">
        <v>1</v>
      </c>
      <c r="AJ93" t="s">
        <v>43</v>
      </c>
      <c r="AK93" t="s">
        <v>1127</v>
      </c>
      <c r="AL93" t="s">
        <v>1127</v>
      </c>
      <c r="AM93" s="9">
        <f>SUM(AR93,AS93,AT93)</f>
        <v>9.9923400000000022</v>
      </c>
      <c r="AN93" s="3">
        <f>SUM(AR93,AS93,AT93)</f>
        <v>9.9923400000000022</v>
      </c>
      <c r="AR93">
        <v>9.8870000000000005</v>
      </c>
      <c r="AS93">
        <v>5.2670000000000002E-2</v>
      </c>
      <c r="AT93">
        <v>5.2670000000000002E-2</v>
      </c>
      <c r="AU93">
        <v>1.271E-3</v>
      </c>
      <c r="AV93">
        <v>2.8929999999999999E-5</v>
      </c>
      <c r="AW93">
        <v>2.8929999999999999E-5</v>
      </c>
      <c r="AX93">
        <f>Table1[[#This Row],[Global Warming Potential - Land Use And Land Use Change (GWP-luluc) '[kg CO₂e'] - A1]]+Table1[[#This Row],[Global Warming Potential - Land Use And Land Use Change (GWP-luluc) '[kg CO₂e'] - A2]]+Table1[[#This Row],[Global Warming Potential - Land Use And Land Use Change (GWP-luluc) '[kg CO₂e'] - A3]]</f>
        <v>1.3288599999999999E-3</v>
      </c>
      <c r="AY93">
        <v>-0.1105</v>
      </c>
      <c r="AZ93">
        <v>3.8189999999999999E-5</v>
      </c>
      <c r="BA93">
        <v>3.895E-3</v>
      </c>
      <c r="BB93">
        <f>Table1[[#This Row],[Global Warming Potential - Biogenic (GWP-biogenic) '[kg CO₂e'] - A1]]+Table1[[#This Row],[Global Warming Potential - Biogenic (GWP-biogenic) '[kg CO₂e'] - A2]]+Table1[[#This Row],[Global Warming Potential - Biogenic (GWP-biogenic) '[kg CO₂e'] - A3]]</f>
        <v>-0.10656681000000001</v>
      </c>
      <c r="BC93">
        <v>9.8520000000000003</v>
      </c>
      <c r="BD93">
        <v>5.2609999999999997E-2</v>
      </c>
      <c r="BE93">
        <v>5.2609999999999997E-2</v>
      </c>
      <c r="BF93">
        <f>Table1[[#This Row],[Global Warming Potential - Fossil Fuels (GWP-fossil) '[kg CO₂e'] - A1]]+Table1[[#This Row],[Global Warming Potential - Fossil Fuels (GWP-fossil) '[kg CO₂e'] - A2]]+Table1[[#This Row],[Global Warming Potential - Fossil Fuels (GWP-fossil) '[kg CO₂e'] - A3]]</f>
        <v>9.9572199999999995</v>
      </c>
    </row>
    <row r="94" spans="1:58" ht="39.950000000000003" customHeight="1" x14ac:dyDescent="0.25">
      <c r="A94" t="s">
        <v>580</v>
      </c>
      <c r="B94" s="6" t="s">
        <v>19</v>
      </c>
      <c r="C94" t="s">
        <v>20</v>
      </c>
      <c r="D94" t="s">
        <v>54</v>
      </c>
      <c r="E94" t="s">
        <v>136</v>
      </c>
      <c r="F94" t="s">
        <v>77</v>
      </c>
      <c r="G94" t="s">
        <v>581</v>
      </c>
      <c r="H94" t="s">
        <v>22</v>
      </c>
      <c r="I94" t="s">
        <v>582</v>
      </c>
      <c r="J94">
        <v>2024</v>
      </c>
      <c r="K94">
        <v>2029</v>
      </c>
      <c r="L94" s="2" t="s">
        <v>583</v>
      </c>
      <c r="M94" t="s">
        <v>81</v>
      </c>
      <c r="N94" t="s">
        <v>82</v>
      </c>
      <c r="O94" t="s">
        <v>83</v>
      </c>
      <c r="P94" t="s">
        <v>84</v>
      </c>
      <c r="Q94" t="s">
        <v>84</v>
      </c>
      <c r="R94" t="s">
        <v>28</v>
      </c>
      <c r="S94" t="s">
        <v>85</v>
      </c>
      <c r="T94">
        <v>2.8</v>
      </c>
      <c r="U94">
        <v>2.8</v>
      </c>
      <c r="V94">
        <f>Table1[[#This Row],[Weight per m2 '[kg']]]/Table1[[#This Row],[Density '[kg/m3']]]</f>
        <v>9.9999999999999992E-2</v>
      </c>
      <c r="Z94">
        <v>1</v>
      </c>
      <c r="AA94">
        <f>Table1[[#This Row],[Area '[m²'] ]]*Table1[[#This Row],[Product Thickness '[m']]]</f>
        <v>9.9999999999999992E-2</v>
      </c>
      <c r="AC94">
        <v>28</v>
      </c>
      <c r="AD94">
        <f>Table1[[#This Row],[Product Thickness '[m']]]/Table1[[#This Row],[Thermal resistance, R '[m²K/W'] ]]</f>
        <v>3.4965034965034961E-2</v>
      </c>
      <c r="AE94">
        <v>2.86</v>
      </c>
      <c r="AH94">
        <v>1</v>
      </c>
      <c r="AI94">
        <v>1</v>
      </c>
      <c r="AJ94" t="s">
        <v>43</v>
      </c>
      <c r="AK94" t="s">
        <v>1127</v>
      </c>
      <c r="AL94" t="s">
        <v>1127</v>
      </c>
      <c r="AM94" s="9">
        <f>SUM(AR94,AS94,AT94)</f>
        <v>13.8931</v>
      </c>
      <c r="AN94" s="3">
        <f>SUM(AR94,AS94,AT94)</f>
        <v>13.8931</v>
      </c>
      <c r="AR94">
        <v>10.66</v>
      </c>
      <c r="AS94">
        <v>0.16209999999999999</v>
      </c>
      <c r="AT94">
        <v>3.0710000000000002</v>
      </c>
      <c r="AU94">
        <v>1.0349999999999999E-4</v>
      </c>
      <c r="AV94">
        <v>9.0589999999999998E-5</v>
      </c>
      <c r="AW94">
        <v>3.7080000000000001E-4</v>
      </c>
      <c r="AX94">
        <f>Table1[[#This Row],[Global Warming Potential - Land Use And Land Use Change (GWP-luluc) '[kg CO₂e'] - A1]]+Table1[[#This Row],[Global Warming Potential - Land Use And Land Use Change (GWP-luluc) '[kg CO₂e'] - A2]]+Table1[[#This Row],[Global Warming Potential - Land Use And Land Use Change (GWP-luluc) '[kg CO₂e'] - A3]]</f>
        <v>5.6488999999999997E-4</v>
      </c>
      <c r="AY94">
        <v>8.8950000000000001E-2</v>
      </c>
      <c r="AZ94">
        <v>1.2889999999999999E-4</v>
      </c>
      <c r="BA94">
        <v>1.5789999999999998E-2</v>
      </c>
      <c r="BB94">
        <f>Table1[[#This Row],[Global Warming Potential - Biogenic (GWP-biogenic) '[kg CO₂e'] - A1]]+Table1[[#This Row],[Global Warming Potential - Biogenic (GWP-biogenic) '[kg CO₂e'] - A2]]+Table1[[#This Row],[Global Warming Potential - Biogenic (GWP-biogenic) '[kg CO₂e'] - A3]]</f>
        <v>0.1048689</v>
      </c>
      <c r="BC94">
        <v>10.57</v>
      </c>
      <c r="BD94">
        <v>0.16189999999999999</v>
      </c>
      <c r="BE94">
        <v>3.0550000000000002</v>
      </c>
      <c r="BF94">
        <f>Table1[[#This Row],[Global Warming Potential - Fossil Fuels (GWP-fossil) '[kg CO₂e'] - A1]]+Table1[[#This Row],[Global Warming Potential - Fossil Fuels (GWP-fossil) '[kg CO₂e'] - A2]]+Table1[[#This Row],[Global Warming Potential - Fossil Fuels (GWP-fossil) '[kg CO₂e'] - A3]]</f>
        <v>13.786899999999999</v>
      </c>
    </row>
    <row r="95" spans="1:58" ht="39.950000000000003" customHeight="1" x14ac:dyDescent="0.25">
      <c r="A95" t="s">
        <v>587</v>
      </c>
      <c r="B95" s="6" t="s">
        <v>19</v>
      </c>
      <c r="C95" t="s">
        <v>20</v>
      </c>
      <c r="D95" t="s">
        <v>54</v>
      </c>
      <c r="E95" t="s">
        <v>136</v>
      </c>
      <c r="F95" t="s">
        <v>77</v>
      </c>
      <c r="G95" t="s">
        <v>588</v>
      </c>
      <c r="H95" t="s">
        <v>22</v>
      </c>
      <c r="I95" t="s">
        <v>589</v>
      </c>
      <c r="J95">
        <v>2024</v>
      </c>
      <c r="K95">
        <v>2029</v>
      </c>
      <c r="L95" t="s">
        <v>590</v>
      </c>
      <c r="M95" t="s">
        <v>81</v>
      </c>
      <c r="N95" t="s">
        <v>82</v>
      </c>
      <c r="O95" t="s">
        <v>83</v>
      </c>
      <c r="P95" t="s">
        <v>84</v>
      </c>
      <c r="Q95" t="s">
        <v>84</v>
      </c>
      <c r="R95" t="s">
        <v>28</v>
      </c>
      <c r="S95" t="s">
        <v>85</v>
      </c>
      <c r="T95">
        <v>1.8</v>
      </c>
      <c r="U95">
        <v>1.8</v>
      </c>
      <c r="V95">
        <f>Table1[[#This Row],[Weight per m2 '[kg']]]/Table1[[#This Row],[Density '[kg/m3']]]</f>
        <v>7.8260869565217397E-2</v>
      </c>
      <c r="Z95">
        <v>1</v>
      </c>
      <c r="AA95">
        <f>Table1[[#This Row],[Area '[m²'] ]]*Table1[[#This Row],[Product Thickness '[m']]]</f>
        <v>7.8260869565217397E-2</v>
      </c>
      <c r="AC95">
        <v>23</v>
      </c>
      <c r="AD95">
        <f>Table1[[#This Row],[Product Thickness '[m']]]/Table1[[#This Row],[Thermal resistance, R '[m²K/W'] ]]</f>
        <v>2.9756984625557946E-2</v>
      </c>
      <c r="AE95">
        <v>2.63</v>
      </c>
      <c r="AH95">
        <v>1</v>
      </c>
      <c r="AI95">
        <v>1</v>
      </c>
      <c r="AJ95" t="s">
        <v>43</v>
      </c>
      <c r="AK95" t="s">
        <v>1127</v>
      </c>
      <c r="AL95" t="s">
        <v>1127</v>
      </c>
      <c r="AM95" s="9">
        <f>SUM(AR95,AS95,AT95)</f>
        <v>6.5970728108820005</v>
      </c>
      <c r="AN95" s="3">
        <f>SUM(AR95,AS95,AT95)</f>
        <v>6.5970728108820005</v>
      </c>
      <c r="AR95">
        <v>4.5263297609970001</v>
      </c>
      <c r="AS95">
        <v>9.6396958643000005E-2</v>
      </c>
      <c r="AT95">
        <v>1.9743460912419999</v>
      </c>
      <c r="AU95">
        <v>8.0267806999999997E-5</v>
      </c>
      <c r="AV95">
        <v>6.0003475000000001E-5</v>
      </c>
      <c r="AW95">
        <v>2.3835404999999999E-4</v>
      </c>
      <c r="AX95">
        <f>Table1[[#This Row],[Global Warming Potential - Land Use And Land Use Change (GWP-luluc) '[kg CO₂e'] - A1]]+Table1[[#This Row],[Global Warming Potential - Land Use And Land Use Change (GWP-luluc) '[kg CO₂e'] - A2]]+Table1[[#This Row],[Global Warming Potential - Land Use And Land Use Change (GWP-luluc) '[kg CO₂e'] - A3]]</f>
        <v>3.7862533199999998E-4</v>
      </c>
      <c r="AY95">
        <v>1.4579097742999999E-2</v>
      </c>
      <c r="AZ95">
        <v>6.0643165E-5</v>
      </c>
      <c r="BA95">
        <v>1.0150351570999999E-2</v>
      </c>
      <c r="BB95">
        <f>Table1[[#This Row],[Global Warming Potential - Biogenic (GWP-biogenic) '[kg CO₂e'] - A1]]+Table1[[#This Row],[Global Warming Potential - Biogenic (GWP-biogenic) '[kg CO₂e'] - A2]]+Table1[[#This Row],[Global Warming Potential - Biogenic (GWP-biogenic) '[kg CO₂e'] - A3]]</f>
        <v>2.4790092478999999E-2</v>
      </c>
      <c r="BC95">
        <v>4.5124247429580002</v>
      </c>
      <c r="BD95">
        <v>9.6290353366999995E-2</v>
      </c>
      <c r="BE95">
        <v>1.9642129881949999</v>
      </c>
      <c r="BF95">
        <f>Table1[[#This Row],[Global Warming Potential - Fossil Fuels (GWP-fossil) '[kg CO₂e'] - A1]]+Table1[[#This Row],[Global Warming Potential - Fossil Fuels (GWP-fossil) '[kg CO₂e'] - A2]]+Table1[[#This Row],[Global Warming Potential - Fossil Fuels (GWP-fossil) '[kg CO₂e'] - A3]]</f>
        <v>6.5729280845200009</v>
      </c>
    </row>
    <row r="96" spans="1:58" ht="39.950000000000003" customHeight="1" x14ac:dyDescent="0.25">
      <c r="A96" t="s">
        <v>598</v>
      </c>
      <c r="B96" s="6" t="s">
        <v>19</v>
      </c>
      <c r="C96" t="s">
        <v>20</v>
      </c>
      <c r="D96" t="s">
        <v>54</v>
      </c>
      <c r="E96" t="s">
        <v>136</v>
      </c>
      <c r="F96" t="s">
        <v>130</v>
      </c>
      <c r="G96" t="s">
        <v>599</v>
      </c>
      <c r="H96" t="s">
        <v>22</v>
      </c>
      <c r="I96" t="s">
        <v>132</v>
      </c>
      <c r="J96">
        <v>2023</v>
      </c>
      <c r="K96">
        <v>2028</v>
      </c>
      <c r="L96" s="2" t="s">
        <v>600</v>
      </c>
      <c r="M96" t="s">
        <v>134</v>
      </c>
      <c r="N96" t="s">
        <v>135</v>
      </c>
      <c r="O96" t="s">
        <v>62</v>
      </c>
      <c r="P96" t="s">
        <v>27</v>
      </c>
      <c r="Q96" t="s">
        <v>27</v>
      </c>
      <c r="R96" t="s">
        <v>28</v>
      </c>
      <c r="S96" t="s">
        <v>29</v>
      </c>
      <c r="T96" s="5">
        <f>Table1[[#This Row],[Product Thickness '[m']]]*Table1[[#This Row],[Density '[kg/m3']]]</f>
        <v>1.52</v>
      </c>
      <c r="U96" s="5">
        <f>Table1[[#This Row],[Product Thickness '[m']]]*Table1[[#This Row],[Density '[kg/m3']]]</f>
        <v>1.52</v>
      </c>
      <c r="V96">
        <v>0.1</v>
      </c>
      <c r="Z96">
        <v>1</v>
      </c>
      <c r="AA96">
        <f>Table1[[#This Row],[Area '[m²'] ]]*Table1[[#This Row],[Product Thickness '[m']]]</f>
        <v>0.1</v>
      </c>
      <c r="AC96">
        <v>15.2</v>
      </c>
      <c r="AD96">
        <v>3.7999999999999999E-2</v>
      </c>
      <c r="AE96">
        <v>2.6320000000000001</v>
      </c>
      <c r="AH96">
        <v>1</v>
      </c>
      <c r="AI96">
        <v>1</v>
      </c>
      <c r="AJ96" t="s">
        <v>43</v>
      </c>
      <c r="AK96" t="s">
        <v>1127</v>
      </c>
      <c r="AL96" t="s">
        <v>1127</v>
      </c>
      <c r="AM96" s="9">
        <f>SUM(AR96,AS96,AT96)</f>
        <v>4.5375284303400001</v>
      </c>
      <c r="AN96" s="3">
        <f>SUM(AR96,AS96,AT96)</f>
        <v>4.5375284303400001</v>
      </c>
      <c r="AR96">
        <v>3.9604296959030001</v>
      </c>
      <c r="AS96">
        <v>8.5513873870000007E-2</v>
      </c>
      <c r="AT96">
        <v>0.49158486056700001</v>
      </c>
      <c r="AU96">
        <v>5.6892626999999999E-5</v>
      </c>
      <c r="AV96">
        <v>4.0733825000000001E-5</v>
      </c>
      <c r="AW96">
        <v>3.9365683000000002E-5</v>
      </c>
      <c r="AX96">
        <f>Table1[[#This Row],[Global Warming Potential - Land Use And Land Use Change (GWP-luluc) '[kg CO₂e'] - A1]]+Table1[[#This Row],[Global Warming Potential - Land Use And Land Use Change (GWP-luluc) '[kg CO₂e'] - A2]]+Table1[[#This Row],[Global Warming Potential - Land Use And Land Use Change (GWP-luluc) '[kg CO₂e'] - A3]]</f>
        <v>1.3699213500000001E-4</v>
      </c>
      <c r="AY96">
        <v>1.206E-2</v>
      </c>
      <c r="AZ96">
        <v>7.4099999999999999E-5</v>
      </c>
      <c r="BA96">
        <v>7.3694787040000003E-3</v>
      </c>
      <c r="BB96">
        <f>Table1[[#This Row],[Global Warming Potential - Biogenic (GWP-biogenic) '[kg CO₂e'] - A1]]+Table1[[#This Row],[Global Warming Potential - Biogenic (GWP-biogenic) '[kg CO₂e'] - A2]]+Table1[[#This Row],[Global Warming Potential - Biogenic (GWP-biogenic) '[kg CO₂e'] - A3]]</f>
        <v>1.9503578704000001E-2</v>
      </c>
      <c r="BC96">
        <v>3.9489815768050001</v>
      </c>
      <c r="BD96">
        <v>8.5402433993000001E-2</v>
      </c>
      <c r="BE96">
        <v>0.48419518881899998</v>
      </c>
      <c r="BF96">
        <f>Table1[[#This Row],[Global Warming Potential - Fossil Fuels (GWP-fossil) '[kg CO₂e'] - A1]]+Table1[[#This Row],[Global Warming Potential - Fossil Fuels (GWP-fossil) '[kg CO₂e'] - A2]]+Table1[[#This Row],[Global Warming Potential - Fossil Fuels (GWP-fossil) '[kg CO₂e'] - A3]]</f>
        <v>4.5185791996170002</v>
      </c>
    </row>
    <row r="97" spans="1:58" ht="39.950000000000003" customHeight="1" x14ac:dyDescent="0.25">
      <c r="A97" t="s">
        <v>619</v>
      </c>
      <c r="B97" s="6" t="s">
        <v>19</v>
      </c>
      <c r="C97" t="s">
        <v>20</v>
      </c>
      <c r="D97" t="s">
        <v>54</v>
      </c>
      <c r="E97" t="s">
        <v>44</v>
      </c>
      <c r="F97" t="s">
        <v>104</v>
      </c>
      <c r="G97" t="s">
        <v>620</v>
      </c>
      <c r="H97" t="s">
        <v>22</v>
      </c>
      <c r="I97" t="s">
        <v>393</v>
      </c>
      <c r="J97">
        <v>2021</v>
      </c>
      <c r="K97">
        <v>2026</v>
      </c>
      <c r="L97" t="s">
        <v>394</v>
      </c>
      <c r="M97" t="s">
        <v>395</v>
      </c>
      <c r="N97" t="s">
        <v>396</v>
      </c>
      <c r="P97" t="s">
        <v>41</v>
      </c>
      <c r="Q97" t="s">
        <v>41</v>
      </c>
      <c r="R97" t="s">
        <v>28</v>
      </c>
      <c r="S97" t="s">
        <v>96</v>
      </c>
      <c r="T97" s="5">
        <f>Table1[[#This Row],[Product Thickness '[m']]]*Table1[[#This Row],[Density '[kg/m3']]]</f>
        <v>9.18</v>
      </c>
      <c r="U97" s="5">
        <f>Table1[[#This Row],[Product Thickness '[m']]]*Table1[[#This Row],[Density '[kg/m3']]]</f>
        <v>9.18</v>
      </c>
      <c r="V97">
        <v>3.7499999999999999E-2</v>
      </c>
      <c r="Z97">
        <v>1</v>
      </c>
      <c r="AA97">
        <f>Table1[[#This Row],[Area '[m²'] ]]*Table1[[#This Row],[Product Thickness '[m']]]</f>
        <v>3.7499999999999999E-2</v>
      </c>
      <c r="AC97">
        <v>244.8</v>
      </c>
      <c r="AD97">
        <f>Table1[[#This Row],[Product Thickness '[m']]]/Table1[[#This Row],[Thermal resistance, R '[m²K/W'] ]]</f>
        <v>3.1198003327787022E-2</v>
      </c>
      <c r="AE97">
        <v>1.202</v>
      </c>
      <c r="AH97">
        <v>1</v>
      </c>
      <c r="AI97">
        <v>1</v>
      </c>
      <c r="AJ97" t="s">
        <v>43</v>
      </c>
      <c r="AK97" t="s">
        <v>1127</v>
      </c>
      <c r="AL97" t="s">
        <v>1127</v>
      </c>
      <c r="AM97" s="9">
        <f>SUM(AO97,AP97,AQ97)</f>
        <v>7.0225</v>
      </c>
      <c r="AN97" s="3">
        <f>SUM(AO97,AP97,AQ97)</f>
        <v>7.0225</v>
      </c>
      <c r="AO97">
        <v>6.63</v>
      </c>
      <c r="AP97">
        <v>0.32</v>
      </c>
      <c r="AQ97">
        <v>7.2499999999999995E-2</v>
      </c>
    </row>
    <row r="98" spans="1:58" ht="39.950000000000003" customHeight="1" x14ac:dyDescent="0.25">
      <c r="A98" t="s">
        <v>668</v>
      </c>
      <c r="B98" s="6" t="s">
        <v>35</v>
      </c>
      <c r="C98" t="s">
        <v>1192</v>
      </c>
      <c r="D98" t="s">
        <v>54</v>
      </c>
      <c r="E98" t="s">
        <v>136</v>
      </c>
      <c r="F98" t="s">
        <v>34</v>
      </c>
      <c r="G98" t="s">
        <v>669</v>
      </c>
      <c r="H98" t="s">
        <v>22</v>
      </c>
      <c r="I98" t="s">
        <v>278</v>
      </c>
      <c r="J98">
        <v>2019</v>
      </c>
      <c r="K98">
        <v>2025</v>
      </c>
      <c r="L98" t="s">
        <v>279</v>
      </c>
      <c r="M98" t="s">
        <v>670</v>
      </c>
      <c r="N98" t="s">
        <v>40</v>
      </c>
      <c r="P98" t="s">
        <v>41</v>
      </c>
      <c r="Q98" t="s">
        <v>41</v>
      </c>
      <c r="R98" t="s">
        <v>28</v>
      </c>
      <c r="S98" t="s">
        <v>42</v>
      </c>
      <c r="T98">
        <v>1.45</v>
      </c>
      <c r="U98">
        <v>1.45</v>
      </c>
      <c r="V98">
        <v>0.104</v>
      </c>
      <c r="Z98">
        <v>1</v>
      </c>
      <c r="AA98">
        <f>Table1[[#This Row],[Area '[m²'] ]]*Table1[[#This Row],[Product Thickness '[m']]]</f>
        <v>0.104</v>
      </c>
      <c r="AC98">
        <v>14.5</v>
      </c>
      <c r="AD98">
        <v>3.5999999999999997E-2</v>
      </c>
      <c r="AE98">
        <v>2.94</v>
      </c>
      <c r="AH98">
        <v>1</v>
      </c>
      <c r="AI98">
        <v>1</v>
      </c>
      <c r="AJ98" t="s">
        <v>43</v>
      </c>
      <c r="AK98" t="s">
        <v>1127</v>
      </c>
      <c r="AL98" t="s">
        <v>1127</v>
      </c>
      <c r="AM98" s="9">
        <f>SUM(AO98,AP98,AQ98)</f>
        <v>7.2469999999999999</v>
      </c>
      <c r="AN98" s="3">
        <f>SUM(AO98,AP98,AQ98)</f>
        <v>7.2469999999999999</v>
      </c>
      <c r="AO98">
        <v>5.79</v>
      </c>
      <c r="AP98">
        <v>0.19700000000000001</v>
      </c>
      <c r="AQ98">
        <v>1.26</v>
      </c>
    </row>
    <row r="99" spans="1:58" ht="39.950000000000003" customHeight="1" x14ac:dyDescent="0.25">
      <c r="A99" t="s">
        <v>671</v>
      </c>
      <c r="B99" s="6" t="s">
        <v>19</v>
      </c>
      <c r="C99" t="s">
        <v>20</v>
      </c>
      <c r="D99" t="s">
        <v>54</v>
      </c>
      <c r="E99" t="s">
        <v>136</v>
      </c>
      <c r="F99" t="s">
        <v>130</v>
      </c>
      <c r="G99" t="s">
        <v>672</v>
      </c>
      <c r="H99" t="s">
        <v>22</v>
      </c>
      <c r="I99" t="s">
        <v>331</v>
      </c>
      <c r="J99">
        <v>2023</v>
      </c>
      <c r="K99">
        <v>2028</v>
      </c>
      <c r="L99" s="2" t="s">
        <v>673</v>
      </c>
      <c r="M99" t="s">
        <v>333</v>
      </c>
      <c r="N99" t="s">
        <v>135</v>
      </c>
      <c r="O99" t="s">
        <v>62</v>
      </c>
      <c r="P99" t="s">
        <v>27</v>
      </c>
      <c r="Q99" t="s">
        <v>27</v>
      </c>
      <c r="R99" t="s">
        <v>28</v>
      </c>
      <c r="S99" t="s">
        <v>29</v>
      </c>
      <c r="T99" s="5">
        <f>Table1[[#This Row],[Product Thickness '[m']]]*Table1[[#This Row],[Density '[kg/m3']]]</f>
        <v>2.0300000000000002</v>
      </c>
      <c r="U99" s="5">
        <f>Table1[[#This Row],[Product Thickness '[m']]]*Table1[[#This Row],[Density '[kg/m3']]]</f>
        <v>2.0300000000000002</v>
      </c>
      <c r="V99">
        <v>0.1</v>
      </c>
      <c r="Z99">
        <v>1</v>
      </c>
      <c r="AA99">
        <f>Table1[[#This Row],[Area '[m²'] ]]*Table1[[#This Row],[Product Thickness '[m']]]</f>
        <v>0.1</v>
      </c>
      <c r="AC99">
        <v>20.3</v>
      </c>
      <c r="AD99">
        <v>3.1E-2</v>
      </c>
      <c r="AE99">
        <v>3.226</v>
      </c>
      <c r="AH99">
        <v>1</v>
      </c>
      <c r="AI99">
        <v>1</v>
      </c>
      <c r="AJ99" t="s">
        <v>43</v>
      </c>
      <c r="AK99" t="s">
        <v>1127</v>
      </c>
      <c r="AL99" t="s">
        <v>1127</v>
      </c>
      <c r="AM99" s="9">
        <f>SUM(AR99,AS99,AT99)</f>
        <v>6.2627000000000006</v>
      </c>
      <c r="AN99" s="3">
        <f>SUM(AR99,AS99,AT99)</f>
        <v>6.2627000000000006</v>
      </c>
      <c r="AR99">
        <v>5.2460000000000004</v>
      </c>
      <c r="AS99">
        <v>0.35920000000000002</v>
      </c>
      <c r="AT99">
        <v>0.65749999999999997</v>
      </c>
      <c r="AU99">
        <v>1.517E-4</v>
      </c>
      <c r="AV99">
        <v>1.4679999999999999E-4</v>
      </c>
      <c r="AW99">
        <v>5.2639999999999997E-5</v>
      </c>
      <c r="AX99">
        <f>Table1[[#This Row],[Global Warming Potential - Land Use And Land Use Change (GWP-luluc) '[kg CO₂e'] - A1]]+Table1[[#This Row],[Global Warming Potential - Land Use And Land Use Change (GWP-luluc) '[kg CO₂e'] - A2]]+Table1[[#This Row],[Global Warming Potential - Land Use And Land Use Change (GWP-luluc) '[kg CO₂e'] - A3]]</f>
        <v>3.5114E-4</v>
      </c>
      <c r="AY99">
        <v>1.7160000000000002E-2</v>
      </c>
      <c r="AZ99">
        <v>2.1829999999999999E-4</v>
      </c>
      <c r="BA99">
        <v>9.8410000000000008E-3</v>
      </c>
      <c r="BB99">
        <f>Table1[[#This Row],[Global Warming Potential - Biogenic (GWP-biogenic) '[kg CO₂e'] - A1]]+Table1[[#This Row],[Global Warming Potential - Biogenic (GWP-biogenic) '[kg CO₂e'] - A2]]+Table1[[#This Row],[Global Warming Potential - Biogenic (GWP-biogenic) '[kg CO₂e'] - A3]]</f>
        <v>2.7219300000000002E-2</v>
      </c>
      <c r="BC99">
        <v>5.234</v>
      </c>
      <c r="BD99">
        <v>0.3589</v>
      </c>
      <c r="BE99">
        <v>0.64759999999999995</v>
      </c>
      <c r="BF99">
        <f>Table1[[#This Row],[Global Warming Potential - Fossil Fuels (GWP-fossil) '[kg CO₂e'] - A1]]+Table1[[#This Row],[Global Warming Potential - Fossil Fuels (GWP-fossil) '[kg CO₂e'] - A2]]+Table1[[#This Row],[Global Warming Potential - Fossil Fuels (GWP-fossil) '[kg CO₂e'] - A3]]</f>
        <v>6.2404999999999999</v>
      </c>
    </row>
    <row r="100" spans="1:58" ht="39.950000000000003" customHeight="1" x14ac:dyDescent="0.25">
      <c r="A100" t="s">
        <v>674</v>
      </c>
      <c r="B100" s="6" t="s">
        <v>19</v>
      </c>
      <c r="C100" t="s">
        <v>20</v>
      </c>
      <c r="D100" t="s">
        <v>54</v>
      </c>
      <c r="E100" t="s">
        <v>44</v>
      </c>
      <c r="F100" t="s">
        <v>104</v>
      </c>
      <c r="G100" t="s">
        <v>675</v>
      </c>
      <c r="H100" t="s">
        <v>22</v>
      </c>
      <c r="I100" t="s">
        <v>393</v>
      </c>
      <c r="J100">
        <v>2021</v>
      </c>
      <c r="K100">
        <v>2026</v>
      </c>
      <c r="L100" t="s">
        <v>394</v>
      </c>
      <c r="M100" t="s">
        <v>395</v>
      </c>
      <c r="N100" t="s">
        <v>396</v>
      </c>
      <c r="P100" t="s">
        <v>41</v>
      </c>
      <c r="Q100" t="s">
        <v>41</v>
      </c>
      <c r="R100" t="s">
        <v>28</v>
      </c>
      <c r="S100" t="s">
        <v>96</v>
      </c>
      <c r="T100" s="5">
        <f>Table1[[#This Row],[Product Thickness '[m']]]*Table1[[#This Row],[Density '[kg/m3']]]</f>
        <v>12.3725</v>
      </c>
      <c r="U100" s="5">
        <f>Table1[[#This Row],[Product Thickness '[m']]]*Table1[[#This Row],[Density '[kg/m3']]]</f>
        <v>12.3725</v>
      </c>
      <c r="V100">
        <v>5.0500000000000003E-2</v>
      </c>
      <c r="Z100">
        <v>1</v>
      </c>
      <c r="AA100">
        <f>Table1[[#This Row],[Area '[m²'] ]]*Table1[[#This Row],[Product Thickness '[m']]]</f>
        <v>5.0500000000000003E-2</v>
      </c>
      <c r="AC100">
        <v>245</v>
      </c>
      <c r="AD100">
        <f>Table1[[#This Row],[Product Thickness '[m']]]/Table1[[#This Row],[Thermal resistance, R '[m²K/W'] ]]</f>
        <v>2.816508644729504E-2</v>
      </c>
      <c r="AE100">
        <v>1.7929999999999999</v>
      </c>
      <c r="AH100">
        <v>1</v>
      </c>
      <c r="AI100">
        <v>1</v>
      </c>
      <c r="AJ100" t="s">
        <v>43</v>
      </c>
      <c r="AK100" t="s">
        <v>1127</v>
      </c>
      <c r="AL100" t="s">
        <v>1127</v>
      </c>
      <c r="AM100" s="9">
        <f>SUM(AO100,AP100,AQ100)</f>
        <v>11.8185</v>
      </c>
      <c r="AN100" s="3">
        <f>SUM(AO100,AP100,AQ100)</f>
        <v>11.8185</v>
      </c>
      <c r="AO100">
        <v>11.3</v>
      </c>
      <c r="AP100">
        <v>0.44600000000000001</v>
      </c>
      <c r="AQ100">
        <v>7.2499999999999995E-2</v>
      </c>
    </row>
    <row r="101" spans="1:58" ht="39.950000000000003" customHeight="1" x14ac:dyDescent="0.25">
      <c r="A101" t="s">
        <v>692</v>
      </c>
      <c r="B101" s="6" t="s">
        <v>19</v>
      </c>
      <c r="C101" t="s">
        <v>20</v>
      </c>
      <c r="D101" t="s">
        <v>54</v>
      </c>
      <c r="E101" t="s">
        <v>44</v>
      </c>
      <c r="F101" t="s">
        <v>189</v>
      </c>
      <c r="G101" t="s">
        <v>693</v>
      </c>
      <c r="H101" t="s">
        <v>22</v>
      </c>
      <c r="I101" t="s">
        <v>694</v>
      </c>
      <c r="J101">
        <v>2021</v>
      </c>
      <c r="K101">
        <v>2026</v>
      </c>
      <c r="M101" t="s">
        <v>695</v>
      </c>
      <c r="N101" t="s">
        <v>696</v>
      </c>
      <c r="P101" t="s">
        <v>95</v>
      </c>
      <c r="Q101" t="s">
        <v>95</v>
      </c>
      <c r="R101" t="s">
        <v>28</v>
      </c>
      <c r="S101" t="s">
        <v>53</v>
      </c>
      <c r="T101">
        <f>Table1[[#This Row],[Product Thickness '[m']]]*Table1[[#This Row],[Density '[kg/m3']]]</f>
        <v>3.2</v>
      </c>
      <c r="U101">
        <f>Table1[[#This Row],[Product Thickness '[m']]]*Table1[[#This Row],[Density '[kg/m3']]]</f>
        <v>3.2</v>
      </c>
      <c r="V101">
        <v>0.1</v>
      </c>
      <c r="Z101">
        <v>1</v>
      </c>
      <c r="AA101">
        <f>Table1[[#This Row],[Area '[m²'] ]]*Table1[[#This Row],[Product Thickness '[m']]]</f>
        <v>0.1</v>
      </c>
      <c r="AC101">
        <v>32</v>
      </c>
      <c r="AD101">
        <f>Table1[[#This Row],[Product Thickness '[m']]]/Table1[[#This Row],[Thermal resistance, R '[m²K/W'] ]]</f>
        <v>2.2222222222222223E-2</v>
      </c>
      <c r="AE101">
        <v>4.5</v>
      </c>
      <c r="AH101">
        <v>1</v>
      </c>
      <c r="AI101">
        <v>1</v>
      </c>
      <c r="AJ101" t="s">
        <v>43</v>
      </c>
      <c r="AK101" t="s">
        <v>1127</v>
      </c>
      <c r="AL101" t="s">
        <v>1127</v>
      </c>
      <c r="AM101" s="9">
        <f>SUM(AR101,AS101,AT101)</f>
        <v>10.297661287806999</v>
      </c>
      <c r="AN101" s="3">
        <f>SUM(AR101,AS101,AT101)</f>
        <v>10.297661287806999</v>
      </c>
      <c r="AR101">
        <v>9.5744251213089999</v>
      </c>
      <c r="AS101">
        <v>0.20639930037099999</v>
      </c>
      <c r="AT101">
        <v>0.51683686612699997</v>
      </c>
      <c r="AU101">
        <v>0.17477686598</v>
      </c>
      <c r="AV101">
        <v>7.7857237999999994E-5</v>
      </c>
      <c r="AW101">
        <v>3.0053767E-5</v>
      </c>
      <c r="AX101">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0.17488477698499999</v>
      </c>
      <c r="AY101">
        <v>-0.65762074871499998</v>
      </c>
      <c r="AZ101">
        <v>1.23038843E-4</v>
      </c>
      <c r="BA101">
        <v>0.20344977519599999</v>
      </c>
      <c r="BB101">
        <f>Table1[[#This Row],[Global Warming Potential - Biogenic (GWP-biogenic) '[kg CO₂e'] - A1]]+Table1[[#This Row],[Global Warming Potential - Biogenic (GWP-biogenic) '[kg CO₂e'] - A2]]+Table1[[#This Row],[Global Warming Potential - Biogenic (GWP-biogenic) '[kg CO₂e'] - A3]]</f>
        <v>-0.45404793467599996</v>
      </c>
      <c r="BC101">
        <v>10.057504534563</v>
      </c>
      <c r="BD101">
        <v>0.20620539832000001</v>
      </c>
      <c r="BE101">
        <v>0.31338865012599998</v>
      </c>
      <c r="BF101">
        <f>Table1[[#This Row],[Global Warming Potential - Fossil Fuels (GWP-fossil) '[kg CO₂e'] - A1]]+Table1[[#This Row],[Global Warming Potential - Fossil Fuels (GWP-fossil) '[kg CO₂e'] - A2]]+Table1[[#This Row],[Global Warming Potential - Fossil Fuels (GWP-fossil) '[kg CO₂e'] - A3]]</f>
        <v>10.577098583009001</v>
      </c>
    </row>
    <row r="102" spans="1:58" ht="39.950000000000003" customHeight="1" x14ac:dyDescent="0.25">
      <c r="A102" t="s">
        <v>709</v>
      </c>
      <c r="B102" s="6" t="s">
        <v>19</v>
      </c>
      <c r="C102" t="s">
        <v>20</v>
      </c>
      <c r="D102" t="s">
        <v>54</v>
      </c>
      <c r="E102" t="s">
        <v>44</v>
      </c>
      <c r="F102" t="s">
        <v>217</v>
      </c>
      <c r="G102" t="s">
        <v>710</v>
      </c>
      <c r="H102" t="s">
        <v>22</v>
      </c>
      <c r="I102" t="s">
        <v>711</v>
      </c>
      <c r="J102">
        <v>2024</v>
      </c>
      <c r="K102">
        <v>2029</v>
      </c>
      <c r="L102" s="2" t="s">
        <v>712</v>
      </c>
      <c r="M102" t="s">
        <v>713</v>
      </c>
      <c r="N102" t="s">
        <v>222</v>
      </c>
      <c r="O102" t="s">
        <v>223</v>
      </c>
      <c r="P102" t="s">
        <v>84</v>
      </c>
      <c r="Q102" t="s">
        <v>84</v>
      </c>
      <c r="R102" t="s">
        <v>28</v>
      </c>
      <c r="S102" t="s">
        <v>85</v>
      </c>
      <c r="T102">
        <v>3.85</v>
      </c>
      <c r="U102">
        <v>3.85</v>
      </c>
      <c r="V102">
        <v>0.1</v>
      </c>
      <c r="Z102">
        <v>1</v>
      </c>
      <c r="AA102">
        <f>Table1[[#This Row],[Area '[m²'] ]]*Table1[[#This Row],[Product Thickness '[m']]]</f>
        <v>0.1</v>
      </c>
      <c r="AC102">
        <v>38.5</v>
      </c>
      <c r="AD102">
        <f>Table1[[#This Row],[Product Thickness '[m']]]/Table1[[#This Row],[Thermal resistance, R '[m²K/W'] ]]</f>
        <v>2.5000000000000001E-2</v>
      </c>
      <c r="AE102">
        <v>4</v>
      </c>
      <c r="AH102">
        <v>1</v>
      </c>
      <c r="AI102">
        <v>1</v>
      </c>
      <c r="AJ102" t="s">
        <v>43</v>
      </c>
      <c r="AK102" t="s">
        <v>1127</v>
      </c>
      <c r="AL102" t="s">
        <v>1127</v>
      </c>
      <c r="AM102" s="9">
        <f>SUM(AR102,AS102,AT102)</f>
        <v>11.500293971015001</v>
      </c>
      <c r="AN102" s="3">
        <f>SUM(AR102,AS102,AT102)</f>
        <v>11.500293971015001</v>
      </c>
      <c r="AR102">
        <v>11.105645538140999</v>
      </c>
      <c r="AS102">
        <v>6.4614462550999993E-2</v>
      </c>
      <c r="AT102">
        <v>0.33003397032300003</v>
      </c>
      <c r="AU102">
        <v>1.6019999999999999E-3</v>
      </c>
      <c r="AV102">
        <v>3.4950000000000002E-5</v>
      </c>
      <c r="AW102">
        <v>2.5561842099999999E-4</v>
      </c>
      <c r="AX102">
        <f>Table1[[#This Row],[Global Warming Potential - Land Use And Land Use Change (GWP-luluc) '[kg CO₂e'] - A1]]+Table1[[#This Row],[Global Warming Potential - Land Use And Land Use Change (GWP-luluc) '[kg CO₂e'] - A2]]+Table1[[#This Row],[Global Warming Potential - Land Use And Land Use Change (GWP-luluc) '[kg CO₂e'] - A3]]</f>
        <v>1.8925684209999999E-3</v>
      </c>
      <c r="AY102">
        <v>0.18086542836</v>
      </c>
      <c r="AZ102">
        <v>4.9055370000000003E-5</v>
      </c>
      <c r="BA102">
        <v>4.2406220790000004E-3</v>
      </c>
      <c r="BB102">
        <f>Table1[[#This Row],[Global Warming Potential - Biogenic (GWP-biogenic) '[kg CO₂e'] - A1]]+Table1[[#This Row],[Global Warming Potential - Biogenic (GWP-biogenic) '[kg CO₂e'] - A2]]+Table1[[#This Row],[Global Warming Potential - Biogenic (GWP-biogenic) '[kg CO₂e'] - A3]]</f>
        <v>0.18515510580899999</v>
      </c>
      <c r="BC102">
        <v>10.93</v>
      </c>
      <c r="BD102">
        <v>6.454E-2</v>
      </c>
      <c r="BE102">
        <v>0.3256</v>
      </c>
      <c r="BF102">
        <f>Table1[[#This Row],[Global Warming Potential - Fossil Fuels (GWP-fossil) '[kg CO₂e'] - A1]]+Table1[[#This Row],[Global Warming Potential - Fossil Fuels (GWP-fossil) '[kg CO₂e'] - A2]]+Table1[[#This Row],[Global Warming Potential - Fossil Fuels (GWP-fossil) '[kg CO₂e'] - A3]]</f>
        <v>11.320139999999999</v>
      </c>
    </row>
    <row r="103" spans="1:58" ht="39.950000000000003" customHeight="1" x14ac:dyDescent="0.25">
      <c r="A103" t="s">
        <v>752</v>
      </c>
      <c r="B103" s="6" t="s">
        <v>19</v>
      </c>
      <c r="C103" t="s">
        <v>20</v>
      </c>
      <c r="D103" t="s">
        <v>54</v>
      </c>
      <c r="E103" t="s">
        <v>44</v>
      </c>
      <c r="F103" t="s">
        <v>189</v>
      </c>
      <c r="G103" t="s">
        <v>753</v>
      </c>
      <c r="H103" t="s">
        <v>22</v>
      </c>
      <c r="I103" t="s">
        <v>754</v>
      </c>
      <c r="J103">
        <v>2020</v>
      </c>
      <c r="K103">
        <v>2025</v>
      </c>
      <c r="M103" t="s">
        <v>755</v>
      </c>
      <c r="N103" t="s">
        <v>756</v>
      </c>
      <c r="O103" t="s">
        <v>323</v>
      </c>
      <c r="P103" t="s">
        <v>95</v>
      </c>
      <c r="Q103" t="s">
        <v>95</v>
      </c>
      <c r="R103" t="s">
        <v>28</v>
      </c>
      <c r="S103" t="s">
        <v>42</v>
      </c>
      <c r="T103">
        <f>Table1[[#This Row],[Product Thickness '[m']]]*Table1[[#This Row],[Density '[kg/m3']]]</f>
        <v>1.55</v>
      </c>
      <c r="U103">
        <f>Table1[[#This Row],[Product Thickness '[m']]]*Table1[[#This Row],[Density '[kg/m3']]]</f>
        <v>1.55</v>
      </c>
      <c r="V103">
        <v>0.05</v>
      </c>
      <c r="Z103">
        <v>1</v>
      </c>
      <c r="AA103">
        <f>Table1[[#This Row],[Area '[m²'] ]]*Table1[[#This Row],[Product Thickness '[m']]]</f>
        <v>0.05</v>
      </c>
      <c r="AC103">
        <v>31</v>
      </c>
      <c r="AD103">
        <f>Table1[[#This Row],[Product Thickness '[m']]]/Table1[[#This Row],[Thermal resistance, R '[m²K/W'] ]]</f>
        <v>2.2026431718061675E-2</v>
      </c>
      <c r="AE103">
        <v>2.27</v>
      </c>
      <c r="AH103">
        <v>1</v>
      </c>
      <c r="AI103">
        <v>1</v>
      </c>
      <c r="AJ103" t="s">
        <v>43</v>
      </c>
      <c r="AK103" t="s">
        <v>1127</v>
      </c>
      <c r="AL103" t="s">
        <v>1127</v>
      </c>
      <c r="AM103" s="9">
        <f>SUM(AR103,AS103,AT103)</f>
        <v>5.3138999999999994</v>
      </c>
      <c r="AN103" s="3">
        <f>SUM(AR103,AS103,AT103)</f>
        <v>5.3138999999999994</v>
      </c>
      <c r="AR103">
        <v>4.6959999999999997</v>
      </c>
      <c r="AS103">
        <v>0.24349999999999999</v>
      </c>
      <c r="AT103">
        <v>0.37440000000000001</v>
      </c>
      <c r="AU103">
        <v>0.1154</v>
      </c>
      <c r="AV103">
        <v>7.2849999999999995E-5</v>
      </c>
      <c r="AW103">
        <v>2.7489999999999999E-5</v>
      </c>
      <c r="AX103">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0.11550034000000001</v>
      </c>
      <c r="AY103">
        <v>-0.41560000000000002</v>
      </c>
      <c r="AZ103">
        <v>7.4209999999999996E-5</v>
      </c>
      <c r="BA103">
        <v>-2.2770000000000001E-4</v>
      </c>
      <c r="BB103">
        <f>Table1[[#This Row],[Global Warming Potential - Biogenic (GWP-biogenic) '[kg CO₂e'] - A1]]+Table1[[#This Row],[Global Warming Potential - Biogenic (GWP-biogenic) '[kg CO₂e'] - A2]]+Table1[[#This Row],[Global Warming Potential - Biogenic (GWP-biogenic) '[kg CO₂e'] - A3]]</f>
        <v>-0.41575349</v>
      </c>
      <c r="BC103">
        <v>4.9960000000000004</v>
      </c>
      <c r="BD103">
        <v>0.24340000000000001</v>
      </c>
      <c r="BE103">
        <v>0.37459999999999999</v>
      </c>
      <c r="BF103">
        <f>Table1[[#This Row],[Global Warming Potential - Fossil Fuels (GWP-fossil) '[kg CO₂e'] - A1]]+Table1[[#This Row],[Global Warming Potential - Fossil Fuels (GWP-fossil) '[kg CO₂e'] - A2]]+Table1[[#This Row],[Global Warming Potential - Fossil Fuels (GWP-fossil) '[kg CO₂e'] - A3]]</f>
        <v>5.6140000000000008</v>
      </c>
    </row>
    <row r="104" spans="1:58" ht="39.950000000000003" customHeight="1" x14ac:dyDescent="0.25">
      <c r="A104" t="s">
        <v>757</v>
      </c>
      <c r="B104" s="6" t="s">
        <v>19</v>
      </c>
      <c r="C104" t="s">
        <v>20</v>
      </c>
      <c r="D104" t="s">
        <v>54</v>
      </c>
      <c r="E104" t="s">
        <v>136</v>
      </c>
      <c r="F104" t="s">
        <v>189</v>
      </c>
      <c r="G104" t="s">
        <v>758</v>
      </c>
      <c r="H104" t="s">
        <v>22</v>
      </c>
      <c r="I104" t="s">
        <v>759</v>
      </c>
      <c r="J104">
        <v>2021</v>
      </c>
      <c r="K104">
        <v>2026</v>
      </c>
      <c r="L104" t="s">
        <v>760</v>
      </c>
      <c r="M104" t="s">
        <v>761</v>
      </c>
      <c r="N104" t="s">
        <v>762</v>
      </c>
      <c r="P104" t="s">
        <v>41</v>
      </c>
      <c r="Q104" t="s">
        <v>41</v>
      </c>
      <c r="R104" t="s">
        <v>28</v>
      </c>
      <c r="S104" t="s">
        <v>29</v>
      </c>
      <c r="T104">
        <v>3.1</v>
      </c>
      <c r="U104">
        <f>Table1[[#This Row],[Product Thickness '[m']]]*Table1[[#This Row],[Density '[kg/m3']]]</f>
        <v>3.1</v>
      </c>
      <c r="V104">
        <v>0.1</v>
      </c>
      <c r="Z104">
        <f>Table1[[#This Row],[Volume '[m³']]]/Table1[[#This Row],[Product Thickness '[m']]]</f>
        <v>1</v>
      </c>
      <c r="AA104">
        <f>Table1[[#This Row],[Mass per DU '[kg']]]/Table1[[#This Row],[Density '[kg/m3']]]</f>
        <v>0.1</v>
      </c>
      <c r="AC104">
        <v>31</v>
      </c>
      <c r="AD104">
        <f>Table1[[#This Row],[Product Thickness '[m']]]/Table1[[#This Row],[Thermal resistance, R '[m²K/W'] ]]</f>
        <v>3.8461538461538464E-2</v>
      </c>
      <c r="AE104">
        <v>2.6</v>
      </c>
      <c r="AH104">
        <v>1</v>
      </c>
      <c r="AI104">
        <v>1</v>
      </c>
      <c r="AJ104" t="s">
        <v>43</v>
      </c>
      <c r="AK104" t="s">
        <v>1127</v>
      </c>
      <c r="AL104" t="s">
        <v>1127</v>
      </c>
      <c r="AM104" s="9">
        <f>SUM(AO104,AP104,AQ104)</f>
        <v>8.048</v>
      </c>
      <c r="AN104" s="3">
        <f>SUM(AO104,AP104,AQ104)</f>
        <v>8.048</v>
      </c>
      <c r="AO104">
        <v>7.52</v>
      </c>
      <c r="AP104">
        <v>0.113</v>
      </c>
      <c r="AQ104">
        <v>0.41499999999999998</v>
      </c>
    </row>
    <row r="105" spans="1:58" ht="39.950000000000003" customHeight="1" x14ac:dyDescent="0.25">
      <c r="A105" t="s">
        <v>771</v>
      </c>
      <c r="B105" s="6" t="s">
        <v>19</v>
      </c>
      <c r="C105" t="s">
        <v>20</v>
      </c>
      <c r="D105" t="s">
        <v>54</v>
      </c>
      <c r="E105" t="s">
        <v>44</v>
      </c>
      <c r="F105" t="s">
        <v>189</v>
      </c>
      <c r="G105" t="s">
        <v>772</v>
      </c>
      <c r="H105" t="s">
        <v>22</v>
      </c>
      <c r="I105" t="s">
        <v>694</v>
      </c>
      <c r="J105">
        <v>2021</v>
      </c>
      <c r="K105">
        <v>2026</v>
      </c>
      <c r="M105" t="s">
        <v>773</v>
      </c>
      <c r="N105" t="s">
        <v>774</v>
      </c>
      <c r="P105" t="s">
        <v>95</v>
      </c>
      <c r="Q105" t="s">
        <v>95</v>
      </c>
      <c r="R105" t="s">
        <v>28</v>
      </c>
      <c r="S105" t="s">
        <v>53</v>
      </c>
      <c r="T105">
        <f>Table1[[#This Row],[Product Thickness '[m']]]*Table1[[#This Row],[Density '[kg/m3']]]</f>
        <v>3.1</v>
      </c>
      <c r="U105">
        <f>Table1[[#This Row],[Product Thickness '[m']]]*Table1[[#This Row],[Density '[kg/m3']]]</f>
        <v>3.1</v>
      </c>
      <c r="V105">
        <v>0.1</v>
      </c>
      <c r="Z105">
        <v>1</v>
      </c>
      <c r="AA105">
        <f>Table1[[#This Row],[Area '[m²'] ]]*Table1[[#This Row],[Product Thickness '[m']]]</f>
        <v>0.1</v>
      </c>
      <c r="AC105">
        <v>31</v>
      </c>
      <c r="AD105">
        <f>Table1[[#This Row],[Product Thickness '[m']]]/Table1[[#This Row],[Thermal resistance, R '[m²K/W'] ]]</f>
        <v>2.2222222222222223E-2</v>
      </c>
      <c r="AE105">
        <v>4.5</v>
      </c>
      <c r="AH105">
        <v>1</v>
      </c>
      <c r="AI105">
        <v>1</v>
      </c>
      <c r="AJ105" t="s">
        <v>43</v>
      </c>
      <c r="AK105" t="s">
        <v>1127</v>
      </c>
      <c r="AL105" t="s">
        <v>1127</v>
      </c>
      <c r="AM105" s="9">
        <f>SUM(AR105,AS105,AT105)</f>
        <v>10.276902015402001</v>
      </c>
      <c r="AN105" s="3">
        <f>SUM(AR105,AS105,AT105)</f>
        <v>10.276902015402001</v>
      </c>
      <c r="AR105">
        <v>9.5528176302759995</v>
      </c>
      <c r="AS105">
        <v>0.20724751899900001</v>
      </c>
      <c r="AT105">
        <v>0.51683686612699997</v>
      </c>
      <c r="AU105">
        <v>0.17480197003600001</v>
      </c>
      <c r="AV105">
        <v>7.8183221000000005E-5</v>
      </c>
      <c r="AW105">
        <v>3.0053767E-5</v>
      </c>
      <c r="AX105">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0.17491020702400001</v>
      </c>
      <c r="AY105">
        <v>-0.70047109862699997</v>
      </c>
      <c r="AZ105">
        <v>1.2356090899999999E-4</v>
      </c>
      <c r="BA105">
        <v>0.20344977519599999</v>
      </c>
      <c r="BB105">
        <f>Table1[[#This Row],[Global Warming Potential - Biogenic (GWP-biogenic) '[kg CO₂e'] - A1]]+Table1[[#This Row],[Global Warming Potential - Biogenic (GWP-biogenic) '[kg CO₂e'] - A2]]+Table1[[#This Row],[Global Warming Potential - Biogenic (GWP-biogenic) '[kg CO₂e'] - A3]]</f>
        <v>-0.49689776252199996</v>
      </c>
      <c r="BC105">
        <v>10.078724361174</v>
      </c>
      <c r="BD105">
        <v>0.207052797993</v>
      </c>
      <c r="BE105">
        <v>0.31338865012599998</v>
      </c>
      <c r="BF105">
        <f>Table1[[#This Row],[Global Warming Potential - Fossil Fuels (GWP-fossil) '[kg CO₂e'] - A1]]+Table1[[#This Row],[Global Warming Potential - Fossil Fuels (GWP-fossil) '[kg CO₂e'] - A2]]+Table1[[#This Row],[Global Warming Potential - Fossil Fuels (GWP-fossil) '[kg CO₂e'] - A3]]</f>
        <v>10.599165809293002</v>
      </c>
    </row>
    <row r="106" spans="1:58" ht="39.950000000000003" customHeight="1" x14ac:dyDescent="0.25">
      <c r="A106" t="s">
        <v>779</v>
      </c>
      <c r="B106" s="6" t="s">
        <v>19</v>
      </c>
      <c r="C106" t="s">
        <v>20</v>
      </c>
      <c r="D106" t="s">
        <v>54</v>
      </c>
      <c r="E106" t="s">
        <v>136</v>
      </c>
      <c r="F106" t="s">
        <v>189</v>
      </c>
      <c r="G106" t="s">
        <v>780</v>
      </c>
      <c r="H106" t="s">
        <v>22</v>
      </c>
      <c r="I106" t="s">
        <v>759</v>
      </c>
      <c r="J106">
        <v>2021</v>
      </c>
      <c r="K106">
        <v>2026</v>
      </c>
      <c r="L106" t="s">
        <v>781</v>
      </c>
      <c r="M106" t="s">
        <v>782</v>
      </c>
      <c r="N106" t="s">
        <v>783</v>
      </c>
      <c r="P106" t="s">
        <v>41</v>
      </c>
      <c r="Q106" t="s">
        <v>41</v>
      </c>
      <c r="R106" t="s">
        <v>28</v>
      </c>
      <c r="S106" t="s">
        <v>29</v>
      </c>
      <c r="T106">
        <v>3.2</v>
      </c>
      <c r="U106">
        <f>Table1[[#This Row],[Product Thickness '[m']]]*Table1[[#This Row],[Density '[kg/m3']]]</f>
        <v>3</v>
      </c>
      <c r="V106">
        <v>0.1</v>
      </c>
      <c r="Z106">
        <f>Table1[[#This Row],[Volume '[m³']]]/Table1[[#This Row],[Product Thickness '[m']]]</f>
        <v>1.0666666666666667</v>
      </c>
      <c r="AA106">
        <f>Table1[[#This Row],[Mass per DU '[kg']]]/Table1[[#This Row],[Density '[kg/m3']]]</f>
        <v>0.10666666666666667</v>
      </c>
      <c r="AC106">
        <v>30</v>
      </c>
      <c r="AD106">
        <f>Table1[[#This Row],[Product Thickness '[m']]]/Table1[[#This Row],[Thermal resistance, R '[m²K/W'] ]]</f>
        <v>3.5087719298245612E-2</v>
      </c>
      <c r="AE106">
        <v>2.85</v>
      </c>
      <c r="AH106">
        <v>1</v>
      </c>
      <c r="AI106">
        <v>1</v>
      </c>
      <c r="AJ106" t="s">
        <v>43</v>
      </c>
      <c r="AK106" t="s">
        <v>1127</v>
      </c>
      <c r="AL106" t="s">
        <v>1127</v>
      </c>
      <c r="AM106" s="9">
        <v>8.9499999999999993</v>
      </c>
      <c r="AN106" s="3">
        <v>8.9499999999999993</v>
      </c>
    </row>
    <row r="107" spans="1:58" ht="39.950000000000003" customHeight="1" x14ac:dyDescent="0.25">
      <c r="A107" t="s">
        <v>784</v>
      </c>
      <c r="B107" s="6" t="s">
        <v>19</v>
      </c>
      <c r="C107" t="s">
        <v>20</v>
      </c>
      <c r="D107" t="s">
        <v>54</v>
      </c>
      <c r="E107" t="s">
        <v>44</v>
      </c>
      <c r="F107" t="s">
        <v>189</v>
      </c>
      <c r="G107" t="s">
        <v>785</v>
      </c>
      <c r="H107" t="s">
        <v>22</v>
      </c>
      <c r="I107" t="s">
        <v>694</v>
      </c>
      <c r="J107">
        <v>2021</v>
      </c>
      <c r="K107">
        <v>2026</v>
      </c>
      <c r="M107" t="s">
        <v>695</v>
      </c>
      <c r="N107" t="s">
        <v>786</v>
      </c>
      <c r="P107" t="s">
        <v>95</v>
      </c>
      <c r="Q107" t="s">
        <v>95</v>
      </c>
      <c r="R107" t="s">
        <v>28</v>
      </c>
      <c r="S107" t="s">
        <v>53</v>
      </c>
      <c r="T107">
        <f>Table1[[#This Row],[Product Thickness '[m']]]*Table1[[#This Row],[Density '[kg/m3']]]</f>
        <v>3.2</v>
      </c>
      <c r="U107">
        <f>Table1[[#This Row],[Product Thickness '[m']]]*Table1[[#This Row],[Density '[kg/m3']]]</f>
        <v>3.2</v>
      </c>
      <c r="V107">
        <v>0.1</v>
      </c>
      <c r="Z107">
        <v>1</v>
      </c>
      <c r="AA107">
        <f>Table1[[#This Row],[Area '[m²'] ]]*Table1[[#This Row],[Product Thickness '[m']]]</f>
        <v>0.1</v>
      </c>
      <c r="AC107">
        <v>32</v>
      </c>
      <c r="AD107">
        <f>Table1[[#This Row],[Product Thickness '[m']]]/Table1[[#This Row],[Thermal resistance, R '[m²K/W'] ]]</f>
        <v>2.5000000000000001E-2</v>
      </c>
      <c r="AE107">
        <v>4</v>
      </c>
      <c r="AH107">
        <v>1</v>
      </c>
      <c r="AI107">
        <v>1</v>
      </c>
      <c r="AJ107" t="s">
        <v>43</v>
      </c>
      <c r="AK107" t="s">
        <v>1127</v>
      </c>
      <c r="AL107" t="s">
        <v>1127</v>
      </c>
      <c r="AM107" s="9">
        <f>SUM(AR107,AS107,AT107)</f>
        <v>11.543397456089998</v>
      </c>
      <c r="AN107" s="3">
        <f>SUM(AR107,AS107,AT107)</f>
        <v>11.543397456089998</v>
      </c>
      <c r="AR107">
        <v>10.764953496552</v>
      </c>
      <c r="AS107">
        <v>0.26160709341100002</v>
      </c>
      <c r="AT107">
        <v>0.51683686612699997</v>
      </c>
      <c r="AU107">
        <v>0.20528350225700001</v>
      </c>
      <c r="AV107">
        <v>1.0060133599999999E-4</v>
      </c>
      <c r="AW107">
        <v>3.0053767E-5</v>
      </c>
      <c r="AX107">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0.20541415736000002</v>
      </c>
      <c r="AY107">
        <v>-0.46581187624300002</v>
      </c>
      <c r="AZ107">
        <v>1.6118335E-4</v>
      </c>
      <c r="BA107">
        <v>0.20344977519599999</v>
      </c>
      <c r="BB107">
        <f>Table1[[#This Row],[Global Warming Potential - Biogenic (GWP-biogenic) '[kg CO₂e'] - A1]]+Table1[[#This Row],[Global Warming Potential - Biogenic (GWP-biogenic) '[kg CO₂e'] - A2]]+Table1[[#This Row],[Global Warming Potential - Biogenic (GWP-biogenic) '[kg CO₂e'] - A3]]</f>
        <v>-0.26220091769700005</v>
      </c>
      <c r="BC107">
        <v>11.025863283746</v>
      </c>
      <c r="BD107">
        <v>0.26135428551700002</v>
      </c>
      <c r="BE107">
        <v>0.31338865012599998</v>
      </c>
      <c r="BF107">
        <f>Table1[[#This Row],[Global Warming Potential - Fossil Fuels (GWP-fossil) '[kg CO₂e'] - A1]]+Table1[[#This Row],[Global Warming Potential - Fossil Fuels (GWP-fossil) '[kg CO₂e'] - A2]]+Table1[[#This Row],[Global Warming Potential - Fossil Fuels (GWP-fossil) '[kg CO₂e'] - A3]]</f>
        <v>11.600606219389</v>
      </c>
    </row>
    <row r="108" spans="1:58" ht="39.950000000000003" customHeight="1" x14ac:dyDescent="0.25">
      <c r="A108" t="s">
        <v>787</v>
      </c>
      <c r="B108" s="6" t="s">
        <v>19</v>
      </c>
      <c r="C108" t="s">
        <v>20</v>
      </c>
      <c r="D108" t="s">
        <v>54</v>
      </c>
      <c r="E108" t="s">
        <v>44</v>
      </c>
      <c r="F108" t="s">
        <v>189</v>
      </c>
      <c r="G108" t="s">
        <v>788</v>
      </c>
      <c r="H108" t="s">
        <v>22</v>
      </c>
      <c r="I108" t="s">
        <v>191</v>
      </c>
      <c r="J108">
        <v>2022</v>
      </c>
      <c r="K108">
        <v>2027</v>
      </c>
      <c r="L108" t="s">
        <v>789</v>
      </c>
      <c r="M108" t="s">
        <v>193</v>
      </c>
      <c r="N108" t="s">
        <v>349</v>
      </c>
      <c r="O108" t="s">
        <v>62</v>
      </c>
      <c r="P108" t="s">
        <v>95</v>
      </c>
      <c r="Q108" t="s">
        <v>95</v>
      </c>
      <c r="R108" t="s">
        <v>28</v>
      </c>
      <c r="S108" t="s">
        <v>53</v>
      </c>
      <c r="T108">
        <f>Table1[[#This Row],[Product Thickness '[m']]]*Table1[[#This Row],[Density '[kg/m3']]]</f>
        <v>3.2</v>
      </c>
      <c r="U108">
        <f>Table1[[#This Row],[Product Thickness '[m']]]*Table1[[#This Row],[Density '[kg/m3']]]</f>
        <v>3.2</v>
      </c>
      <c r="V108">
        <v>0.1</v>
      </c>
      <c r="Z108">
        <v>1</v>
      </c>
      <c r="AA108">
        <f>Table1[[#This Row],[Area '[m²'] ]]*Table1[[#This Row],[Product Thickness '[m']]]</f>
        <v>0.1</v>
      </c>
      <c r="AC108">
        <v>32</v>
      </c>
      <c r="AD108">
        <f>Table1[[#This Row],[Product Thickness '[m']]]/Table1[[#This Row],[Thermal resistance, R '[m²K/W'] ]]</f>
        <v>2.1052631578947368E-2</v>
      </c>
      <c r="AE108">
        <v>4.75</v>
      </c>
      <c r="AH108">
        <v>1</v>
      </c>
      <c r="AI108">
        <v>1</v>
      </c>
      <c r="AJ108" t="s">
        <v>43</v>
      </c>
      <c r="AK108" t="s">
        <v>1127</v>
      </c>
      <c r="AL108" t="s">
        <v>1127</v>
      </c>
      <c r="AM108" s="9">
        <f>SUM(AR108,AS108,AT108)</f>
        <v>11.170912305501</v>
      </c>
      <c r="AN108" s="3">
        <f>SUM(AR108,AS108,AT108)</f>
        <v>11.170912305501</v>
      </c>
      <c r="AR108">
        <v>10.405536123758999</v>
      </c>
      <c r="AS108">
        <v>0.48722196670700002</v>
      </c>
      <c r="AT108">
        <v>0.27815421503499999</v>
      </c>
      <c r="AU108">
        <v>0.18440972635799999</v>
      </c>
      <c r="AV108">
        <v>1.4574741900000001E-4</v>
      </c>
      <c r="AW108">
        <v>1.8429802999999999E-5</v>
      </c>
      <c r="AX108">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0.18457390357999998</v>
      </c>
      <c r="AY108">
        <v>-0.42455203837</v>
      </c>
      <c r="AZ108">
        <v>1.4846063500000001E-4</v>
      </c>
      <c r="BA108">
        <v>-2.4671990600000002E-4</v>
      </c>
      <c r="BB108">
        <f>Table1[[#This Row],[Global Warming Potential - Biogenic (GWP-biogenic) '[kg CO₂e'] - A1]]+Table1[[#This Row],[Global Warming Potential - Biogenic (GWP-biogenic) '[kg CO₂e'] - A2]]+Table1[[#This Row],[Global Warming Potential - Biogenic (GWP-biogenic) '[kg CO₂e'] - A3]]</f>
        <v>-0.42465029764099999</v>
      </c>
      <c r="BC108">
        <v>10.646058224100001</v>
      </c>
      <c r="BD108">
        <v>0.48694494329299998</v>
      </c>
      <c r="BE108">
        <v>0.278401729087</v>
      </c>
      <c r="BF108">
        <f>Table1[[#This Row],[Global Warming Potential - Fossil Fuels (GWP-fossil) '[kg CO₂e'] - A1]]+Table1[[#This Row],[Global Warming Potential - Fossil Fuels (GWP-fossil) '[kg CO₂e'] - A2]]+Table1[[#This Row],[Global Warming Potential - Fossil Fuels (GWP-fossil) '[kg CO₂e'] - A3]]</f>
        <v>11.411404896480001</v>
      </c>
    </row>
    <row r="109" spans="1:58" ht="39.950000000000003" customHeight="1" x14ac:dyDescent="0.25">
      <c r="A109" t="s">
        <v>790</v>
      </c>
      <c r="B109" s="6" t="s">
        <v>35</v>
      </c>
      <c r="C109" t="s">
        <v>1192</v>
      </c>
      <c r="D109" t="s">
        <v>54</v>
      </c>
      <c r="E109" t="s">
        <v>136</v>
      </c>
      <c r="F109" t="s">
        <v>34</v>
      </c>
      <c r="G109" t="s">
        <v>791</v>
      </c>
      <c r="H109" t="s">
        <v>22</v>
      </c>
      <c r="I109" t="s">
        <v>278</v>
      </c>
      <c r="J109">
        <v>2019</v>
      </c>
      <c r="K109">
        <v>2024</v>
      </c>
      <c r="L109" t="s">
        <v>279</v>
      </c>
      <c r="M109" t="s">
        <v>792</v>
      </c>
      <c r="N109" t="s">
        <v>40</v>
      </c>
      <c r="P109" t="s">
        <v>41</v>
      </c>
      <c r="Q109" t="s">
        <v>41</v>
      </c>
      <c r="R109" t="s">
        <v>28</v>
      </c>
      <c r="S109" t="s">
        <v>42</v>
      </c>
      <c r="T109">
        <v>1.8</v>
      </c>
      <c r="U109">
        <v>1.8</v>
      </c>
      <c r="V109">
        <v>0.1</v>
      </c>
      <c r="Z109">
        <v>1</v>
      </c>
      <c r="AA109">
        <f>Table1[[#This Row],[Area '[m²'] ]]*Table1[[#This Row],[Product Thickness '[m']]]</f>
        <v>0.1</v>
      </c>
      <c r="AC109">
        <v>18</v>
      </c>
      <c r="AD109">
        <v>3.1E-2</v>
      </c>
      <c r="AE109">
        <f>Table1[[#This Row],[Product Thickness '[m']]]/Table1[[#This Row],[Thermal conductivity '[W/mK']]]</f>
        <v>3.2258064516129035</v>
      </c>
      <c r="AH109">
        <v>1</v>
      </c>
      <c r="AI109">
        <v>1</v>
      </c>
      <c r="AJ109" t="s">
        <v>43</v>
      </c>
      <c r="AK109" t="s">
        <v>1127</v>
      </c>
      <c r="AL109" t="s">
        <v>1127</v>
      </c>
      <c r="AM109" s="9">
        <f>SUM(AO109,AP109,AQ109)</f>
        <v>9.5919999999999987</v>
      </c>
      <c r="AN109" s="3">
        <f>SUM(AO109,AP109,AQ109)</f>
        <v>9.5919999999999987</v>
      </c>
      <c r="AO109">
        <v>7.71</v>
      </c>
      <c r="AP109">
        <v>0.26200000000000001</v>
      </c>
      <c r="AQ109">
        <v>1.62</v>
      </c>
    </row>
    <row r="110" spans="1:58" ht="39.950000000000003" customHeight="1" x14ac:dyDescent="0.25">
      <c r="A110" t="s">
        <v>860</v>
      </c>
      <c r="B110" s="6" t="s">
        <v>19</v>
      </c>
      <c r="C110" t="s">
        <v>20</v>
      </c>
      <c r="D110" t="s">
        <v>54</v>
      </c>
      <c r="E110" t="s">
        <v>44</v>
      </c>
      <c r="F110" t="s">
        <v>189</v>
      </c>
      <c r="G110" t="s">
        <v>861</v>
      </c>
      <c r="H110" t="s">
        <v>22</v>
      </c>
      <c r="I110" t="s">
        <v>754</v>
      </c>
      <c r="J110">
        <v>2020</v>
      </c>
      <c r="K110">
        <v>2025</v>
      </c>
      <c r="M110" t="s">
        <v>862</v>
      </c>
      <c r="N110" t="s">
        <v>863</v>
      </c>
      <c r="O110" t="s">
        <v>323</v>
      </c>
      <c r="P110" t="s">
        <v>95</v>
      </c>
      <c r="Q110" t="s">
        <v>95</v>
      </c>
      <c r="R110" t="s">
        <v>28</v>
      </c>
      <c r="S110" t="s">
        <v>42</v>
      </c>
      <c r="T110">
        <v>1.8</v>
      </c>
      <c r="U110">
        <v>1.8</v>
      </c>
      <c r="V110">
        <v>0.1</v>
      </c>
      <c r="Z110">
        <v>1</v>
      </c>
      <c r="AA110">
        <f>Table1[[#This Row],[Area '[m²'] ]]*Table1[[#This Row],[Product Thickness '[m']]]</f>
        <v>0.1</v>
      </c>
      <c r="AC110">
        <v>32</v>
      </c>
      <c r="AD110">
        <f>Table1[[#This Row],[Product Thickness '[m']]]/Table1[[#This Row],[Thermal resistance, R '[m²K/W'] ]]</f>
        <v>2.1052631578947368E-2</v>
      </c>
      <c r="AE110">
        <v>4.75</v>
      </c>
      <c r="AH110">
        <v>1</v>
      </c>
      <c r="AI110">
        <v>1</v>
      </c>
      <c r="AJ110" t="s">
        <v>43</v>
      </c>
      <c r="AK110" t="s">
        <v>1127</v>
      </c>
      <c r="AL110" t="s">
        <v>1127</v>
      </c>
      <c r="AM110" s="9">
        <f>SUM(AR110,AS110,AT110)</f>
        <v>9.8855999999999984</v>
      </c>
      <c r="AN110" s="3">
        <f>SUM(AR110,AS110,AT110)</f>
        <v>9.8855999999999984</v>
      </c>
      <c r="AR110">
        <v>9.0239999999999991</v>
      </c>
      <c r="AS110">
        <v>0.48720000000000002</v>
      </c>
      <c r="AT110">
        <v>0.37440000000000001</v>
      </c>
      <c r="AU110">
        <v>0.1804</v>
      </c>
      <c r="AV110">
        <v>1.4569999999999999E-4</v>
      </c>
      <c r="AW110">
        <v>2.7489999999999999E-5</v>
      </c>
      <c r="AX110">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0.18057318999999999</v>
      </c>
      <c r="AY110">
        <v>-0.60529999999999995</v>
      </c>
      <c r="AZ110">
        <v>1.485E-4</v>
      </c>
      <c r="BA110">
        <v>-2.2770000000000001E-4</v>
      </c>
      <c r="BB110">
        <f>Table1[[#This Row],[Global Warming Potential - Biogenic (GWP-biogenic) '[kg CO₂e'] - A1]]+Table1[[#This Row],[Global Warming Potential - Biogenic (GWP-biogenic) '[kg CO₂e'] - A2]]+Table1[[#This Row],[Global Warming Potential - Biogenic (GWP-biogenic) '[kg CO₂e'] - A3]]</f>
        <v>-0.60537920000000001</v>
      </c>
      <c r="BC110">
        <v>9.4489999999999998</v>
      </c>
      <c r="BD110">
        <v>0.4869</v>
      </c>
      <c r="BE110">
        <v>0.37459999999999999</v>
      </c>
      <c r="BF110">
        <f>Table1[[#This Row],[Global Warming Potential - Fossil Fuels (GWP-fossil) '[kg CO₂e'] - A1]]+Table1[[#This Row],[Global Warming Potential - Fossil Fuels (GWP-fossil) '[kg CO₂e'] - A2]]+Table1[[#This Row],[Global Warming Potential - Fossil Fuels (GWP-fossil) '[kg CO₂e'] - A3]]</f>
        <v>10.310499999999999</v>
      </c>
    </row>
    <row r="111" spans="1:58" ht="39.950000000000003" customHeight="1" x14ac:dyDescent="0.25">
      <c r="A111" t="s">
        <v>864</v>
      </c>
      <c r="B111" s="6" t="s">
        <v>35</v>
      </c>
      <c r="C111" t="s">
        <v>1192</v>
      </c>
      <c r="D111" t="s">
        <v>54</v>
      </c>
      <c r="E111" t="s">
        <v>136</v>
      </c>
      <c r="F111" t="s">
        <v>34</v>
      </c>
      <c r="G111" t="s">
        <v>865</v>
      </c>
      <c r="H111" t="s">
        <v>22</v>
      </c>
      <c r="I111" t="s">
        <v>278</v>
      </c>
      <c r="J111">
        <v>2019</v>
      </c>
      <c r="K111">
        <v>2024</v>
      </c>
      <c r="L111" t="s">
        <v>866</v>
      </c>
      <c r="M111" t="s">
        <v>867</v>
      </c>
      <c r="N111" t="s">
        <v>40</v>
      </c>
      <c r="P111" t="s">
        <v>41</v>
      </c>
      <c r="Q111" t="s">
        <v>41</v>
      </c>
      <c r="R111" t="s">
        <v>28</v>
      </c>
      <c r="S111" t="s">
        <v>42</v>
      </c>
      <c r="T111">
        <v>1.45</v>
      </c>
      <c r="U111">
        <v>1.45</v>
      </c>
      <c r="V111">
        <v>0.104</v>
      </c>
      <c r="Z111">
        <v>1</v>
      </c>
      <c r="AA111">
        <f>Table1[[#This Row],[Area '[m²'] ]]*Table1[[#This Row],[Product Thickness '[m']]]</f>
        <v>0.104</v>
      </c>
      <c r="AC111">
        <v>14.5</v>
      </c>
      <c r="AD111">
        <v>3.5999999999999997E-2</v>
      </c>
      <c r="AE111">
        <v>2.94</v>
      </c>
      <c r="AH111">
        <v>1</v>
      </c>
      <c r="AI111">
        <v>1</v>
      </c>
      <c r="AJ111" t="s">
        <v>43</v>
      </c>
      <c r="AK111" t="s">
        <v>1127</v>
      </c>
      <c r="AL111" t="s">
        <v>1127</v>
      </c>
      <c r="AM111" s="9">
        <f>SUM(AO111,AP111,AQ111)</f>
        <v>6.4140000000000006</v>
      </c>
      <c r="AN111" s="3">
        <f>SUM(AO111,AP111,AQ111)</f>
        <v>6.4140000000000006</v>
      </c>
      <c r="AO111">
        <v>5.1100000000000003</v>
      </c>
      <c r="AP111">
        <v>0.17399999999999999</v>
      </c>
      <c r="AQ111">
        <v>1.1299999999999999</v>
      </c>
    </row>
    <row r="112" spans="1:58" ht="39.950000000000003" customHeight="1" x14ac:dyDescent="0.25">
      <c r="A112" t="s">
        <v>879</v>
      </c>
      <c r="B112" s="6" t="s">
        <v>19</v>
      </c>
      <c r="C112" t="s">
        <v>20</v>
      </c>
      <c r="D112" t="s">
        <v>54</v>
      </c>
      <c r="E112" t="s">
        <v>44</v>
      </c>
      <c r="F112" t="s">
        <v>189</v>
      </c>
      <c r="G112" t="s">
        <v>880</v>
      </c>
      <c r="H112" t="s">
        <v>22</v>
      </c>
      <c r="I112" t="s">
        <v>754</v>
      </c>
      <c r="J112">
        <v>2020</v>
      </c>
      <c r="K112">
        <v>2025</v>
      </c>
      <c r="M112" t="s">
        <v>881</v>
      </c>
      <c r="N112" t="s">
        <v>756</v>
      </c>
      <c r="O112" t="s">
        <v>323</v>
      </c>
      <c r="P112" t="s">
        <v>95</v>
      </c>
      <c r="Q112" t="s">
        <v>95</v>
      </c>
      <c r="R112" t="s">
        <v>28</v>
      </c>
      <c r="S112" t="s">
        <v>42</v>
      </c>
      <c r="T112">
        <v>1.45</v>
      </c>
      <c r="U112">
        <v>1.45</v>
      </c>
      <c r="V112">
        <v>2.5000000000000001E-2</v>
      </c>
      <c r="Z112">
        <v>1</v>
      </c>
      <c r="AA112">
        <f>Table1[[#This Row],[Area '[m²'] ]]*Table1[[#This Row],[Product Thickness '[m']]]</f>
        <v>2.5000000000000001E-2</v>
      </c>
      <c r="AC112">
        <v>32</v>
      </c>
      <c r="AD112">
        <f>Table1[[#This Row],[Product Thickness '[m']]]/Table1[[#This Row],[Thermal resistance, R '[m²K/W'] ]]</f>
        <v>2.1929824561403511E-2</v>
      </c>
      <c r="AE112">
        <v>1.1399999999999999</v>
      </c>
      <c r="AH112">
        <v>1</v>
      </c>
      <c r="AI112">
        <v>1</v>
      </c>
      <c r="AJ112" t="s">
        <v>43</v>
      </c>
      <c r="AK112" t="s">
        <v>1127</v>
      </c>
      <c r="AL112" t="s">
        <v>1127</v>
      </c>
      <c r="AM112" s="9">
        <f>SUM(AR112,AS112,AT112)</f>
        <v>3.0145</v>
      </c>
      <c r="AN112" s="3">
        <f>SUM(AR112,AS112,AT112)</f>
        <v>3.0145</v>
      </c>
      <c r="AR112">
        <v>2.52</v>
      </c>
      <c r="AS112">
        <v>0.1201</v>
      </c>
      <c r="AT112">
        <v>0.37440000000000001</v>
      </c>
      <c r="AU112">
        <v>5.876E-2</v>
      </c>
      <c r="AV112">
        <v>3.5920000000000002E-5</v>
      </c>
      <c r="AW112">
        <v>2.7489999999999999E-5</v>
      </c>
      <c r="AX112">
        <f>Table1[[#This Row],[Global Warming Potential - Land Use And Land Use Change (GWP-luluc) '[kg CO₂e'] - A1]]+Table1[[#This Row],[Global Warming Potential - Land Use And Land Use Change (GWP-luluc) '[kg CO₂e'] - A2]]+Table1[[#This Row],[Global Warming Potential - Land Use And Land Use Change (GWP-luluc) '[kg CO₂e'] - A3]]</f>
        <v>5.882341E-2</v>
      </c>
      <c r="AY112">
        <v>-0.30680000000000002</v>
      </c>
      <c r="AZ112">
        <v>3.6579999999999999E-5</v>
      </c>
      <c r="BA112">
        <v>-2.2770000000000001E-4</v>
      </c>
      <c r="BB112">
        <f>Table1[[#This Row],[Global Warming Potential - Biogenic (GWP-biogenic) '[kg CO₂e'] - A1]]+Table1[[#This Row],[Global Warming Potential - Biogenic (GWP-biogenic) '[kg CO₂e'] - A2]]+Table1[[#This Row],[Global Warming Potential - Biogenic (GWP-biogenic) '[kg CO₂e'] - A3]]</f>
        <v>-0.30699112000000001</v>
      </c>
      <c r="BC112">
        <v>2.7679999999999998</v>
      </c>
      <c r="BD112">
        <v>0.12</v>
      </c>
      <c r="BE112">
        <v>0.37459999999999999</v>
      </c>
      <c r="BF112">
        <f>Table1[[#This Row],[Global Warming Potential - Fossil Fuels (GWP-fossil) '[kg CO₂e'] - A1]]+Table1[[#This Row],[Global Warming Potential - Fossil Fuels (GWP-fossil) '[kg CO₂e'] - A2]]+Table1[[#This Row],[Global Warming Potential - Fossil Fuels (GWP-fossil) '[kg CO₂e'] - A3]]</f>
        <v>3.2625999999999999</v>
      </c>
    </row>
    <row r="113" spans="1:58" ht="39.950000000000003" customHeight="1" x14ac:dyDescent="0.25">
      <c r="A113" t="s">
        <v>894</v>
      </c>
      <c r="B113" s="6" t="s">
        <v>35</v>
      </c>
      <c r="C113" t="s">
        <v>1192</v>
      </c>
      <c r="D113" t="s">
        <v>54</v>
      </c>
      <c r="E113" t="s">
        <v>44</v>
      </c>
      <c r="F113" t="s">
        <v>34</v>
      </c>
      <c r="G113" t="s">
        <v>895</v>
      </c>
      <c r="H113" t="s">
        <v>22</v>
      </c>
      <c r="I113" t="s">
        <v>37</v>
      </c>
      <c r="J113">
        <v>2019</v>
      </c>
      <c r="K113">
        <v>2024</v>
      </c>
      <c r="L113" t="s">
        <v>38</v>
      </c>
      <c r="M113" t="s">
        <v>896</v>
      </c>
      <c r="N113" t="s">
        <v>40</v>
      </c>
      <c r="P113" t="s">
        <v>41</v>
      </c>
      <c r="Q113" t="s">
        <v>41</v>
      </c>
      <c r="R113" t="s">
        <v>28</v>
      </c>
      <c r="S113" t="s">
        <v>42</v>
      </c>
      <c r="T113">
        <v>3.56</v>
      </c>
      <c r="U113">
        <v>3.56</v>
      </c>
      <c r="V113">
        <v>0.1</v>
      </c>
      <c r="Z113">
        <v>1</v>
      </c>
      <c r="AA113">
        <f>Table1[[#This Row],[Area '[m²'] ]]*Table1[[#This Row],[Product Thickness '[m']]]</f>
        <v>0.1</v>
      </c>
      <c r="AC113">
        <v>35.6</v>
      </c>
      <c r="AD113">
        <f>Table1[[#This Row],[Product Thickness '[m']]]/Table1[[#This Row],[Thermal resistance, R '[m²K/W'] ]]</f>
        <v>2.2026431718061675E-2</v>
      </c>
      <c r="AE113">
        <v>4.54</v>
      </c>
      <c r="AH113">
        <v>1</v>
      </c>
      <c r="AI113">
        <v>1</v>
      </c>
      <c r="AJ113" t="s">
        <v>43</v>
      </c>
      <c r="AK113" t="s">
        <v>1127</v>
      </c>
      <c r="AL113" t="s">
        <v>1127</v>
      </c>
      <c r="AM113" s="9">
        <f>SUM(AO113,AP113,AQ113)</f>
        <v>13.949</v>
      </c>
      <c r="AN113" s="3">
        <f>SUM(AO113,AP113,AQ113)</f>
        <v>13.949</v>
      </c>
      <c r="AO113">
        <v>12.7</v>
      </c>
      <c r="AP113">
        <v>0.27900000000000003</v>
      </c>
      <c r="AQ113">
        <v>0.97</v>
      </c>
    </row>
    <row r="114" spans="1:58" ht="39.950000000000003" customHeight="1" x14ac:dyDescent="0.25">
      <c r="A114" t="s">
        <v>909</v>
      </c>
      <c r="B114" s="6" t="s">
        <v>19</v>
      </c>
      <c r="C114" t="s">
        <v>20</v>
      </c>
      <c r="D114" t="s">
        <v>54</v>
      </c>
      <c r="E114" t="s">
        <v>44</v>
      </c>
      <c r="F114" t="s">
        <v>189</v>
      </c>
      <c r="G114" t="s">
        <v>910</v>
      </c>
      <c r="H114" t="s">
        <v>22</v>
      </c>
      <c r="I114" t="s">
        <v>694</v>
      </c>
      <c r="J114">
        <v>2021</v>
      </c>
      <c r="K114">
        <v>2026</v>
      </c>
      <c r="M114" t="s">
        <v>911</v>
      </c>
      <c r="N114" t="s">
        <v>774</v>
      </c>
      <c r="P114" t="s">
        <v>95</v>
      </c>
      <c r="Q114" t="s">
        <v>95</v>
      </c>
      <c r="R114" t="s">
        <v>28</v>
      </c>
      <c r="S114" t="s">
        <v>53</v>
      </c>
      <c r="T114">
        <f>Table1[[#This Row],[Product Thickness '[m']]]*Table1[[#This Row],[Density '[kg/m3']]]</f>
        <v>3.1</v>
      </c>
      <c r="U114">
        <f>Table1[[#This Row],[Product Thickness '[m']]]*Table1[[#This Row],[Density '[kg/m3']]]</f>
        <v>3.1</v>
      </c>
      <c r="V114">
        <v>0.1</v>
      </c>
      <c r="Z114">
        <v>1</v>
      </c>
      <c r="AA114">
        <f>Table1[[#This Row],[Area '[m²'] ]]*Table1[[#This Row],[Product Thickness '[m']]]</f>
        <v>0.1</v>
      </c>
      <c r="AC114">
        <v>31</v>
      </c>
      <c r="AD114">
        <f>Table1[[#This Row],[Product Thickness '[m']]]/Table1[[#This Row],[Thermal resistance, R '[m²K/W'] ]]</f>
        <v>2.5000000000000001E-2</v>
      </c>
      <c r="AE114">
        <v>4</v>
      </c>
      <c r="AH114">
        <v>1</v>
      </c>
      <c r="AI114">
        <v>1</v>
      </c>
      <c r="AJ114" t="s">
        <v>43</v>
      </c>
      <c r="AK114" t="s">
        <v>1127</v>
      </c>
      <c r="AL114" t="s">
        <v>1127</v>
      </c>
      <c r="AM114" s="9">
        <f>SUM(AR114,AS114,AT114)</f>
        <v>12.332542442062</v>
      </c>
      <c r="AN114" s="3">
        <f>SUM(AR114,AS114,AT114)</f>
        <v>12.332542442062</v>
      </c>
      <c r="AR114">
        <v>11.529460072858001</v>
      </c>
      <c r="AS114">
        <v>0.28624550307699997</v>
      </c>
      <c r="AT114">
        <v>0.51683686612699997</v>
      </c>
      <c r="AU114">
        <v>0.23623502877899999</v>
      </c>
      <c r="AV114">
        <v>1.11868015E-4</v>
      </c>
      <c r="AW114">
        <v>3.0053767E-5</v>
      </c>
      <c r="AX114">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0.23637695056099997</v>
      </c>
      <c r="AY114">
        <v>-0.47914141214299999</v>
      </c>
      <c r="AZ114">
        <v>1.81251733E-4</v>
      </c>
      <c r="BA114">
        <v>0.20344977519599999</v>
      </c>
      <c r="BB114">
        <f>Table1[[#This Row],[Global Warming Potential - Biogenic (GWP-biogenic) '[kg CO₂e'] - A1]]+Table1[[#This Row],[Global Warming Potential - Biogenic (GWP-biogenic) '[kg CO₂e'] - A2]]+Table1[[#This Row],[Global Warming Potential - Biogenic (GWP-biogenic) '[kg CO₂e'] - A3]]</f>
        <v>-0.27551038521400001</v>
      </c>
      <c r="BC114">
        <v>11.772844554792</v>
      </c>
      <c r="BD114">
        <v>0.28596231015399998</v>
      </c>
      <c r="BE114">
        <v>0.31338865012599998</v>
      </c>
      <c r="BF114">
        <f>Table1[[#This Row],[Global Warming Potential - Fossil Fuels (GWP-fossil) '[kg CO₂e'] - A1]]+Table1[[#This Row],[Global Warming Potential - Fossil Fuels (GWP-fossil) '[kg CO₂e'] - A2]]+Table1[[#This Row],[Global Warming Potential - Fossil Fuels (GWP-fossil) '[kg CO₂e'] - A3]]</f>
        <v>12.372195515072001</v>
      </c>
    </row>
    <row r="115" spans="1:58" ht="39.950000000000003" customHeight="1" x14ac:dyDescent="0.25">
      <c r="A115" t="s">
        <v>915</v>
      </c>
      <c r="B115" s="6" t="s">
        <v>19</v>
      </c>
      <c r="C115" t="s">
        <v>20</v>
      </c>
      <c r="D115" t="s">
        <v>54</v>
      </c>
      <c r="E115" t="s">
        <v>44</v>
      </c>
      <c r="F115" t="s">
        <v>189</v>
      </c>
      <c r="G115" t="s">
        <v>916</v>
      </c>
      <c r="H115" t="s">
        <v>22</v>
      </c>
      <c r="I115" t="s">
        <v>694</v>
      </c>
      <c r="J115">
        <v>2021</v>
      </c>
      <c r="K115">
        <v>2026</v>
      </c>
      <c r="M115" t="s">
        <v>695</v>
      </c>
      <c r="N115" t="s">
        <v>774</v>
      </c>
      <c r="P115" t="s">
        <v>95</v>
      </c>
      <c r="Q115" t="s">
        <v>95</v>
      </c>
      <c r="R115" t="s">
        <v>28</v>
      </c>
      <c r="S115" t="s">
        <v>53</v>
      </c>
      <c r="T115">
        <f>Table1[[#This Row],[Product Thickness '[m']]]*Table1[[#This Row],[Density '[kg/m3']]]</f>
        <v>3</v>
      </c>
      <c r="U115">
        <f>Table1[[#This Row],[Product Thickness '[m']]]*Table1[[#This Row],[Density '[kg/m3']]]</f>
        <v>3</v>
      </c>
      <c r="V115">
        <v>0.1</v>
      </c>
      <c r="Z115">
        <v>1</v>
      </c>
      <c r="AA115">
        <f>Table1[[#This Row],[Area '[m²'] ]]*Table1[[#This Row],[Product Thickness '[m']]]</f>
        <v>0.1</v>
      </c>
      <c r="AC115">
        <v>30</v>
      </c>
      <c r="AD115">
        <f>Table1[[#This Row],[Product Thickness '[m']]]/Table1[[#This Row],[Thermal resistance, R '[m²K/W'] ]]</f>
        <v>2.1052631578947368E-2</v>
      </c>
      <c r="AE115">
        <v>4.75</v>
      </c>
      <c r="AH115">
        <v>1</v>
      </c>
      <c r="AI115">
        <v>1</v>
      </c>
      <c r="AJ115" t="s">
        <v>43</v>
      </c>
      <c r="AK115" t="s">
        <v>1127</v>
      </c>
      <c r="AL115" t="s">
        <v>1127</v>
      </c>
      <c r="AM115" s="9">
        <f>SUM(AR115,AS115,AT115)</f>
        <v>10.2712</v>
      </c>
      <c r="AN115" s="3">
        <f>SUM(AR115,AS115,AT115)</f>
        <v>10.2712</v>
      </c>
      <c r="AR115">
        <v>9.5470000000000006</v>
      </c>
      <c r="AS115">
        <v>0.2074</v>
      </c>
      <c r="AT115">
        <v>0.51680000000000004</v>
      </c>
      <c r="AU115">
        <v>0.178585043</v>
      </c>
      <c r="AV115">
        <v>7.8235899999999994E-5</v>
      </c>
      <c r="AW115">
        <v>3.00538E-5</v>
      </c>
      <c r="AX115">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0.17869333270000001</v>
      </c>
      <c r="AY115">
        <v>-0.70550000000000002</v>
      </c>
      <c r="AZ115">
        <v>1.236E-4</v>
      </c>
      <c r="BA115">
        <v>0.2034</v>
      </c>
      <c r="BB115">
        <f>Table1[[#This Row],[Global Warming Potential - Biogenic (GWP-biogenic) '[kg CO₂e'] - A1]]+Table1[[#This Row],[Global Warming Potential - Biogenic (GWP-biogenic) '[kg CO₂e'] - A2]]+Table1[[#This Row],[Global Warming Potential - Biogenic (GWP-biogenic) '[kg CO₂e'] - A3]]</f>
        <v>-0.50197639999999999</v>
      </c>
      <c r="BC115">
        <v>10.07445616</v>
      </c>
      <c r="BD115">
        <v>0.20720102000000001</v>
      </c>
      <c r="BE115">
        <v>0.31338864999999999</v>
      </c>
      <c r="BF115">
        <f>Table1[[#This Row],[Global Warming Potential - Fossil Fuels (GWP-fossil) '[kg CO₂e'] - A1]]+Table1[[#This Row],[Global Warming Potential - Fossil Fuels (GWP-fossil) '[kg CO₂e'] - A2]]+Table1[[#This Row],[Global Warming Potential - Fossil Fuels (GWP-fossil) '[kg CO₂e'] - A3]]</f>
        <v>10.59504583</v>
      </c>
    </row>
    <row r="116" spans="1:58" ht="39.950000000000003" customHeight="1" x14ac:dyDescent="0.25">
      <c r="A116" t="s">
        <v>926</v>
      </c>
      <c r="B116" s="6" t="s">
        <v>19</v>
      </c>
      <c r="C116" t="s">
        <v>20</v>
      </c>
      <c r="D116" t="s">
        <v>54</v>
      </c>
      <c r="E116" t="s">
        <v>136</v>
      </c>
      <c r="F116" t="s">
        <v>189</v>
      </c>
      <c r="G116" t="s">
        <v>927</v>
      </c>
      <c r="H116" t="s">
        <v>22</v>
      </c>
      <c r="I116" t="s">
        <v>759</v>
      </c>
      <c r="J116">
        <v>2021</v>
      </c>
      <c r="K116">
        <v>2026</v>
      </c>
      <c r="L116" t="s">
        <v>928</v>
      </c>
      <c r="M116" t="s">
        <v>929</v>
      </c>
      <c r="N116" t="s">
        <v>930</v>
      </c>
      <c r="P116" t="s">
        <v>41</v>
      </c>
      <c r="Q116" t="s">
        <v>41</v>
      </c>
      <c r="R116" t="s">
        <v>28</v>
      </c>
      <c r="S116" t="s">
        <v>29</v>
      </c>
      <c r="T116" s="2">
        <f>Table1[[#This Row],[Weight per m2 '[kg']]]/Table1[[#This Row],[Product Thickness '[m']]]</f>
        <v>32</v>
      </c>
      <c r="U116">
        <f>Table1[[#This Row],[Product Thickness '[m']]]*Table1[[#This Row],[Density '[kg/m3']]]</f>
        <v>3.2</v>
      </c>
      <c r="V116">
        <v>0.1</v>
      </c>
      <c r="Z116">
        <f>Table1[[#This Row],[Volume '[m³']]]/Table1[[#This Row],[Product Thickness '[m']]]</f>
        <v>10</v>
      </c>
      <c r="AA116">
        <f>Table1[[#This Row],[Mass per DU '[kg']]]/Table1[[#This Row],[Density '[kg/m3']]]</f>
        <v>1</v>
      </c>
      <c r="AC116">
        <v>32</v>
      </c>
      <c r="AD116">
        <f>Table1[[#This Row],[Product Thickness '[m']]]/Table1[[#This Row],[Thermal resistance, R '[m²K/W'] ]]</f>
        <v>3.125E-2</v>
      </c>
      <c r="AE116">
        <v>3.2</v>
      </c>
      <c r="AH116">
        <v>1</v>
      </c>
      <c r="AI116">
        <v>1</v>
      </c>
      <c r="AJ116" t="s">
        <v>43</v>
      </c>
      <c r="AK116" t="s">
        <v>1127</v>
      </c>
      <c r="AL116" t="s">
        <v>1127</v>
      </c>
      <c r="AM116" s="9">
        <v>8.9499999999999993</v>
      </c>
      <c r="AN116" s="3">
        <v>8.9499999999999993</v>
      </c>
    </row>
    <row r="117" spans="1:58" ht="39.950000000000003" customHeight="1" x14ac:dyDescent="0.25">
      <c r="A117" t="s">
        <v>936</v>
      </c>
      <c r="B117" s="6" t="s">
        <v>19</v>
      </c>
      <c r="C117" t="s">
        <v>20</v>
      </c>
      <c r="D117" t="s">
        <v>54</v>
      </c>
      <c r="E117" t="s">
        <v>136</v>
      </c>
      <c r="F117" t="s">
        <v>77</v>
      </c>
      <c r="G117" t="s">
        <v>937</v>
      </c>
      <c r="H117" t="s">
        <v>22</v>
      </c>
      <c r="I117" t="s">
        <v>938</v>
      </c>
      <c r="J117">
        <v>2024</v>
      </c>
      <c r="K117">
        <v>2029</v>
      </c>
      <c r="L117" s="2" t="s">
        <v>939</v>
      </c>
      <c r="M117" t="s">
        <v>81</v>
      </c>
      <c r="N117" t="s">
        <v>82</v>
      </c>
      <c r="O117" t="s">
        <v>83</v>
      </c>
      <c r="P117" t="s">
        <v>84</v>
      </c>
      <c r="Q117" t="s">
        <v>84</v>
      </c>
      <c r="R117" t="s">
        <v>28</v>
      </c>
      <c r="S117" t="s">
        <v>85</v>
      </c>
      <c r="T117">
        <v>1.45</v>
      </c>
      <c r="U117">
        <v>1.45</v>
      </c>
      <c r="V117">
        <f>Table1[[#This Row],[Weight per m2 '[kg']]]/Table1[[#This Row],[Density '[kg/m3']]]</f>
        <v>9.9999999999999992E-2</v>
      </c>
      <c r="Z117">
        <v>1</v>
      </c>
      <c r="AA117">
        <f>Table1[[#This Row],[Area '[m²'] ]]*Table1[[#This Row],[Product Thickness '[m']]]</f>
        <v>9.9999999999999992E-2</v>
      </c>
      <c r="AC117">
        <v>14.5</v>
      </c>
      <c r="AD117">
        <v>3.7999999999999999E-2</v>
      </c>
      <c r="AE117">
        <v>2.94</v>
      </c>
      <c r="AH117">
        <v>1</v>
      </c>
      <c r="AI117">
        <v>1</v>
      </c>
      <c r="AJ117" t="s">
        <v>43</v>
      </c>
      <c r="AK117" t="s">
        <v>1127</v>
      </c>
      <c r="AL117" t="s">
        <v>1127</v>
      </c>
      <c r="AM117" s="9">
        <f>SUM(AR117,AS117,AT117)</f>
        <v>5.3416380671189998</v>
      </c>
      <c r="AN117" s="3">
        <f>SUM(AR117,AS117,AT117)</f>
        <v>5.3416380671189998</v>
      </c>
      <c r="AR117">
        <v>3.663514660997</v>
      </c>
      <c r="AS117">
        <v>8.7677943731999997E-2</v>
      </c>
      <c r="AT117">
        <v>1.59044546239</v>
      </c>
      <c r="AU117">
        <v>8.0267806999999997E-5</v>
      </c>
      <c r="AV117">
        <v>9.4412688000000005E-5</v>
      </c>
      <c r="AW117">
        <v>1.92007429E-4</v>
      </c>
      <c r="AX117">
        <f>Table1[[#This Row],[Global Warming Potential - Land Use And Land Use Change (GWP-luluc) '[kg CO₂e'] - A1]]+Table1[[#This Row],[Global Warming Potential - Land Use And Land Use Change (GWP-luluc) '[kg CO₂e'] - A2]]+Table1[[#This Row],[Global Warming Potential - Land Use And Land Use Change (GWP-luluc) '[kg CO₂e'] - A3]]</f>
        <v>3.6668792399999998E-4</v>
      </c>
      <c r="AY117">
        <v>1.1476347743E-2</v>
      </c>
      <c r="AZ117">
        <v>8.0347250999999995E-5</v>
      </c>
      <c r="BA117">
        <v>8.1766720990000003E-3</v>
      </c>
      <c r="BB117">
        <f>Table1[[#This Row],[Global Warming Potential - Biogenic (GWP-biogenic) '[kg CO₂e'] - A1]]+Table1[[#This Row],[Global Warming Potential - Biogenic (GWP-biogenic) '[kg CO₂e'] - A2]]+Table1[[#This Row],[Global Warming Potential - Biogenic (GWP-biogenic) '[kg CO₂e'] - A3]]</f>
        <v>1.9733367092999998E-2</v>
      </c>
      <c r="BC117">
        <v>3.6525700479580001</v>
      </c>
      <c r="BD117">
        <v>8.7515906436000004E-2</v>
      </c>
      <c r="BE117">
        <v>1.582282684935</v>
      </c>
      <c r="BF117">
        <f>Table1[[#This Row],[Global Warming Potential - Fossil Fuels (GWP-fossil) '[kg CO₂e'] - A1]]+Table1[[#This Row],[Global Warming Potential - Fossil Fuels (GWP-fossil) '[kg CO₂e'] - A2]]+Table1[[#This Row],[Global Warming Potential - Fossil Fuels (GWP-fossil) '[kg CO₂e'] - A3]]</f>
        <v>5.3223686393289995</v>
      </c>
    </row>
    <row r="118" spans="1:58" ht="39.950000000000003" customHeight="1" x14ac:dyDescent="0.25">
      <c r="A118" t="s">
        <v>944</v>
      </c>
      <c r="B118" s="6" t="s">
        <v>19</v>
      </c>
      <c r="C118" t="s">
        <v>20</v>
      </c>
      <c r="D118" t="s">
        <v>54</v>
      </c>
      <c r="E118" t="s">
        <v>136</v>
      </c>
      <c r="F118" t="s">
        <v>130</v>
      </c>
      <c r="G118" t="s">
        <v>945</v>
      </c>
      <c r="H118" t="s">
        <v>22</v>
      </c>
      <c r="I118" t="s">
        <v>946</v>
      </c>
      <c r="J118">
        <v>2023</v>
      </c>
      <c r="K118">
        <v>2028</v>
      </c>
      <c r="L118" s="2" t="s">
        <v>947</v>
      </c>
      <c r="M118" t="s">
        <v>948</v>
      </c>
      <c r="N118" t="s">
        <v>135</v>
      </c>
      <c r="O118" t="s">
        <v>62</v>
      </c>
      <c r="P118" t="s">
        <v>27</v>
      </c>
      <c r="Q118" t="s">
        <v>27</v>
      </c>
      <c r="R118" t="s">
        <v>28</v>
      </c>
      <c r="S118" t="s">
        <v>29</v>
      </c>
      <c r="T118" s="5">
        <f>Table1[[#This Row],[Product Thickness '[m']]]*Table1[[#This Row],[Density '[kg/m3']]]</f>
        <v>2.44</v>
      </c>
      <c r="U118" s="5">
        <f>Table1[[#This Row],[Product Thickness '[m']]]*Table1[[#This Row],[Density '[kg/m3']]]</f>
        <v>2.44</v>
      </c>
      <c r="V118">
        <v>0.1</v>
      </c>
      <c r="Z118">
        <v>1</v>
      </c>
      <c r="AA118">
        <f>Table1[[#This Row],[Area '[m²'] ]]*Table1[[#This Row],[Product Thickness '[m']]]</f>
        <v>0.1</v>
      </c>
      <c r="AC118">
        <v>24.4</v>
      </c>
      <c r="AD118">
        <v>3.1E-2</v>
      </c>
      <c r="AE118">
        <v>3.226</v>
      </c>
      <c r="AH118">
        <v>1</v>
      </c>
      <c r="AI118">
        <v>1</v>
      </c>
      <c r="AJ118" t="s">
        <v>43</v>
      </c>
      <c r="AK118" t="s">
        <v>1127</v>
      </c>
      <c r="AL118" t="s">
        <v>1127</v>
      </c>
      <c r="AM118" s="9">
        <f>SUM(AR118,AS118,AT118)</f>
        <v>7.4951301873259997</v>
      </c>
      <c r="AN118" s="3">
        <f>SUM(AR118,AS118,AT118)</f>
        <v>7.4951301873259997</v>
      </c>
      <c r="AR118">
        <v>6.2760946199910004</v>
      </c>
      <c r="AS118">
        <v>0.43064466189</v>
      </c>
      <c r="AT118">
        <v>0.78839090544500001</v>
      </c>
      <c r="AU118">
        <v>1.7056015200000001E-4</v>
      </c>
      <c r="AV118">
        <v>1.7595634600000001E-4</v>
      </c>
      <c r="AW118">
        <v>6.3141267000000001E-5</v>
      </c>
      <c r="AX118">
        <f>Table1[[#This Row],[Global Warming Potential - Land Use And Land Use Change (GWP-luluc) '[kg CO₂e'] - A1]]+Table1[[#This Row],[Global Warming Potential - Land Use And Land Use Change (GWP-luluc) '[kg CO₂e'] - A2]]+Table1[[#This Row],[Global Warming Potential - Land Use And Land Use Change (GWP-luluc) '[kg CO₂e'] - A3]]</f>
        <v>4.0965776499999999E-4</v>
      </c>
      <c r="AY118">
        <v>2.0936700546000001E-2</v>
      </c>
      <c r="AZ118">
        <v>2.6172894000000001E-4</v>
      </c>
      <c r="BA118">
        <v>1.1830572928000001E-2</v>
      </c>
      <c r="BB118">
        <f>Table1[[#This Row],[Global Warming Potential - Biogenic (GWP-biogenic) '[kg CO₂e'] - A1]]+Table1[[#This Row],[Global Warming Potential - Biogenic (GWP-biogenic) '[kg CO₂e'] - A2]]+Table1[[#This Row],[Global Warming Potential - Biogenic (GWP-biogenic) '[kg CO₂e'] - A3]]</f>
        <v>3.3029002414000003E-2</v>
      </c>
      <c r="BC118">
        <v>6.2608525818220002</v>
      </c>
      <c r="BD118">
        <v>0.43022157944799999</v>
      </c>
      <c r="BE118">
        <v>0.77652791051500003</v>
      </c>
      <c r="BF118">
        <f>Table1[[#This Row],[Global Warming Potential - Fossil Fuels (GWP-fossil) '[kg CO₂e'] - A1]]+Table1[[#This Row],[Global Warming Potential - Fossil Fuels (GWP-fossil) '[kg CO₂e'] - A2]]+Table1[[#This Row],[Global Warming Potential - Fossil Fuels (GWP-fossil) '[kg CO₂e'] - A3]]</f>
        <v>7.4676020717850005</v>
      </c>
    </row>
    <row r="119" spans="1:58" ht="39.950000000000003" customHeight="1" x14ac:dyDescent="0.25">
      <c r="A119" t="s">
        <v>966</v>
      </c>
      <c r="B119" s="6" t="s">
        <v>19</v>
      </c>
      <c r="C119" t="s">
        <v>20</v>
      </c>
      <c r="D119" t="s">
        <v>54</v>
      </c>
      <c r="E119" t="s">
        <v>136</v>
      </c>
      <c r="F119" t="s">
        <v>130</v>
      </c>
      <c r="G119" t="s">
        <v>967</v>
      </c>
      <c r="H119" t="s">
        <v>22</v>
      </c>
      <c r="I119" t="s">
        <v>946</v>
      </c>
      <c r="J119">
        <v>2023</v>
      </c>
      <c r="K119">
        <v>2028</v>
      </c>
      <c r="L119" s="2" t="s">
        <v>968</v>
      </c>
      <c r="M119" t="s">
        <v>948</v>
      </c>
      <c r="N119" t="s">
        <v>135</v>
      </c>
      <c r="O119" t="s">
        <v>62</v>
      </c>
      <c r="P119" t="s">
        <v>27</v>
      </c>
      <c r="Q119" t="s">
        <v>27</v>
      </c>
      <c r="R119" t="s">
        <v>28</v>
      </c>
      <c r="S119" t="s">
        <v>29</v>
      </c>
      <c r="T119" s="5">
        <f>Table1[[#This Row],[Product Thickness '[m']]]*Table1[[#This Row],[Density '[kg/m3']]]</f>
        <v>2.44</v>
      </c>
      <c r="U119" s="5">
        <f>Table1[[#This Row],[Product Thickness '[m']]]*Table1[[#This Row],[Density '[kg/m3']]]</f>
        <v>2.44</v>
      </c>
      <c r="V119">
        <v>0.1</v>
      </c>
      <c r="Z119">
        <v>1</v>
      </c>
      <c r="AA119">
        <f>Table1[[#This Row],[Area '[m²'] ]]*Table1[[#This Row],[Product Thickness '[m']]]</f>
        <v>0.1</v>
      </c>
      <c r="AC119">
        <v>24.4</v>
      </c>
      <c r="AD119">
        <v>3.5000000000000003E-2</v>
      </c>
      <c r="AE119">
        <v>2.8570000000000002</v>
      </c>
      <c r="AH119">
        <v>1</v>
      </c>
      <c r="AI119">
        <v>1</v>
      </c>
      <c r="AJ119" t="s">
        <v>43</v>
      </c>
      <c r="AK119" t="s">
        <v>1127</v>
      </c>
      <c r="AL119" t="s">
        <v>1127</v>
      </c>
      <c r="AM119" s="9">
        <f>SUM(AR119,AS119,AT119)</f>
        <v>7.2359999999999989</v>
      </c>
      <c r="AN119" s="3">
        <f>SUM(AR119,AS119,AT119)</f>
        <v>7.2359999999999989</v>
      </c>
      <c r="AR119">
        <v>6.31</v>
      </c>
      <c r="AS119">
        <v>0.13700000000000001</v>
      </c>
      <c r="AT119">
        <v>0.78900000000000003</v>
      </c>
      <c r="AU119">
        <v>5.6900000000000001E-5</v>
      </c>
      <c r="AV119">
        <v>6.5199999999999999E-5</v>
      </c>
      <c r="AW119">
        <v>6.3200000000000005E-5</v>
      </c>
      <c r="AX119">
        <f>Table1[[#This Row],[Global Warming Potential - Land Use And Land Use Change (GWP-luluc) '[kg CO₂e'] - A1]]+Table1[[#This Row],[Global Warming Potential - Land Use And Land Use Change (GWP-luluc) '[kg CO₂e'] - A2]]+Table1[[#This Row],[Global Warming Potential - Land Use And Land Use Change (GWP-luluc) '[kg CO₂e'] - A3]]</f>
        <v>1.853E-4</v>
      </c>
      <c r="AY119">
        <v>2.0400000000000001E-2</v>
      </c>
      <c r="AZ119">
        <v>1.1900000000000001E-4</v>
      </c>
      <c r="BA119">
        <v>1.18E-2</v>
      </c>
      <c r="BB119">
        <f>Table1[[#This Row],[Global Warming Potential - Biogenic (GWP-biogenic) '[kg CO₂e'] - A1]]+Table1[[#This Row],[Global Warming Potential - Biogenic (GWP-biogenic) '[kg CO₂e'] - A2]]+Table1[[#This Row],[Global Warming Potential - Biogenic (GWP-biogenic) '[kg CO₂e'] - A3]]</f>
        <v>3.2319000000000001E-2</v>
      </c>
      <c r="BC119">
        <v>6.29</v>
      </c>
      <c r="BD119">
        <v>0.13700000000000001</v>
      </c>
      <c r="BE119">
        <v>0.77700000000000002</v>
      </c>
      <c r="BF119">
        <f>Table1[[#This Row],[Global Warming Potential - Fossil Fuels (GWP-fossil) '[kg CO₂e'] - A1]]+Table1[[#This Row],[Global Warming Potential - Fossil Fuels (GWP-fossil) '[kg CO₂e'] - A2]]+Table1[[#This Row],[Global Warming Potential - Fossil Fuels (GWP-fossil) '[kg CO₂e'] - A3]]</f>
        <v>7.2039999999999997</v>
      </c>
    </row>
    <row r="120" spans="1:58" ht="39.950000000000003" customHeight="1" x14ac:dyDescent="0.25">
      <c r="A120" t="s">
        <v>969</v>
      </c>
      <c r="B120" s="6" t="s">
        <v>35</v>
      </c>
      <c r="C120" t="s">
        <v>1192</v>
      </c>
      <c r="D120" t="s">
        <v>54</v>
      </c>
      <c r="E120" t="s">
        <v>44</v>
      </c>
      <c r="F120" t="s">
        <v>34</v>
      </c>
      <c r="G120" t="s">
        <v>970</v>
      </c>
      <c r="H120" t="s">
        <v>22</v>
      </c>
      <c r="I120" t="s">
        <v>37</v>
      </c>
      <c r="J120">
        <v>2019</v>
      </c>
      <c r="K120">
        <v>2024</v>
      </c>
      <c r="L120" t="s">
        <v>38</v>
      </c>
      <c r="M120" t="s">
        <v>971</v>
      </c>
      <c r="N120" t="s">
        <v>972</v>
      </c>
      <c r="P120" t="s">
        <v>41</v>
      </c>
      <c r="Q120" t="s">
        <v>41</v>
      </c>
      <c r="R120" t="s">
        <v>28</v>
      </c>
      <c r="S120" t="s">
        <v>42</v>
      </c>
      <c r="T120">
        <v>3.87</v>
      </c>
      <c r="U120">
        <v>3.87</v>
      </c>
      <c r="V120">
        <v>0.1</v>
      </c>
      <c r="Z120">
        <v>1</v>
      </c>
      <c r="AA120">
        <f>Table1[[#This Row],[Area '[m²'] ]]*Table1[[#This Row],[Product Thickness '[m']]]</f>
        <v>0.1</v>
      </c>
      <c r="AC120">
        <v>38.700000000000003</v>
      </c>
      <c r="AD120">
        <f>Table1[[#This Row],[Product Thickness '[m']]]/Table1[[#This Row],[Thermal resistance, R '[m²K/W'] ]]</f>
        <v>2.5000000000000001E-2</v>
      </c>
      <c r="AE120">
        <v>4</v>
      </c>
      <c r="AH120">
        <v>1</v>
      </c>
      <c r="AI120">
        <v>1</v>
      </c>
      <c r="AJ120" t="s">
        <v>43</v>
      </c>
      <c r="AK120" t="s">
        <v>1127</v>
      </c>
      <c r="AL120" t="s">
        <v>1127</v>
      </c>
      <c r="AM120" s="9">
        <f>SUM(AO120,AP120,AQ120)</f>
        <v>13.979000000000001</v>
      </c>
      <c r="AN120" s="3">
        <f>SUM(AO120,AP120,AQ120)</f>
        <v>13.979000000000001</v>
      </c>
      <c r="AO120">
        <v>13.3</v>
      </c>
      <c r="AP120">
        <v>0.34399999999999997</v>
      </c>
      <c r="AQ120">
        <v>0.33500000000000002</v>
      </c>
    </row>
    <row r="121" spans="1:58" ht="39.950000000000003" customHeight="1" x14ac:dyDescent="0.25">
      <c r="A121" t="s">
        <v>976</v>
      </c>
      <c r="B121" s="6" t="s">
        <v>19</v>
      </c>
      <c r="C121" t="s">
        <v>20</v>
      </c>
      <c r="D121" t="s">
        <v>54</v>
      </c>
      <c r="E121" t="s">
        <v>136</v>
      </c>
      <c r="F121" t="s">
        <v>77</v>
      </c>
      <c r="G121" t="s">
        <v>977</v>
      </c>
      <c r="H121" t="s">
        <v>22</v>
      </c>
      <c r="I121" t="s">
        <v>978</v>
      </c>
      <c r="J121">
        <v>2024</v>
      </c>
      <c r="K121">
        <v>2029</v>
      </c>
      <c r="L121" s="2" t="s">
        <v>979</v>
      </c>
      <c r="M121" t="s">
        <v>81</v>
      </c>
      <c r="N121" t="s">
        <v>82</v>
      </c>
      <c r="O121" t="s">
        <v>83</v>
      </c>
      <c r="P121" t="s">
        <v>84</v>
      </c>
      <c r="Q121" t="s">
        <v>84</v>
      </c>
      <c r="R121" t="s">
        <v>28</v>
      </c>
      <c r="S121" t="s">
        <v>85</v>
      </c>
      <c r="T121">
        <v>1.6</v>
      </c>
      <c r="U121">
        <v>1.6</v>
      </c>
      <c r="V121">
        <f>Table1[[#This Row],[Weight per m2 '[kg']]]/Table1[[#This Row],[Density '[kg/m3']]]</f>
        <v>0.1</v>
      </c>
      <c r="Z121">
        <v>1</v>
      </c>
      <c r="AA121">
        <f>Table1[[#This Row],[Area '[m²'] ]]*Table1[[#This Row],[Product Thickness '[m']]]</f>
        <v>0.1</v>
      </c>
      <c r="AC121">
        <v>16</v>
      </c>
      <c r="AD121">
        <v>3.1E-2</v>
      </c>
      <c r="AE121">
        <v>3.23</v>
      </c>
      <c r="AH121">
        <v>1</v>
      </c>
      <c r="AI121">
        <v>1</v>
      </c>
      <c r="AJ121" t="s">
        <v>43</v>
      </c>
      <c r="AK121" t="s">
        <v>1127</v>
      </c>
      <c r="AL121" t="s">
        <v>1127</v>
      </c>
      <c r="AM121" s="9">
        <f>SUM(AR121,AS121,AT121)</f>
        <v>6.0046832999999999</v>
      </c>
      <c r="AN121" s="3">
        <f>SUM(AR121,AS121,AT121)</f>
        <v>6.0046832999999999</v>
      </c>
      <c r="AR121">
        <v>4.2489999999999997</v>
      </c>
      <c r="AS121">
        <v>6.8329999999999997E-4</v>
      </c>
      <c r="AT121">
        <v>1.7549999999999999</v>
      </c>
      <c r="AU121">
        <v>7.203E-4</v>
      </c>
      <c r="AV121">
        <v>3.3099999999999999E-7</v>
      </c>
      <c r="AW121">
        <v>2.119E-4</v>
      </c>
      <c r="AX121">
        <f>Table1[[#This Row],[Global Warming Potential - Land Use And Land Use Change (GWP-luluc) '[kg CO₂e'] - A1]]+Table1[[#This Row],[Global Warming Potential - Land Use And Land Use Change (GWP-luluc) '[kg CO₂e'] - A2]]+Table1[[#This Row],[Global Warming Potential - Land Use And Land Use Change (GWP-luluc) '[kg CO₂e'] - A3]]</f>
        <v>9.3253100000000001E-4</v>
      </c>
      <c r="AY121">
        <v>1.286E-2</v>
      </c>
      <c r="AZ121">
        <v>6.7680000000000003E-7</v>
      </c>
      <c r="BA121">
        <v>9.0229999999999998E-3</v>
      </c>
      <c r="BB121">
        <f>Table1[[#This Row],[Global Warming Potential - Biogenic (GWP-biogenic) '[kg CO₂e'] - A1]]+Table1[[#This Row],[Global Warming Potential - Biogenic (GWP-biogenic) '[kg CO₂e'] - A2]]+Table1[[#This Row],[Global Warming Potential - Biogenic (GWP-biogenic) '[kg CO₂e'] - A3]]</f>
        <v>2.1883676800000001E-2</v>
      </c>
      <c r="BC121">
        <v>4.25</v>
      </c>
      <c r="BD121">
        <v>6.824E-4</v>
      </c>
      <c r="BE121">
        <v>1.746</v>
      </c>
      <c r="BF121">
        <f>Table1[[#This Row],[Global Warming Potential - Fossil Fuels (GWP-fossil) '[kg CO₂e'] - A1]]+Table1[[#This Row],[Global Warming Potential - Fossil Fuels (GWP-fossil) '[kg CO₂e'] - A2]]+Table1[[#This Row],[Global Warming Potential - Fossil Fuels (GWP-fossil) '[kg CO₂e'] - A3]]</f>
        <v>5.9966823999999992</v>
      </c>
    </row>
    <row r="122" spans="1:58" ht="39.950000000000003" customHeight="1" x14ac:dyDescent="0.25">
      <c r="A122" t="s">
        <v>988</v>
      </c>
      <c r="B122" s="6" t="s">
        <v>19</v>
      </c>
      <c r="C122" t="s">
        <v>20</v>
      </c>
      <c r="D122" t="s">
        <v>54</v>
      </c>
      <c r="E122" t="s">
        <v>44</v>
      </c>
      <c r="F122" t="s">
        <v>189</v>
      </c>
      <c r="G122" t="s">
        <v>989</v>
      </c>
      <c r="H122" t="s">
        <v>22</v>
      </c>
      <c r="I122" t="s">
        <v>191</v>
      </c>
      <c r="J122">
        <v>2022</v>
      </c>
      <c r="K122">
        <v>2027</v>
      </c>
      <c r="L122" t="s">
        <v>990</v>
      </c>
      <c r="M122" t="s">
        <v>991</v>
      </c>
      <c r="N122" t="s">
        <v>349</v>
      </c>
      <c r="O122" t="s">
        <v>62</v>
      </c>
      <c r="P122" t="s">
        <v>95</v>
      </c>
      <c r="Q122" t="s">
        <v>95</v>
      </c>
      <c r="R122" t="s">
        <v>28</v>
      </c>
      <c r="S122" t="s">
        <v>53</v>
      </c>
      <c r="T122">
        <v>1.6</v>
      </c>
      <c r="U122">
        <v>1.6</v>
      </c>
      <c r="V122">
        <v>0.11</v>
      </c>
      <c r="Z122">
        <v>1</v>
      </c>
      <c r="AA122">
        <f>Table1[[#This Row],[Area '[m²'] ]]*Table1[[#This Row],[Product Thickness '[m']]]</f>
        <v>0.11</v>
      </c>
      <c r="AC122">
        <v>32</v>
      </c>
      <c r="AD122">
        <f>Table1[[#This Row],[Product Thickness '[m']]]/Table1[[#This Row],[Thermal resistance, R '[m²K/W'] ]]</f>
        <v>0.02</v>
      </c>
      <c r="AE122">
        <v>5.5</v>
      </c>
      <c r="AH122">
        <v>1</v>
      </c>
      <c r="AI122">
        <v>1</v>
      </c>
      <c r="AJ122" t="s">
        <v>43</v>
      </c>
      <c r="AK122" t="s">
        <v>1127</v>
      </c>
      <c r="AL122" t="s">
        <v>1127</v>
      </c>
      <c r="AM122" s="9">
        <f>SUM(AR122,AS122,AT122)</f>
        <v>12.0869</v>
      </c>
      <c r="AN122" s="3">
        <f>SUM(AR122,AS122,AT122)</f>
        <v>12.0869</v>
      </c>
      <c r="AR122">
        <v>11.27</v>
      </c>
      <c r="AS122">
        <v>0.53590000000000004</v>
      </c>
      <c r="AT122">
        <v>0.28100000000000003</v>
      </c>
      <c r="AU122">
        <v>0.20219999999999999</v>
      </c>
      <c r="AV122">
        <v>1.6029999999999999E-4</v>
      </c>
      <c r="AW122">
        <v>1.863E-5</v>
      </c>
      <c r="AX122">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0.20237892999999998</v>
      </c>
      <c r="AY122">
        <v>-0.46639999999999998</v>
      </c>
      <c r="AZ122">
        <v>1.6330000000000001E-4</v>
      </c>
      <c r="BA122">
        <v>-2.4600000000000002E-4</v>
      </c>
      <c r="BB122">
        <f>Table1[[#This Row],[Global Warming Potential - Biogenic (GWP-biogenic) '[kg CO₂e'] - A1]]+Table1[[#This Row],[Global Warming Potential - Biogenic (GWP-biogenic) '[kg CO₂e'] - A2]]+Table1[[#This Row],[Global Warming Potential - Biogenic (GWP-biogenic) '[kg CO₂e'] - A3]]</f>
        <v>-0.46648270000000003</v>
      </c>
      <c r="BC122">
        <v>11.53</v>
      </c>
      <c r="BD122">
        <v>0.53559999999999997</v>
      </c>
      <c r="BE122">
        <v>0.28120000000000001</v>
      </c>
      <c r="BF122">
        <f>Table1[[#This Row],[Global Warming Potential - Fossil Fuels (GWP-fossil) '[kg CO₂e'] - A1]]+Table1[[#This Row],[Global Warming Potential - Fossil Fuels (GWP-fossil) '[kg CO₂e'] - A2]]+Table1[[#This Row],[Global Warming Potential - Fossil Fuels (GWP-fossil) '[kg CO₂e'] - A3]]</f>
        <v>12.3468</v>
      </c>
    </row>
    <row r="123" spans="1:58" ht="39.950000000000003" customHeight="1" x14ac:dyDescent="0.25">
      <c r="A123" t="s">
        <v>1030</v>
      </c>
      <c r="B123" s="6" t="s">
        <v>19</v>
      </c>
      <c r="C123" t="s">
        <v>20</v>
      </c>
      <c r="D123" t="s">
        <v>54</v>
      </c>
      <c r="E123" t="s">
        <v>44</v>
      </c>
      <c r="F123" t="s">
        <v>104</v>
      </c>
      <c r="G123" t="s">
        <v>1031</v>
      </c>
      <c r="H123" t="s">
        <v>22</v>
      </c>
      <c r="I123" t="s">
        <v>106</v>
      </c>
      <c r="J123">
        <v>2021</v>
      </c>
      <c r="K123">
        <v>2026</v>
      </c>
      <c r="L123" t="s">
        <v>107</v>
      </c>
      <c r="M123" t="s">
        <v>1032</v>
      </c>
      <c r="N123" t="s">
        <v>109</v>
      </c>
      <c r="P123" t="s">
        <v>41</v>
      </c>
      <c r="Q123" t="s">
        <v>41</v>
      </c>
      <c r="R123" t="s">
        <v>28</v>
      </c>
      <c r="S123" t="s">
        <v>96</v>
      </c>
      <c r="T123">
        <v>1.6</v>
      </c>
      <c r="U123">
        <v>1.6</v>
      </c>
      <c r="V123">
        <v>0.1</v>
      </c>
      <c r="Z123">
        <v>1</v>
      </c>
      <c r="AA123">
        <f>Table1[[#This Row],[Area '[m²'] ]]*Table1[[#This Row],[Product Thickness '[m']]]</f>
        <v>0.1</v>
      </c>
      <c r="AC123">
        <v>32</v>
      </c>
      <c r="AD123">
        <f>Table1[[#This Row],[Product Thickness '[m']]]/Table1[[#This Row],[Thermal resistance, R '[m²K/W'] ]]</f>
        <v>2.185792349726776E-2</v>
      </c>
      <c r="AE123">
        <v>4.5750000000000002</v>
      </c>
      <c r="AH123">
        <v>1</v>
      </c>
      <c r="AI123">
        <v>1</v>
      </c>
      <c r="AJ123" t="s">
        <v>43</v>
      </c>
      <c r="AK123" t="s">
        <v>1127</v>
      </c>
      <c r="AL123" t="s">
        <v>1127</v>
      </c>
      <c r="AM123" s="9">
        <f>SUM(AO123,AP123,AQ123)</f>
        <v>18.253500000000003</v>
      </c>
      <c r="AN123" s="3">
        <f>SUM(AO123,AP123,AQ123)</f>
        <v>18.253500000000003</v>
      </c>
      <c r="AO123">
        <v>17.7</v>
      </c>
      <c r="AP123">
        <v>0.48099999999999998</v>
      </c>
      <c r="AQ123">
        <v>7.2499999999999995E-2</v>
      </c>
    </row>
    <row r="124" spans="1:58" ht="39.950000000000003" customHeight="1" x14ac:dyDescent="0.25">
      <c r="A124" t="s">
        <v>1041</v>
      </c>
      <c r="B124" s="6" t="s">
        <v>19</v>
      </c>
      <c r="C124" t="s">
        <v>20</v>
      </c>
      <c r="D124" t="s">
        <v>54</v>
      </c>
      <c r="E124" t="s">
        <v>136</v>
      </c>
      <c r="F124" t="s">
        <v>77</v>
      </c>
      <c r="G124" t="s">
        <v>1042</v>
      </c>
      <c r="H124" t="s">
        <v>22</v>
      </c>
      <c r="I124" t="s">
        <v>1043</v>
      </c>
      <c r="J124">
        <v>2024</v>
      </c>
      <c r="K124">
        <v>2029</v>
      </c>
      <c r="L124" s="2" t="s">
        <v>1044</v>
      </c>
      <c r="M124" t="s">
        <v>81</v>
      </c>
      <c r="N124" t="s">
        <v>82</v>
      </c>
      <c r="O124" t="s">
        <v>83</v>
      </c>
      <c r="P124" t="s">
        <v>84</v>
      </c>
      <c r="Q124" t="s">
        <v>84</v>
      </c>
      <c r="R124" t="s">
        <v>28</v>
      </c>
      <c r="S124" t="s">
        <v>85</v>
      </c>
      <c r="T124">
        <v>2.2999999999999998</v>
      </c>
      <c r="U124">
        <v>2.2999999999999998</v>
      </c>
      <c r="V124">
        <f>Table1[[#This Row],[Weight per m2 '[kg']]]/Table1[[#This Row],[Density '[kg/m3']]]</f>
        <v>9.9999999999999992E-2</v>
      </c>
      <c r="Z124">
        <v>1</v>
      </c>
      <c r="AA124">
        <f>Table1[[#This Row],[Area '[m²'] ]]*Table1[[#This Row],[Product Thickness '[m']]]</f>
        <v>9.9999999999999992E-2</v>
      </c>
      <c r="AC124">
        <v>23</v>
      </c>
      <c r="AD124">
        <v>3.5000000000000003E-2</v>
      </c>
      <c r="AE124">
        <v>2.78</v>
      </c>
      <c r="AH124">
        <v>1</v>
      </c>
      <c r="AI124">
        <v>1</v>
      </c>
      <c r="AJ124" t="s">
        <v>43</v>
      </c>
      <c r="AK124" t="s">
        <v>1127</v>
      </c>
      <c r="AL124" t="s">
        <v>1127</v>
      </c>
      <c r="AM124" s="9">
        <f>SUM(AR124,AS124,AT124)</f>
        <v>11.427300000000001</v>
      </c>
      <c r="AN124" s="3">
        <f>SUM(AR124,AS124,AT124)</f>
        <v>11.427300000000001</v>
      </c>
      <c r="AR124">
        <v>8.7710000000000008</v>
      </c>
      <c r="AS124">
        <v>0.1333</v>
      </c>
      <c r="AT124">
        <v>2.5230000000000001</v>
      </c>
      <c r="AU124">
        <v>9.9374563000000001E-5</v>
      </c>
      <c r="AV124">
        <v>7.4470596999999997E-5</v>
      </c>
      <c r="AW124">
        <v>3.0456350800000002E-4</v>
      </c>
      <c r="AX124">
        <f>Table1[[#This Row],[Global Warming Potential - Land Use And Land Use Change (GWP-luluc) '[kg CO₂e'] - A1]]+Table1[[#This Row],[Global Warming Potential - Land Use And Land Use Change (GWP-luluc) '[kg CO₂e'] - A2]]+Table1[[#This Row],[Global Warming Potential - Land Use And Land Use Change (GWP-luluc) '[kg CO₂e'] - A3]]</f>
        <v>4.7840866800000003E-4</v>
      </c>
      <c r="AY124">
        <v>7.2819999999999996E-2</v>
      </c>
      <c r="AZ124">
        <v>1.06E-4</v>
      </c>
      <c r="BA124">
        <v>1.2970000000000001E-2</v>
      </c>
      <c r="BB124">
        <f>Table1[[#This Row],[Global Warming Potential - Biogenic (GWP-biogenic) '[kg CO₂e'] - A1]]+Table1[[#This Row],[Global Warming Potential - Biogenic (GWP-biogenic) '[kg CO₂e'] - A2]]+Table1[[#This Row],[Global Warming Potential - Biogenic (GWP-biogenic) '[kg CO₂e'] - A3]]</f>
        <v>8.5895999999999986E-2</v>
      </c>
      <c r="BC124">
        <v>8.7017851475499999</v>
      </c>
      <c r="BD124">
        <v>0.13309696462699999</v>
      </c>
      <c r="BE124">
        <v>2.5098277071380002</v>
      </c>
      <c r="BF124">
        <f>Table1[[#This Row],[Global Warming Potential - Fossil Fuels (GWP-fossil) '[kg CO₂e'] - A1]]+Table1[[#This Row],[Global Warming Potential - Fossil Fuels (GWP-fossil) '[kg CO₂e'] - A2]]+Table1[[#This Row],[Global Warming Potential - Fossil Fuels (GWP-fossil) '[kg CO₂e'] - A3]]</f>
        <v>11.344709819315</v>
      </c>
    </row>
    <row r="125" spans="1:58" ht="39.950000000000003" customHeight="1" x14ac:dyDescent="0.25">
      <c r="A125" t="s">
        <v>1048</v>
      </c>
      <c r="B125" s="6" t="s">
        <v>35</v>
      </c>
      <c r="C125" t="s">
        <v>1192</v>
      </c>
      <c r="D125" t="s">
        <v>54</v>
      </c>
      <c r="E125" t="s">
        <v>44</v>
      </c>
      <c r="F125" t="s">
        <v>34</v>
      </c>
      <c r="G125" t="s">
        <v>1049</v>
      </c>
      <c r="H125" t="s">
        <v>22</v>
      </c>
      <c r="I125" t="s">
        <v>37</v>
      </c>
      <c r="J125">
        <v>2019</v>
      </c>
      <c r="K125">
        <v>2024</v>
      </c>
      <c r="L125" t="s">
        <v>38</v>
      </c>
      <c r="M125" t="s">
        <v>1050</v>
      </c>
      <c r="N125" t="s">
        <v>40</v>
      </c>
      <c r="P125" t="s">
        <v>1006</v>
      </c>
      <c r="Q125" t="s">
        <v>1006</v>
      </c>
      <c r="R125" t="s">
        <v>28</v>
      </c>
      <c r="S125" t="s">
        <v>42</v>
      </c>
      <c r="T125">
        <v>3.85</v>
      </c>
      <c r="U125">
        <v>3.85</v>
      </c>
      <c r="V125">
        <v>0.1</v>
      </c>
      <c r="Z125">
        <v>1</v>
      </c>
      <c r="AA125">
        <f>Table1[[#This Row],[Area '[m²'] ]]*Table1[[#This Row],[Product Thickness '[m']]]</f>
        <v>0.1</v>
      </c>
      <c r="AC125">
        <v>38.5</v>
      </c>
      <c r="AD125">
        <f>Table1[[#This Row],[Product Thickness '[m']]]/Table1[[#This Row],[Thermal resistance, R '[m²K/W'] ]]</f>
        <v>2.5000000000000001E-2</v>
      </c>
      <c r="AE125">
        <v>4</v>
      </c>
      <c r="AH125">
        <v>1</v>
      </c>
      <c r="AI125">
        <v>1</v>
      </c>
      <c r="AJ125" t="s">
        <v>43</v>
      </c>
      <c r="AK125" t="s">
        <v>1127</v>
      </c>
      <c r="AL125" t="s">
        <v>1127</v>
      </c>
      <c r="AM125" s="9">
        <f>SUM(AO125,AP125,AQ125)</f>
        <v>13.969000000000001</v>
      </c>
      <c r="AN125" s="3">
        <f>SUM(AO125,AP125,AQ125)</f>
        <v>13.969000000000001</v>
      </c>
      <c r="AO125">
        <v>13.3</v>
      </c>
      <c r="AP125">
        <v>0.33600000000000002</v>
      </c>
      <c r="AQ125">
        <v>0.33300000000000002</v>
      </c>
    </row>
    <row r="126" spans="1:58" ht="39.950000000000003" customHeight="1" x14ac:dyDescent="0.25">
      <c r="A126" t="s">
        <v>1078</v>
      </c>
      <c r="B126" s="6" t="s">
        <v>19</v>
      </c>
      <c r="C126" t="s">
        <v>20</v>
      </c>
      <c r="D126" t="s">
        <v>54</v>
      </c>
      <c r="E126" t="s">
        <v>44</v>
      </c>
      <c r="F126" t="s">
        <v>189</v>
      </c>
      <c r="G126" t="s">
        <v>1079</v>
      </c>
      <c r="H126" t="s">
        <v>22</v>
      </c>
      <c r="I126" t="s">
        <v>754</v>
      </c>
      <c r="J126">
        <v>2020</v>
      </c>
      <c r="K126">
        <v>2025</v>
      </c>
      <c r="M126" t="s">
        <v>1080</v>
      </c>
      <c r="N126" t="s">
        <v>863</v>
      </c>
      <c r="O126" t="s">
        <v>323</v>
      </c>
      <c r="P126" t="s">
        <v>95</v>
      </c>
      <c r="Q126" t="s">
        <v>95</v>
      </c>
      <c r="R126" t="s">
        <v>28</v>
      </c>
      <c r="S126" t="s">
        <v>42</v>
      </c>
      <c r="T126">
        <v>3.85</v>
      </c>
      <c r="U126">
        <v>3.85</v>
      </c>
      <c r="V126">
        <v>0.15</v>
      </c>
      <c r="Z126">
        <v>1</v>
      </c>
      <c r="AA126">
        <f>Table1[[#This Row],[Area '[m²'] ]]*Table1[[#This Row],[Product Thickness '[m']]]</f>
        <v>0.15</v>
      </c>
      <c r="AC126">
        <v>32</v>
      </c>
      <c r="AD126">
        <f>Table1[[#This Row],[Product Thickness '[m']]]/Table1[[#This Row],[Thermal resistance, R '[m²K/W'] ]]</f>
        <v>2.1994134897360702E-2</v>
      </c>
      <c r="AE126">
        <v>6.82</v>
      </c>
      <c r="AH126">
        <v>1</v>
      </c>
      <c r="AI126">
        <v>1</v>
      </c>
      <c r="AJ126" t="s">
        <v>43</v>
      </c>
      <c r="AK126" t="s">
        <v>1127</v>
      </c>
      <c r="AL126" t="s">
        <v>1127</v>
      </c>
      <c r="AM126" s="9">
        <f>SUM(AR126,AS126,AT126)</f>
        <v>14.5054</v>
      </c>
      <c r="AN126" s="3">
        <f>SUM(AR126,AS126,AT126)</f>
        <v>14.5054</v>
      </c>
      <c r="AR126">
        <v>13.39</v>
      </c>
      <c r="AS126">
        <v>0.74099999999999999</v>
      </c>
      <c r="AT126">
        <v>0.37440000000000001</v>
      </c>
      <c r="AU126">
        <v>0.2316</v>
      </c>
      <c r="AV126">
        <v>2.2159999999999999E-4</v>
      </c>
      <c r="AW126">
        <v>2.7489999999999999E-5</v>
      </c>
      <c r="AX126">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0.23184908999999998</v>
      </c>
      <c r="AY126">
        <v>-0.78939999999999999</v>
      </c>
      <c r="AZ126">
        <v>2.2580000000000001E-4</v>
      </c>
      <c r="BA126">
        <v>-2.2770000000000001E-4</v>
      </c>
      <c r="BB126">
        <f>Table1[[#This Row],[Global Warming Potential - Biogenic (GWP-biogenic) '[kg CO₂e'] - A1]]+Table1[[#This Row],[Global Warming Potential - Biogenic (GWP-biogenic) '[kg CO₂e'] - A2]]+Table1[[#This Row],[Global Warming Potential - Biogenic (GWP-biogenic) '[kg CO₂e'] - A3]]</f>
        <v>-0.78940189999999999</v>
      </c>
      <c r="BC126">
        <v>13.95</v>
      </c>
      <c r="BD126">
        <v>0.74050000000000005</v>
      </c>
      <c r="BE126">
        <v>0.37459999999999999</v>
      </c>
      <c r="BF126">
        <f>Table1[[#This Row],[Global Warming Potential - Fossil Fuels (GWP-fossil) '[kg CO₂e'] - A1]]+Table1[[#This Row],[Global Warming Potential - Fossil Fuels (GWP-fossil) '[kg CO₂e'] - A2]]+Table1[[#This Row],[Global Warming Potential - Fossil Fuels (GWP-fossil) '[kg CO₂e'] - A3]]</f>
        <v>15.065099999999999</v>
      </c>
    </row>
    <row r="127" spans="1:58" ht="39.950000000000003" customHeight="1" x14ac:dyDescent="0.25">
      <c r="A127" t="s">
        <v>1100</v>
      </c>
      <c r="B127" s="6" t="s">
        <v>19</v>
      </c>
      <c r="C127" t="s">
        <v>20</v>
      </c>
      <c r="D127" t="s">
        <v>54</v>
      </c>
      <c r="E127" t="s">
        <v>44</v>
      </c>
      <c r="F127" t="s">
        <v>104</v>
      </c>
      <c r="G127" t="s">
        <v>1101</v>
      </c>
      <c r="H127" t="s">
        <v>22</v>
      </c>
      <c r="I127" t="s">
        <v>106</v>
      </c>
      <c r="J127">
        <v>2021</v>
      </c>
      <c r="K127">
        <v>2026</v>
      </c>
      <c r="L127" t="s">
        <v>107</v>
      </c>
      <c r="M127" t="s">
        <v>1102</v>
      </c>
      <c r="N127" t="s">
        <v>109</v>
      </c>
      <c r="P127" t="s">
        <v>41</v>
      </c>
      <c r="Q127" t="s">
        <v>41</v>
      </c>
      <c r="R127" t="s">
        <v>28</v>
      </c>
      <c r="S127" t="s">
        <v>96</v>
      </c>
      <c r="T127">
        <v>3.85</v>
      </c>
      <c r="U127">
        <v>3.85</v>
      </c>
      <c r="V127">
        <v>0.05</v>
      </c>
      <c r="Z127">
        <v>1</v>
      </c>
      <c r="AA127">
        <f>Table1[[#This Row],[Area '[m²'] ]]*Table1[[#This Row],[Product Thickness '[m']]]</f>
        <v>0.05</v>
      </c>
      <c r="AC127">
        <v>35</v>
      </c>
      <c r="AD127">
        <f>Table1[[#This Row],[Product Thickness '[m']]]/Table1[[#This Row],[Thermal resistance, R '[m²K/W'] ]]</f>
        <v>2.2007042253521129E-2</v>
      </c>
      <c r="AE127">
        <v>2.2719999999999998</v>
      </c>
      <c r="AH127">
        <v>1</v>
      </c>
      <c r="AI127">
        <v>1</v>
      </c>
      <c r="AJ127" t="s">
        <v>43</v>
      </c>
      <c r="AK127" t="s">
        <v>1127</v>
      </c>
      <c r="AL127" t="s">
        <v>1127</v>
      </c>
      <c r="AM127" s="9">
        <f>SUM(AO127,AP127,AQ127)</f>
        <v>9.8254999999999999</v>
      </c>
      <c r="AN127" s="3">
        <f>SUM(AO127,AP127,AQ127)</f>
        <v>9.8254999999999999</v>
      </c>
      <c r="AO127">
        <v>9.49</v>
      </c>
      <c r="AP127">
        <v>0.26300000000000001</v>
      </c>
      <c r="AQ127">
        <v>7.2499999999999995E-2</v>
      </c>
    </row>
    <row r="128" spans="1:58" ht="39.950000000000003" customHeight="1" x14ac:dyDescent="0.25">
      <c r="A128" t="s">
        <v>1111</v>
      </c>
      <c r="B128" s="6" t="s">
        <v>19</v>
      </c>
      <c r="C128" t="s">
        <v>20</v>
      </c>
      <c r="D128" t="s">
        <v>54</v>
      </c>
      <c r="E128" t="s">
        <v>44</v>
      </c>
      <c r="F128" t="s">
        <v>217</v>
      </c>
      <c r="G128" t="s">
        <v>1112</v>
      </c>
      <c r="H128" t="s">
        <v>22</v>
      </c>
      <c r="I128" t="s">
        <v>1113</v>
      </c>
      <c r="J128">
        <v>2024</v>
      </c>
      <c r="K128">
        <v>2029</v>
      </c>
      <c r="L128" s="2" t="s">
        <v>575</v>
      </c>
      <c r="M128" t="s">
        <v>1114</v>
      </c>
      <c r="N128" t="s">
        <v>222</v>
      </c>
      <c r="O128" t="s">
        <v>223</v>
      </c>
      <c r="P128" t="s">
        <v>84</v>
      </c>
      <c r="Q128" t="s">
        <v>84</v>
      </c>
      <c r="R128" t="s">
        <v>28</v>
      </c>
      <c r="S128" t="s">
        <v>85</v>
      </c>
      <c r="T128">
        <v>3.56</v>
      </c>
      <c r="U128">
        <v>3.56</v>
      </c>
      <c r="V128">
        <v>0.1</v>
      </c>
      <c r="Z128">
        <v>1</v>
      </c>
      <c r="AA128">
        <f>Table1[[#This Row],[Area '[m²'] ]]*Table1[[#This Row],[Product Thickness '[m']]]</f>
        <v>0.1</v>
      </c>
      <c r="AC128">
        <v>35.6</v>
      </c>
      <c r="AD128">
        <f>Table1[[#This Row],[Product Thickness '[m']]]/Table1[[#This Row],[Thermal resistance, R '[m²K/W'] ]]</f>
        <v>2.197802197802198E-2</v>
      </c>
      <c r="AE128">
        <v>4.55</v>
      </c>
      <c r="AH128">
        <v>1</v>
      </c>
      <c r="AI128">
        <v>1</v>
      </c>
      <c r="AJ128" t="s">
        <v>43</v>
      </c>
      <c r="AK128" t="s">
        <v>1127</v>
      </c>
      <c r="AL128" t="s">
        <v>1127</v>
      </c>
      <c r="AM128" s="9">
        <f>SUM(AR128,AS128,AT128)</f>
        <v>10.236870000000001</v>
      </c>
      <c r="AN128" s="3">
        <f>SUM(AR128,AS128,AT128)</f>
        <v>10.236870000000001</v>
      </c>
      <c r="AR128">
        <v>9.8810000000000002</v>
      </c>
      <c r="AS128">
        <v>5.2670000000000002E-2</v>
      </c>
      <c r="AT128">
        <v>0.30320000000000003</v>
      </c>
      <c r="AU128">
        <v>1.2650000000000001E-3</v>
      </c>
      <c r="AV128">
        <v>2.8929999999999999E-5</v>
      </c>
      <c r="AW128">
        <v>2.3479999999999999E-4</v>
      </c>
      <c r="AX128">
        <f>Table1[[#This Row],[Global Warming Potential - Land Use And Land Use Change (GWP-luluc) '[kg CO₂e'] - A1]]+Table1[[#This Row],[Global Warming Potential - Land Use And Land Use Change (GWP-luluc) '[kg CO₂e'] - A2]]+Table1[[#This Row],[Global Warming Potential - Land Use And Land Use Change (GWP-luluc) '[kg CO₂e'] - A3]]</f>
        <v>1.5287300000000001E-3</v>
      </c>
      <c r="AY128">
        <v>-0.1104</v>
      </c>
      <c r="AZ128">
        <v>3.8189999999999999E-5</v>
      </c>
      <c r="BA128">
        <v>3.895E-3</v>
      </c>
      <c r="BB128">
        <f>Table1[[#This Row],[Global Warming Potential - Biogenic (GWP-biogenic) '[kg CO₂e'] - A1]]+Table1[[#This Row],[Global Warming Potential - Biogenic (GWP-biogenic) '[kg CO₂e'] - A2]]+Table1[[#This Row],[Global Warming Potential - Biogenic (GWP-biogenic) '[kg CO₂e'] - A3]]</f>
        <v>-0.10646681000000001</v>
      </c>
      <c r="BC128">
        <v>9.8450000000000006</v>
      </c>
      <c r="BD128">
        <v>5.2609999999999997E-2</v>
      </c>
      <c r="BE128">
        <v>0.29909999999999998</v>
      </c>
      <c r="BF128">
        <f>Table1[[#This Row],[Global Warming Potential - Fossil Fuels (GWP-fossil) '[kg CO₂e'] - A1]]+Table1[[#This Row],[Global Warming Potential - Fossil Fuels (GWP-fossil) '[kg CO₂e'] - A2]]+Table1[[#This Row],[Global Warming Potential - Fossil Fuels (GWP-fossil) '[kg CO₂e'] - A3]]</f>
        <v>10.196709999999999</v>
      </c>
    </row>
    <row r="129" spans="1:58" ht="39.950000000000003" customHeight="1" x14ac:dyDescent="0.25">
      <c r="A129" t="s">
        <v>1121</v>
      </c>
      <c r="B129" s="6" t="s">
        <v>19</v>
      </c>
      <c r="C129" t="s">
        <v>20</v>
      </c>
      <c r="D129" t="s">
        <v>54</v>
      </c>
      <c r="E129" t="s">
        <v>44</v>
      </c>
      <c r="F129" t="s">
        <v>217</v>
      </c>
      <c r="G129" t="s">
        <v>1122</v>
      </c>
      <c r="H129" t="s">
        <v>22</v>
      </c>
      <c r="I129" t="s">
        <v>1123</v>
      </c>
      <c r="J129">
        <v>2024</v>
      </c>
      <c r="K129">
        <v>2029</v>
      </c>
      <c r="L129" s="2" t="s">
        <v>1124</v>
      </c>
      <c r="M129" t="s">
        <v>1125</v>
      </c>
      <c r="N129" t="s">
        <v>222</v>
      </c>
      <c r="O129" t="s">
        <v>223</v>
      </c>
      <c r="P129" t="s">
        <v>84</v>
      </c>
      <c r="Q129" t="s">
        <v>84</v>
      </c>
      <c r="R129" t="s">
        <v>28</v>
      </c>
      <c r="S129" t="s">
        <v>85</v>
      </c>
      <c r="T129">
        <v>3.87</v>
      </c>
      <c r="U129">
        <v>3.87</v>
      </c>
      <c r="V129">
        <v>0.1</v>
      </c>
      <c r="Z129">
        <v>1</v>
      </c>
      <c r="AA129">
        <f>Table1[[#This Row],[Area '[m²'] ]]*Table1[[#This Row],[Product Thickness '[m']]]</f>
        <v>0.1</v>
      </c>
      <c r="AC129">
        <v>38.700000000000003</v>
      </c>
      <c r="AD129">
        <f>Table1[[#This Row],[Product Thickness '[m']]]/Table1[[#This Row],[Thermal resistance, R '[m²K/W'] ]]</f>
        <v>2.5000000000000001E-2</v>
      </c>
      <c r="AE129">
        <v>4</v>
      </c>
      <c r="AH129">
        <v>1</v>
      </c>
      <c r="AI129">
        <v>1</v>
      </c>
      <c r="AJ129" t="s">
        <v>43</v>
      </c>
      <c r="AK129" t="s">
        <v>1127</v>
      </c>
      <c r="AL129" t="s">
        <v>1127</v>
      </c>
      <c r="AM129" s="9">
        <f>SUM(AR129,AS129,AT129)</f>
        <v>11.506329999999998</v>
      </c>
      <c r="AN129" s="3">
        <f>SUM(AR129,AS129,AT129)</f>
        <v>11.506329999999998</v>
      </c>
      <c r="AR129">
        <v>11.11</v>
      </c>
      <c r="AS129">
        <v>6.4430000000000001E-2</v>
      </c>
      <c r="AT129">
        <v>0.33189999999999997</v>
      </c>
      <c r="AU129">
        <v>1.686E-3</v>
      </c>
      <c r="AV129">
        <v>3.4799999999999999E-5</v>
      </c>
      <c r="AW129">
        <v>2.5700000000000001E-4</v>
      </c>
      <c r="AX129">
        <f>Table1[[#This Row],[Global Warming Potential - Land Use And Land Use Change (GWP-luluc) '[kg CO₂e'] - A1]]+Table1[[#This Row],[Global Warming Potential - Land Use And Land Use Change (GWP-luluc) '[kg CO₂e'] - A2]]+Table1[[#This Row],[Global Warming Potential - Land Use And Land Use Change (GWP-luluc) '[kg CO₂e'] - A3]]</f>
        <v>1.9778E-3</v>
      </c>
      <c r="AY129">
        <v>0.17849999999999999</v>
      </c>
      <c r="AZ129">
        <v>4.914E-5</v>
      </c>
      <c r="BA129">
        <v>4.2640000000000004E-3</v>
      </c>
      <c r="BB129">
        <f>Table1[[#This Row],[Global Warming Potential - Biogenic (GWP-biogenic) '[kg CO₂e'] - A1]]+Table1[[#This Row],[Global Warming Potential - Biogenic (GWP-biogenic) '[kg CO₂e'] - A2]]+Table1[[#This Row],[Global Warming Potential - Biogenic (GWP-biogenic) '[kg CO₂e'] - A3]]</f>
        <v>0.18281313999999999</v>
      </c>
      <c r="BC129">
        <v>10.93</v>
      </c>
      <c r="BD129">
        <v>6.4360000000000001E-2</v>
      </c>
      <c r="BE129">
        <v>0.32740000000000002</v>
      </c>
      <c r="BF129">
        <f>Table1[[#This Row],[Global Warming Potential - Fossil Fuels (GWP-fossil) '[kg CO₂e'] - A1]]+Table1[[#This Row],[Global Warming Potential - Fossil Fuels (GWP-fossil) '[kg CO₂e'] - A2]]+Table1[[#This Row],[Global Warming Potential - Fossil Fuels (GWP-fossil) '[kg CO₂e'] - A3]]</f>
        <v>11.321760000000001</v>
      </c>
    </row>
    <row r="130" spans="1:58" ht="39.950000000000003" customHeight="1" x14ac:dyDescent="0.25">
      <c r="A130" t="s">
        <v>1274</v>
      </c>
      <c r="B130" s="6" t="s">
        <v>19</v>
      </c>
      <c r="C130" t="s">
        <v>20</v>
      </c>
      <c r="D130" t="s">
        <v>54</v>
      </c>
      <c r="E130" t="s">
        <v>1503</v>
      </c>
      <c r="F130" t="s">
        <v>1275</v>
      </c>
      <c r="G130" t="s">
        <v>1276</v>
      </c>
      <c r="H130" t="s">
        <v>1238</v>
      </c>
      <c r="I130" t="s">
        <v>1277</v>
      </c>
      <c r="J130">
        <v>2025</v>
      </c>
      <c r="K130">
        <v>2030</v>
      </c>
      <c r="L130" t="s">
        <v>1278</v>
      </c>
      <c r="M130" t="s">
        <v>1279</v>
      </c>
      <c r="N130" t="s">
        <v>1283</v>
      </c>
      <c r="O130" t="s">
        <v>1284</v>
      </c>
      <c r="P130" t="s">
        <v>1280</v>
      </c>
      <c r="Q130" t="s">
        <v>1281</v>
      </c>
      <c r="R130" t="s">
        <v>1171</v>
      </c>
      <c r="S130" t="s">
        <v>1246</v>
      </c>
      <c r="T130">
        <f>Table1[[#This Row],[Product Thickness '[m']]]*Table1[[#This Row],[Density '[kg/m3']]]</f>
        <v>2.875</v>
      </c>
      <c r="U130">
        <f>Table1[[#This Row],[Product Thickness '[m']]]*Table1[[#This Row],[Density '[kg/m3']]]</f>
        <v>2.875</v>
      </c>
      <c r="V130">
        <v>0.125</v>
      </c>
      <c r="X130">
        <v>0.45500000000000002</v>
      </c>
      <c r="Z130">
        <v>1</v>
      </c>
      <c r="AA130">
        <f>Table1[[#This Row],[Area '[m²'] ]]*Table1[[#This Row],[Product Thickness '[m']]]</f>
        <v>0.125</v>
      </c>
      <c r="AC130">
        <v>23</v>
      </c>
      <c r="AD130">
        <v>3.4000000000000002E-2</v>
      </c>
      <c r="AE130">
        <f>Table1[[#This Row],[Product Thickness '[m']]]/Table1[[#This Row],[Thermal conductivity '[W/mK']]]</f>
        <v>3.6764705882352939</v>
      </c>
      <c r="AH130">
        <v>1</v>
      </c>
      <c r="AI130">
        <v>1</v>
      </c>
      <c r="AJ130" t="s">
        <v>43</v>
      </c>
      <c r="AK130" t="s">
        <v>1282</v>
      </c>
      <c r="AL130" t="s">
        <v>1127</v>
      </c>
      <c r="AM130" s="9">
        <v>2.59</v>
      </c>
      <c r="AN130" s="7">
        <v>2.59</v>
      </c>
      <c r="AX130">
        <v>1.66E-3</v>
      </c>
      <c r="BB130">
        <v>0.19600000000000001</v>
      </c>
      <c r="BF130">
        <v>2.39</v>
      </c>
    </row>
    <row r="131" spans="1:58" ht="39.950000000000003" customHeight="1" x14ac:dyDescent="0.25">
      <c r="A131" t="s">
        <v>1285</v>
      </c>
      <c r="B131" s="6" t="s">
        <v>19</v>
      </c>
      <c r="C131" t="s">
        <v>20</v>
      </c>
      <c r="D131" t="s">
        <v>54</v>
      </c>
      <c r="E131" t="s">
        <v>1503</v>
      </c>
      <c r="F131" t="s">
        <v>1275</v>
      </c>
      <c r="G131" t="s">
        <v>1286</v>
      </c>
      <c r="H131" t="s">
        <v>1238</v>
      </c>
      <c r="I131" t="s">
        <v>1287</v>
      </c>
      <c r="J131">
        <v>2025</v>
      </c>
      <c r="K131">
        <v>2030</v>
      </c>
      <c r="L131" t="s">
        <v>1288</v>
      </c>
      <c r="M131" t="s">
        <v>1289</v>
      </c>
      <c r="N131" t="s">
        <v>1290</v>
      </c>
      <c r="O131" t="s">
        <v>1291</v>
      </c>
      <c r="P131" t="s">
        <v>1292</v>
      </c>
      <c r="Q131" t="s">
        <v>1281</v>
      </c>
      <c r="R131" t="s">
        <v>1171</v>
      </c>
      <c r="S131" t="s">
        <v>1246</v>
      </c>
      <c r="T131">
        <f>Table1[[#This Row],[Product Thickness '[m']]]*Table1[[#This Row],[Density '[kg/m3']]]</f>
        <v>1.6320000000000001</v>
      </c>
      <c r="U131">
        <f>Table1[[#This Row],[Product Thickness '[m']]]*Table1[[#This Row],[Density '[kg/m3']]]</f>
        <v>1.6320000000000001</v>
      </c>
      <c r="V131">
        <v>0.17</v>
      </c>
      <c r="Z131">
        <v>1</v>
      </c>
      <c r="AA131">
        <f>Table1[[#This Row],[Area '[m²'] ]]*Table1[[#This Row],[Product Thickness '[m']]]</f>
        <v>0.17</v>
      </c>
      <c r="AC131">
        <v>9.6</v>
      </c>
      <c r="AD131">
        <v>4.3999999999999997E-2</v>
      </c>
      <c r="AE131">
        <f>Table1[[#This Row],[Product Thickness '[m']]]/Table1[[#This Row],[Thermal conductivity '[W/mK']]]</f>
        <v>3.8636363636363642</v>
      </c>
      <c r="AH131">
        <v>1</v>
      </c>
      <c r="AI131">
        <v>1</v>
      </c>
      <c r="AJ131" t="s">
        <v>43</v>
      </c>
      <c r="AK131" t="s">
        <v>1282</v>
      </c>
      <c r="AL131" t="s">
        <v>1127</v>
      </c>
      <c r="AM131" s="9">
        <v>1.39</v>
      </c>
      <c r="AN131" s="3">
        <v>1.39</v>
      </c>
      <c r="AX131">
        <v>8.9499999999999996E-4</v>
      </c>
      <c r="BB131">
        <v>0.11</v>
      </c>
      <c r="BF131">
        <v>1.28</v>
      </c>
    </row>
    <row r="132" spans="1:58" ht="39.950000000000003" customHeight="1" x14ac:dyDescent="0.25">
      <c r="A132" t="s">
        <v>1293</v>
      </c>
      <c r="B132" s="6" t="s">
        <v>19</v>
      </c>
      <c r="C132" t="s">
        <v>20</v>
      </c>
      <c r="D132" t="s">
        <v>54</v>
      </c>
      <c r="E132" t="s">
        <v>1503</v>
      </c>
      <c r="F132" t="s">
        <v>1294</v>
      </c>
      <c r="G132" t="s">
        <v>1295</v>
      </c>
      <c r="H132" t="s">
        <v>1238</v>
      </c>
      <c r="I132" t="s">
        <v>1296</v>
      </c>
      <c r="J132">
        <v>2025</v>
      </c>
      <c r="K132">
        <v>2030</v>
      </c>
      <c r="L132" t="s">
        <v>1297</v>
      </c>
      <c r="M132" t="s">
        <v>1298</v>
      </c>
      <c r="N132" t="s">
        <v>1299</v>
      </c>
      <c r="O132" t="s">
        <v>1300</v>
      </c>
      <c r="P132" t="s">
        <v>1301</v>
      </c>
      <c r="Q132" t="s">
        <v>1281</v>
      </c>
      <c r="R132" t="s">
        <v>1171</v>
      </c>
      <c r="S132" t="s">
        <v>1246</v>
      </c>
      <c r="T132">
        <f>Table1[[#This Row],[Product Thickness '[m']]]*Table1[[#This Row],[Density '[kg/m3']]]</f>
        <v>1.2</v>
      </c>
      <c r="U132">
        <f>Table1[[#This Row],[Product Thickness '[m']]]*Table1[[#This Row],[Density '[kg/m3']]]</f>
        <v>1.2</v>
      </c>
      <c r="V132">
        <v>0.125</v>
      </c>
      <c r="Z132">
        <v>1</v>
      </c>
      <c r="AA132">
        <f>Table1[[#This Row],[Area '[m²'] ]]*Table1[[#This Row],[Product Thickness '[m']]]</f>
        <v>0.125</v>
      </c>
      <c r="AC132">
        <v>9.6</v>
      </c>
      <c r="AD132">
        <v>4.3999999999999997E-2</v>
      </c>
      <c r="AE132">
        <f>Table1[[#This Row],[Product Thickness '[m']]]/Table1[[#This Row],[Thermal conductivity '[W/mK']]]</f>
        <v>2.8409090909090913</v>
      </c>
      <c r="AH132">
        <v>1</v>
      </c>
      <c r="AI132">
        <v>1</v>
      </c>
      <c r="AJ132" t="s">
        <v>43</v>
      </c>
      <c r="AK132" t="s">
        <v>1282</v>
      </c>
      <c r="AL132" t="s">
        <v>1127</v>
      </c>
      <c r="AM132" s="9">
        <v>1.02</v>
      </c>
      <c r="AN132" s="3">
        <v>1.02</v>
      </c>
      <c r="AX132">
        <v>8.7900000000000001E-4</v>
      </c>
      <c r="BB132">
        <v>8.0500000000000002E-2</v>
      </c>
      <c r="BF132">
        <v>0.94099999999999995</v>
      </c>
    </row>
    <row r="133" spans="1:58" ht="39.950000000000003" customHeight="1" x14ac:dyDescent="0.25">
      <c r="A133" t="s">
        <v>1302</v>
      </c>
      <c r="B133" s="6" t="s">
        <v>19</v>
      </c>
      <c r="C133" t="s">
        <v>20</v>
      </c>
      <c r="D133" t="s">
        <v>54</v>
      </c>
      <c r="E133" t="s">
        <v>1503</v>
      </c>
      <c r="F133" t="s">
        <v>1294</v>
      </c>
      <c r="G133" t="s">
        <v>1303</v>
      </c>
      <c r="H133" t="s">
        <v>1238</v>
      </c>
      <c r="I133" t="s">
        <v>1304</v>
      </c>
      <c r="J133">
        <v>2025</v>
      </c>
      <c r="K133">
        <v>2030</v>
      </c>
      <c r="L133" t="s">
        <v>1305</v>
      </c>
      <c r="M133" t="s">
        <v>1298</v>
      </c>
      <c r="N133" t="s">
        <v>1306</v>
      </c>
      <c r="O133" t="s">
        <v>1307</v>
      </c>
      <c r="P133" t="s">
        <v>1301</v>
      </c>
      <c r="Q133" t="s">
        <v>1281</v>
      </c>
      <c r="R133" t="s">
        <v>1171</v>
      </c>
      <c r="S133" t="s">
        <v>1246</v>
      </c>
      <c r="T133">
        <f>Table1[[#This Row],[Product Thickness '[m']]]*Table1[[#This Row],[Density '[kg/m3']]]</f>
        <v>0.96</v>
      </c>
      <c r="U133">
        <f>Table1[[#This Row],[Product Thickness '[m']]]*Table1[[#This Row],[Density '[kg/m3']]]</f>
        <v>0.96</v>
      </c>
      <c r="V133">
        <v>0.1</v>
      </c>
      <c r="Z133">
        <v>1</v>
      </c>
      <c r="AA133">
        <f>Table1[[#This Row],[Area '[m²'] ]]*Table1[[#This Row],[Product Thickness '[m']]]</f>
        <v>0.1</v>
      </c>
      <c r="AC133">
        <v>9.6</v>
      </c>
      <c r="AD133">
        <v>4.3999999999999997E-2</v>
      </c>
      <c r="AE133">
        <f>Table1[[#This Row],[Product Thickness '[m']]]/Table1[[#This Row],[Thermal conductivity '[W/mK']]]</f>
        <v>2.2727272727272729</v>
      </c>
      <c r="AH133">
        <v>1</v>
      </c>
      <c r="AI133">
        <v>1</v>
      </c>
      <c r="AJ133" t="s">
        <v>43</v>
      </c>
      <c r="AK133" t="s">
        <v>1282</v>
      </c>
      <c r="AL133" t="s">
        <v>1127</v>
      </c>
      <c r="AM133" s="9">
        <v>0.80500000000000005</v>
      </c>
      <c r="AN133" s="3">
        <v>0.80500000000000005</v>
      </c>
      <c r="AX133">
        <v>6.8999999999999997E-4</v>
      </c>
      <c r="BB133">
        <v>6.4399999999999999E-2</v>
      </c>
      <c r="BF133">
        <v>0.74</v>
      </c>
    </row>
    <row r="134" spans="1:58" ht="39.950000000000003" customHeight="1" x14ac:dyDescent="0.25">
      <c r="A134" t="s">
        <v>1309</v>
      </c>
      <c r="B134" s="6" t="s">
        <v>19</v>
      </c>
      <c r="C134" t="s">
        <v>20</v>
      </c>
      <c r="D134" t="s">
        <v>54</v>
      </c>
      <c r="E134" t="s">
        <v>1503</v>
      </c>
      <c r="F134" t="s">
        <v>1294</v>
      </c>
      <c r="G134" t="s">
        <v>1310</v>
      </c>
      <c r="H134" t="s">
        <v>1238</v>
      </c>
      <c r="I134" t="s">
        <v>1308</v>
      </c>
      <c r="J134">
        <v>2025</v>
      </c>
      <c r="K134">
        <v>2030</v>
      </c>
      <c r="L134" t="s">
        <v>1311</v>
      </c>
      <c r="M134" t="s">
        <v>1312</v>
      </c>
      <c r="N134" t="s">
        <v>1313</v>
      </c>
      <c r="O134" t="s">
        <v>1314</v>
      </c>
      <c r="P134" t="s">
        <v>1315</v>
      </c>
      <c r="Q134" t="s">
        <v>1281</v>
      </c>
      <c r="R134" t="s">
        <v>28</v>
      </c>
      <c r="S134" t="s">
        <v>1246</v>
      </c>
      <c r="T134">
        <f>Table1[[#This Row],[Product Thickness '[m']]]*Table1[[#This Row],[Density '[kg/m3']]]</f>
        <v>1.44</v>
      </c>
      <c r="U134">
        <f>Table1[[#This Row],[Product Thickness '[m']]]*Table1[[#This Row],[Density '[kg/m3']]]</f>
        <v>1.44</v>
      </c>
      <c r="V134">
        <v>0.15</v>
      </c>
      <c r="Z134">
        <v>1</v>
      </c>
      <c r="AA134">
        <f>Table1[[#This Row],[Area '[m²'] ]]*Table1[[#This Row],[Product Thickness '[m']]]</f>
        <v>0.15</v>
      </c>
      <c r="AC134">
        <v>9.6</v>
      </c>
      <c r="AD134">
        <v>4.3999999999999997E-2</v>
      </c>
      <c r="AE134">
        <f>Table1[[#This Row],[Product Thickness '[m']]]/Table1[[#This Row],[Thermal conductivity '[W/mK']]]</f>
        <v>3.4090909090909092</v>
      </c>
      <c r="AH134">
        <v>1</v>
      </c>
      <c r="AI134">
        <v>1</v>
      </c>
      <c r="AJ134" t="s">
        <v>43</v>
      </c>
      <c r="AK134" t="s">
        <v>1282</v>
      </c>
      <c r="AL134" t="s">
        <v>1127</v>
      </c>
      <c r="AM134" s="9">
        <v>1.21</v>
      </c>
      <c r="AN134" s="3">
        <v>1.21</v>
      </c>
      <c r="AX134">
        <v>1.0399999999999999E-3</v>
      </c>
      <c r="BB134">
        <v>9.6600000000000005E-2</v>
      </c>
      <c r="BF134">
        <v>1.1100000000000001</v>
      </c>
    </row>
    <row r="135" spans="1:58" ht="39.950000000000003" customHeight="1" x14ac:dyDescent="0.25">
      <c r="A135" t="s">
        <v>1316</v>
      </c>
      <c r="B135" s="6" t="s">
        <v>19</v>
      </c>
      <c r="C135" t="s">
        <v>20</v>
      </c>
      <c r="D135" t="s">
        <v>54</v>
      </c>
      <c r="E135" t="s">
        <v>1503</v>
      </c>
      <c r="F135" t="s">
        <v>1294</v>
      </c>
      <c r="G135" t="s">
        <v>1317</v>
      </c>
      <c r="H135" t="s">
        <v>1238</v>
      </c>
      <c r="I135" t="s">
        <v>1318</v>
      </c>
      <c r="J135">
        <v>2025</v>
      </c>
      <c r="K135">
        <v>2030</v>
      </c>
      <c r="L135" t="s">
        <v>1319</v>
      </c>
      <c r="M135" t="s">
        <v>1312</v>
      </c>
      <c r="N135" t="s">
        <v>1320</v>
      </c>
      <c r="O135" t="s">
        <v>1321</v>
      </c>
      <c r="P135" t="s">
        <v>1301</v>
      </c>
      <c r="Q135" t="s">
        <v>1281</v>
      </c>
      <c r="R135" t="s">
        <v>28</v>
      </c>
      <c r="S135" t="s">
        <v>1246</v>
      </c>
      <c r="T135">
        <f>Table1[[#This Row],[Product Thickness '[m']]]*Table1[[#This Row],[Density '[kg/m3']]]</f>
        <v>1.92</v>
      </c>
      <c r="U135">
        <f>Table1[[#This Row],[Product Thickness '[m']]]*Table1[[#This Row],[Density '[kg/m3']]]</f>
        <v>1.92</v>
      </c>
      <c r="V135">
        <v>0.2</v>
      </c>
      <c r="Z135">
        <v>1</v>
      </c>
      <c r="AA135">
        <f>Table1[[#This Row],[Area '[m²'] ]]*Table1[[#This Row],[Product Thickness '[m']]]</f>
        <v>0.2</v>
      </c>
      <c r="AC135">
        <v>9.6</v>
      </c>
      <c r="AD135">
        <v>4.3999999999999997E-2</v>
      </c>
      <c r="AE135">
        <f>Table1[[#This Row],[Product Thickness '[m']]]/Table1[[#This Row],[Thermal conductivity '[W/mK']]]</f>
        <v>4.5454545454545459</v>
      </c>
      <c r="AH135">
        <v>1</v>
      </c>
      <c r="AI135">
        <v>1</v>
      </c>
      <c r="AJ135" t="s">
        <v>43</v>
      </c>
      <c r="AK135" t="s">
        <v>1282</v>
      </c>
      <c r="AL135" t="s">
        <v>1282</v>
      </c>
      <c r="AM135" s="9">
        <v>1.62</v>
      </c>
      <c r="AN135" s="3">
        <v>1.62</v>
      </c>
      <c r="AX135">
        <v>1.39E-3</v>
      </c>
      <c r="BB135">
        <v>0.129</v>
      </c>
      <c r="BF135">
        <v>1.49</v>
      </c>
    </row>
    <row r="136" spans="1:58" ht="39.950000000000003" customHeight="1" x14ac:dyDescent="0.25">
      <c r="A136" t="s">
        <v>1322</v>
      </c>
      <c r="B136" s="6" t="s">
        <v>19</v>
      </c>
      <c r="C136" t="s">
        <v>20</v>
      </c>
      <c r="D136" t="s">
        <v>54</v>
      </c>
      <c r="E136" t="s">
        <v>1504</v>
      </c>
      <c r="F136" t="s">
        <v>1294</v>
      </c>
      <c r="G136" t="s">
        <v>1323</v>
      </c>
      <c r="H136" t="s">
        <v>1238</v>
      </c>
      <c r="I136" t="s">
        <v>1324</v>
      </c>
      <c r="J136">
        <v>2025</v>
      </c>
      <c r="K136">
        <v>2030</v>
      </c>
      <c r="L136" t="s">
        <v>1325</v>
      </c>
      <c r="M136" t="s">
        <v>1326</v>
      </c>
      <c r="N136" t="s">
        <v>1327</v>
      </c>
      <c r="O136" t="s">
        <v>1328</v>
      </c>
      <c r="P136" t="s">
        <v>1301</v>
      </c>
      <c r="Q136" t="s">
        <v>1281</v>
      </c>
      <c r="R136" t="s">
        <v>28</v>
      </c>
      <c r="S136" t="s">
        <v>1246</v>
      </c>
      <c r="T136">
        <f>Table1[[#This Row],[Product Thickness '[m']]]*Table1[[#This Row],[Density '[kg/m3']]]</f>
        <v>0.63</v>
      </c>
      <c r="U136">
        <f>Table1[[#This Row],[Product Thickness '[m']]]*Table1[[#This Row],[Density '[kg/m3']]]</f>
        <v>0.63</v>
      </c>
      <c r="V136">
        <v>2.5000000000000001E-2</v>
      </c>
      <c r="Z136">
        <v>1</v>
      </c>
      <c r="AA136">
        <f>Table1[[#This Row],[Area '[m²'] ]]*Table1[[#This Row],[Product Thickness '[m']]]</f>
        <v>2.5000000000000001E-2</v>
      </c>
      <c r="AC136">
        <v>25.2</v>
      </c>
      <c r="AD136">
        <v>3.2000000000000001E-2</v>
      </c>
      <c r="AE136">
        <f>Table1[[#This Row],[Product Thickness '[m']]]/Table1[[#This Row],[Thermal conductivity '[W/mK']]]</f>
        <v>0.78125</v>
      </c>
      <c r="AH136">
        <v>1</v>
      </c>
      <c r="AI136">
        <v>1</v>
      </c>
      <c r="AJ136" t="s">
        <v>43</v>
      </c>
      <c r="AK136" t="s">
        <v>1282</v>
      </c>
      <c r="AL136" t="s">
        <v>1282</v>
      </c>
      <c r="AM136" s="9">
        <v>1.53</v>
      </c>
      <c r="AN136" s="3">
        <v>1.53</v>
      </c>
      <c r="AX136">
        <v>7.8799999999999996E-4</v>
      </c>
      <c r="BB136">
        <v>4.5999999999999999E-2</v>
      </c>
      <c r="BF136">
        <v>1.49</v>
      </c>
    </row>
    <row r="137" spans="1:58" ht="39.950000000000003" customHeight="1" x14ac:dyDescent="0.25">
      <c r="A137" t="s">
        <v>1329</v>
      </c>
      <c r="B137" s="6" t="s">
        <v>19</v>
      </c>
      <c r="C137" t="s">
        <v>20</v>
      </c>
      <c r="D137" t="s">
        <v>54</v>
      </c>
      <c r="E137" t="s">
        <v>1504</v>
      </c>
      <c r="F137" t="s">
        <v>1330</v>
      </c>
      <c r="G137" t="s">
        <v>1331</v>
      </c>
      <c r="H137" t="s">
        <v>1238</v>
      </c>
      <c r="I137" t="s">
        <v>1332</v>
      </c>
      <c r="J137">
        <v>2025</v>
      </c>
      <c r="K137">
        <v>2030</v>
      </c>
      <c r="L137" t="s">
        <v>1333</v>
      </c>
      <c r="M137" t="s">
        <v>1326</v>
      </c>
      <c r="N137" t="s">
        <v>1334</v>
      </c>
      <c r="O137" t="s">
        <v>1335</v>
      </c>
      <c r="P137" t="s">
        <v>1301</v>
      </c>
      <c r="Q137" t="s">
        <v>1281</v>
      </c>
      <c r="R137" t="s">
        <v>28</v>
      </c>
      <c r="S137" t="s">
        <v>1246</v>
      </c>
      <c r="T137">
        <f>Table1[[#This Row],[Product Thickness '[m']]]*Table1[[#This Row],[Density '[kg/m3']]]</f>
        <v>1.008</v>
      </c>
      <c r="U137">
        <f>Table1[[#This Row],[Product Thickness '[m']]]*Table1[[#This Row],[Density '[kg/m3']]]</f>
        <v>1.008</v>
      </c>
      <c r="V137">
        <v>0.04</v>
      </c>
      <c r="Z137">
        <v>1</v>
      </c>
      <c r="AA137">
        <f>Table1[[#This Row],[Area '[m²'] ]]*Table1[[#This Row],[Product Thickness '[m']]]</f>
        <v>0.04</v>
      </c>
      <c r="AC137">
        <v>25.2</v>
      </c>
      <c r="AD137">
        <v>3.2000000000000001E-2</v>
      </c>
      <c r="AE137">
        <f>Table1[[#This Row],[Product Thickness '[m']]]/Table1[[#This Row],[Thermal conductivity '[W/mK']]]</f>
        <v>1.25</v>
      </c>
      <c r="AH137">
        <v>1</v>
      </c>
      <c r="AI137">
        <v>1</v>
      </c>
      <c r="AJ137" t="s">
        <v>43</v>
      </c>
      <c r="AK137" t="s">
        <v>1282</v>
      </c>
      <c r="AL137" t="s">
        <v>1282</v>
      </c>
      <c r="AM137" s="9">
        <v>1.86</v>
      </c>
      <c r="AN137" s="3">
        <v>1.86</v>
      </c>
      <c r="AX137">
        <v>1.06E-3</v>
      </c>
      <c r="BB137">
        <v>7.1999999999999995E-2</v>
      </c>
      <c r="BF137">
        <v>1.79</v>
      </c>
    </row>
    <row r="138" spans="1:58" ht="39.950000000000003" customHeight="1" x14ac:dyDescent="0.25">
      <c r="A138" t="s">
        <v>1336</v>
      </c>
      <c r="B138" s="6" t="s">
        <v>19</v>
      </c>
      <c r="C138" t="s">
        <v>20</v>
      </c>
      <c r="D138" t="s">
        <v>54</v>
      </c>
      <c r="E138" t="s">
        <v>1504</v>
      </c>
      <c r="F138" t="s">
        <v>1330</v>
      </c>
      <c r="G138" t="s">
        <v>1337</v>
      </c>
      <c r="H138" t="s">
        <v>1238</v>
      </c>
      <c r="I138" t="s">
        <v>1338</v>
      </c>
      <c r="J138">
        <v>2025</v>
      </c>
      <c r="K138">
        <v>2030</v>
      </c>
      <c r="L138" t="s">
        <v>1339</v>
      </c>
      <c r="M138" t="s">
        <v>1326</v>
      </c>
      <c r="N138" t="s">
        <v>1340</v>
      </c>
      <c r="O138" t="s">
        <v>1335</v>
      </c>
      <c r="P138" t="s">
        <v>1301</v>
      </c>
      <c r="Q138" t="s">
        <v>1281</v>
      </c>
      <c r="R138" t="s">
        <v>28</v>
      </c>
      <c r="S138" t="s">
        <v>1246</v>
      </c>
      <c r="T138">
        <f>Table1[[#This Row],[Product Thickness '[m']]]*Table1[[#This Row],[Density '[kg/m3']]]</f>
        <v>1.26</v>
      </c>
      <c r="U138">
        <f>Table1[[#This Row],[Product Thickness '[m']]]*Table1[[#This Row],[Density '[kg/m3']]]</f>
        <v>1.26</v>
      </c>
      <c r="V138">
        <v>0.05</v>
      </c>
      <c r="Z138">
        <v>1</v>
      </c>
      <c r="AA138">
        <f>Table1[[#This Row],[Area '[m²'] ]]*Table1[[#This Row],[Product Thickness '[m']]]</f>
        <v>0.05</v>
      </c>
      <c r="AC138">
        <v>25.2</v>
      </c>
      <c r="AD138">
        <v>3.2000000000000001E-2</v>
      </c>
      <c r="AE138">
        <f>Table1[[#This Row],[Product Thickness '[m']]]/Table1[[#This Row],[Thermal conductivity '[W/mK']]]</f>
        <v>1.5625</v>
      </c>
      <c r="AH138">
        <v>1</v>
      </c>
      <c r="AI138">
        <v>1</v>
      </c>
      <c r="AJ138" t="s">
        <v>43</v>
      </c>
      <c r="AK138" t="s">
        <v>1282</v>
      </c>
      <c r="AL138" t="s">
        <v>1282</v>
      </c>
      <c r="AM138" s="9">
        <v>2.08</v>
      </c>
      <c r="AN138" s="3">
        <v>2.08</v>
      </c>
      <c r="AX138">
        <v>1.25E-3</v>
      </c>
      <c r="BB138">
        <v>8.9300000000000004E-2</v>
      </c>
      <c r="BF138">
        <v>1.99</v>
      </c>
    </row>
    <row r="139" spans="1:58" ht="39.950000000000003" customHeight="1" x14ac:dyDescent="0.25">
      <c r="A139" s="8" t="s">
        <v>1341</v>
      </c>
      <c r="B139" s="6" t="s">
        <v>19</v>
      </c>
      <c r="C139" t="s">
        <v>20</v>
      </c>
      <c r="D139" t="s">
        <v>54</v>
      </c>
      <c r="E139" t="s">
        <v>1505</v>
      </c>
      <c r="F139" t="s">
        <v>1330</v>
      </c>
      <c r="G139" t="s">
        <v>1342</v>
      </c>
      <c r="H139" t="s">
        <v>1238</v>
      </c>
      <c r="I139" t="s">
        <v>1343</v>
      </c>
      <c r="J139">
        <v>2025</v>
      </c>
      <c r="K139">
        <v>2030</v>
      </c>
      <c r="L139" t="s">
        <v>1344</v>
      </c>
      <c r="M139" t="s">
        <v>1345</v>
      </c>
      <c r="N139" t="s">
        <v>1346</v>
      </c>
      <c r="O139" t="s">
        <v>1347</v>
      </c>
      <c r="P139" t="s">
        <v>1301</v>
      </c>
      <c r="Q139" t="s">
        <v>1281</v>
      </c>
      <c r="R139" t="s">
        <v>28</v>
      </c>
      <c r="S139" t="s">
        <v>1246</v>
      </c>
      <c r="T139">
        <f>Table1[[#This Row],[Product Thickness '[m']]]*Table1[[#This Row],[Density '[kg/m3']]]</f>
        <v>1.6500000000000001</v>
      </c>
      <c r="U139">
        <f>Table1[[#This Row],[Product Thickness '[m']]]*Table1[[#This Row],[Density '[kg/m3']]]</f>
        <v>1.6500000000000001</v>
      </c>
      <c r="V139">
        <v>0.1</v>
      </c>
      <c r="Z139">
        <v>1</v>
      </c>
      <c r="AA139">
        <f>Table1[[#This Row],[Area '[m²'] ]]*Table1[[#This Row],[Product Thickness '[m']]]</f>
        <v>0.1</v>
      </c>
      <c r="AC139">
        <v>16.5</v>
      </c>
      <c r="AD139">
        <v>3.5999999999999997E-2</v>
      </c>
      <c r="AE139">
        <f>Table1[[#This Row],[Product Thickness '[m']]]/Table1[[#This Row],[Thermal conductivity '[W/mK']]]</f>
        <v>2.7777777777777781</v>
      </c>
      <c r="AH139">
        <v>1</v>
      </c>
      <c r="AI139">
        <v>1</v>
      </c>
      <c r="AJ139" t="s">
        <v>43</v>
      </c>
      <c r="AK139" t="s">
        <v>1282</v>
      </c>
      <c r="AL139" t="s">
        <v>1282</v>
      </c>
      <c r="AM139" s="9">
        <v>1.43</v>
      </c>
      <c r="AN139" s="3">
        <v>1.43</v>
      </c>
      <c r="AX139">
        <v>1.2099999999999999E-3</v>
      </c>
      <c r="BB139">
        <v>0.113</v>
      </c>
      <c r="BF139">
        <v>1.32</v>
      </c>
    </row>
    <row r="140" spans="1:58" ht="39.950000000000003" customHeight="1" x14ac:dyDescent="0.25">
      <c r="A140" t="s">
        <v>1348</v>
      </c>
      <c r="B140" s="6" t="s">
        <v>19</v>
      </c>
      <c r="C140" t="s">
        <v>20</v>
      </c>
      <c r="D140" t="s">
        <v>54</v>
      </c>
      <c r="E140" t="s">
        <v>1505</v>
      </c>
      <c r="F140" t="s">
        <v>1330</v>
      </c>
      <c r="G140" t="s">
        <v>1349</v>
      </c>
      <c r="H140" t="s">
        <v>1238</v>
      </c>
      <c r="I140" t="s">
        <v>1350</v>
      </c>
      <c r="J140">
        <v>2025</v>
      </c>
      <c r="K140">
        <v>2030</v>
      </c>
      <c r="L140" t="s">
        <v>1351</v>
      </c>
      <c r="M140" t="s">
        <v>1345</v>
      </c>
      <c r="N140" t="s">
        <v>1352</v>
      </c>
      <c r="O140" t="s">
        <v>1347</v>
      </c>
      <c r="P140" t="s">
        <v>1301</v>
      </c>
      <c r="Q140" t="s">
        <v>1281</v>
      </c>
      <c r="R140" t="s">
        <v>28</v>
      </c>
      <c r="S140" t="s">
        <v>1246</v>
      </c>
      <c r="T140">
        <f>Table1[[#This Row],[Product Thickness '[m']]]*Table1[[#This Row],[Density '[kg/m3']]]</f>
        <v>2.4750000000000001</v>
      </c>
      <c r="U140">
        <f>Table1[[#This Row],[Product Thickness '[m']]]*Table1[[#This Row],[Density '[kg/m3']]]</f>
        <v>2.4750000000000001</v>
      </c>
      <c r="V140">
        <v>0.15</v>
      </c>
      <c r="Z140">
        <v>1</v>
      </c>
      <c r="AA140">
        <f>Table1[[#This Row],[Area '[m²'] ]]*Table1[[#This Row],[Product Thickness '[m']]]</f>
        <v>0.15</v>
      </c>
      <c r="AC140">
        <v>16.5</v>
      </c>
      <c r="AD140">
        <v>3.5999999999999997E-2</v>
      </c>
      <c r="AE140">
        <f>Table1[[#This Row],[Product Thickness '[m']]]/Table1[[#This Row],[Thermal conductivity '[W/mK']]]</f>
        <v>4.166666666666667</v>
      </c>
      <c r="AH140">
        <v>1</v>
      </c>
      <c r="AI140">
        <v>1</v>
      </c>
      <c r="AJ140" t="s">
        <v>43</v>
      </c>
      <c r="AK140" t="s">
        <v>1282</v>
      </c>
      <c r="AL140" t="s">
        <v>1282</v>
      </c>
      <c r="AM140" s="9">
        <v>2.15</v>
      </c>
      <c r="AN140" s="3">
        <v>2.15</v>
      </c>
      <c r="AX140">
        <v>1.82E-3</v>
      </c>
      <c r="BB140">
        <v>0.17</v>
      </c>
      <c r="BF140">
        <v>1.98</v>
      </c>
    </row>
    <row r="141" spans="1:58" ht="39.950000000000003" customHeight="1" x14ac:dyDescent="0.25">
      <c r="A141" t="s">
        <v>1353</v>
      </c>
      <c r="B141" s="6" t="s">
        <v>19</v>
      </c>
      <c r="C141" t="s">
        <v>20</v>
      </c>
      <c r="D141" t="s">
        <v>54</v>
      </c>
      <c r="E141" t="s">
        <v>1505</v>
      </c>
      <c r="F141" t="s">
        <v>1330</v>
      </c>
      <c r="G141" t="s">
        <v>1354</v>
      </c>
      <c r="H141" t="s">
        <v>1238</v>
      </c>
      <c r="I141" t="s">
        <v>1355</v>
      </c>
      <c r="J141">
        <v>2025</v>
      </c>
      <c r="K141">
        <v>2030</v>
      </c>
      <c r="L141" t="s">
        <v>1356</v>
      </c>
      <c r="M141" t="s">
        <v>1345</v>
      </c>
      <c r="N141" t="s">
        <v>1357</v>
      </c>
      <c r="O141" t="s">
        <v>1358</v>
      </c>
      <c r="P141" t="s">
        <v>1301</v>
      </c>
      <c r="Q141" t="s">
        <v>1281</v>
      </c>
      <c r="R141" t="s">
        <v>28</v>
      </c>
      <c r="S141" t="s">
        <v>1246</v>
      </c>
      <c r="T141">
        <f>Table1[[#This Row],[Product Thickness '[m']]]*Table1[[#This Row],[Density '[kg/m3']]]</f>
        <v>3.3000000000000003</v>
      </c>
      <c r="U141">
        <f>Table1[[#This Row],[Product Thickness '[m']]]*Table1[[#This Row],[Density '[kg/m3']]]</f>
        <v>3.3000000000000003</v>
      </c>
      <c r="V141">
        <v>0.2</v>
      </c>
      <c r="Z141">
        <v>1</v>
      </c>
      <c r="AA141">
        <f>Table1[[#This Row],[Area '[m²'] ]]*Table1[[#This Row],[Product Thickness '[m']]]</f>
        <v>0.2</v>
      </c>
      <c r="AC141">
        <v>16.5</v>
      </c>
      <c r="AD141">
        <v>3.5999999999999997E-2</v>
      </c>
      <c r="AE141">
        <f>Table1[[#This Row],[Product Thickness '[m']]]/Table1[[#This Row],[Thermal conductivity '[W/mK']]]</f>
        <v>5.5555555555555562</v>
      </c>
      <c r="AH141">
        <v>1</v>
      </c>
      <c r="AI141">
        <v>1</v>
      </c>
      <c r="AJ141" t="s">
        <v>43</v>
      </c>
      <c r="AK141" t="s">
        <v>1282</v>
      </c>
      <c r="AL141" t="s">
        <v>1282</v>
      </c>
      <c r="AM141" s="9">
        <v>2.88</v>
      </c>
      <c r="AN141" s="3">
        <v>2.88</v>
      </c>
      <c r="AX141">
        <v>2.4499999999999999E-3</v>
      </c>
      <c r="BB141">
        <v>0.22700000000000001</v>
      </c>
      <c r="BF141">
        <v>2.66</v>
      </c>
    </row>
    <row r="142" spans="1:58" ht="39.950000000000003" customHeight="1" x14ac:dyDescent="0.25">
      <c r="A142" t="s">
        <v>1359</v>
      </c>
      <c r="B142" s="6" t="s">
        <v>19</v>
      </c>
      <c r="C142" t="s">
        <v>20</v>
      </c>
      <c r="D142" t="s">
        <v>54</v>
      </c>
      <c r="E142" t="s">
        <v>1505</v>
      </c>
      <c r="F142" t="s">
        <v>1330</v>
      </c>
      <c r="G142" t="s">
        <v>1360</v>
      </c>
      <c r="H142" t="s">
        <v>1238</v>
      </c>
      <c r="I142" t="s">
        <v>1361</v>
      </c>
      <c r="J142">
        <v>2025</v>
      </c>
      <c r="K142">
        <v>2030</v>
      </c>
      <c r="L142" t="s">
        <v>1362</v>
      </c>
      <c r="M142" t="s">
        <v>1345</v>
      </c>
      <c r="N142" t="s">
        <v>1363</v>
      </c>
      <c r="O142" t="s">
        <v>1358</v>
      </c>
      <c r="P142" t="s">
        <v>1301</v>
      </c>
      <c r="Q142" t="s">
        <v>1281</v>
      </c>
      <c r="R142" t="s">
        <v>28</v>
      </c>
      <c r="S142" t="s">
        <v>1246</v>
      </c>
      <c r="T142">
        <f>Table1[[#This Row],[Product Thickness '[m']]]*Table1[[#This Row],[Density '[kg/m3']]]</f>
        <v>0.41250000000000003</v>
      </c>
      <c r="U142">
        <f>Table1[[#This Row],[Product Thickness '[m']]]*Table1[[#This Row],[Density '[kg/m3']]]</f>
        <v>0.41250000000000003</v>
      </c>
      <c r="V142">
        <v>2.5000000000000001E-2</v>
      </c>
      <c r="Z142">
        <v>1</v>
      </c>
      <c r="AA142">
        <f>Table1[[#This Row],[Area '[m²'] ]]*Table1[[#This Row],[Product Thickness '[m']]]</f>
        <v>2.5000000000000001E-2</v>
      </c>
      <c r="AC142">
        <v>16.5</v>
      </c>
      <c r="AD142">
        <v>3.5999999999999997E-2</v>
      </c>
      <c r="AE142">
        <f>Table1[[#This Row],[Product Thickness '[m']]]/Table1[[#This Row],[Thermal conductivity '[W/mK']]]</f>
        <v>0.69444444444444453</v>
      </c>
      <c r="AH142">
        <v>1</v>
      </c>
      <c r="AI142">
        <v>1</v>
      </c>
      <c r="AJ142" t="s">
        <v>43</v>
      </c>
      <c r="AK142" t="s">
        <v>1282</v>
      </c>
      <c r="AL142" t="s">
        <v>1282</v>
      </c>
      <c r="AM142" s="9">
        <v>0.36099999999999999</v>
      </c>
      <c r="AN142" s="3">
        <v>0.36099999999999999</v>
      </c>
      <c r="AX142">
        <v>3.0600000000000001E-4</v>
      </c>
      <c r="BB142">
        <v>2.8299999999999999E-2</v>
      </c>
      <c r="BF142">
        <v>0.33200000000000002</v>
      </c>
    </row>
    <row r="143" spans="1:58" ht="39.950000000000003" customHeight="1" x14ac:dyDescent="0.25">
      <c r="A143" t="s">
        <v>1364</v>
      </c>
      <c r="B143" s="6" t="s">
        <v>19</v>
      </c>
      <c r="C143" t="s">
        <v>20</v>
      </c>
      <c r="D143" t="s">
        <v>54</v>
      </c>
      <c r="E143" t="s">
        <v>1505</v>
      </c>
      <c r="F143" t="s">
        <v>1330</v>
      </c>
      <c r="G143" t="s">
        <v>1365</v>
      </c>
      <c r="H143" t="s">
        <v>1238</v>
      </c>
      <c r="I143" t="s">
        <v>1366</v>
      </c>
      <c r="J143">
        <v>2025</v>
      </c>
      <c r="K143">
        <v>2030</v>
      </c>
      <c r="L143" t="s">
        <v>1367</v>
      </c>
      <c r="M143" t="s">
        <v>1345</v>
      </c>
      <c r="N143" t="s">
        <v>1368</v>
      </c>
      <c r="O143" t="s">
        <v>1358</v>
      </c>
      <c r="P143" t="s">
        <v>1301</v>
      </c>
      <c r="Q143" t="s">
        <v>1281</v>
      </c>
      <c r="R143" t="s">
        <v>28</v>
      </c>
      <c r="S143" t="s">
        <v>1246</v>
      </c>
      <c r="T143">
        <f>Table1[[#This Row],[Product Thickness '[m']]]*Table1[[#This Row],[Density '[kg/m3']]]</f>
        <v>0.82500000000000007</v>
      </c>
      <c r="U143">
        <f>Table1[[#This Row],[Product Thickness '[m']]]*Table1[[#This Row],[Density '[kg/m3']]]</f>
        <v>0.82500000000000007</v>
      </c>
      <c r="V143">
        <v>0.05</v>
      </c>
      <c r="Z143">
        <v>1</v>
      </c>
      <c r="AA143">
        <f>Table1[[#This Row],[Area '[m²'] ]]*Table1[[#This Row],[Product Thickness '[m']]]</f>
        <v>0.05</v>
      </c>
      <c r="AC143">
        <v>16.5</v>
      </c>
      <c r="AD143">
        <v>3.5999999999999997E-2</v>
      </c>
      <c r="AE143">
        <f>Table1[[#This Row],[Product Thickness '[m']]]/Table1[[#This Row],[Thermal conductivity '[W/mK']]]</f>
        <v>1.3888888888888891</v>
      </c>
      <c r="AH143">
        <v>1</v>
      </c>
      <c r="AI143">
        <v>1</v>
      </c>
      <c r="AJ143" t="s">
        <v>43</v>
      </c>
      <c r="AK143" t="s">
        <v>1282</v>
      </c>
      <c r="AL143" t="s">
        <v>1282</v>
      </c>
      <c r="AM143" s="9">
        <v>0.71799999999999997</v>
      </c>
      <c r="AN143" s="3">
        <v>0.71799999999999997</v>
      </c>
      <c r="AX143">
        <v>6.0800000000000003E-4</v>
      </c>
      <c r="BB143">
        <v>5.67E-2</v>
      </c>
      <c r="BF143">
        <v>0.66100000000000003</v>
      </c>
    </row>
    <row r="144" spans="1:58" ht="39.950000000000003" customHeight="1" x14ac:dyDescent="0.25">
      <c r="A144" t="s">
        <v>1369</v>
      </c>
      <c r="B144" s="6" t="s">
        <v>19</v>
      </c>
      <c r="C144" t="s">
        <v>20</v>
      </c>
      <c r="D144" t="s">
        <v>54</v>
      </c>
      <c r="E144" t="s">
        <v>1505</v>
      </c>
      <c r="F144" t="s">
        <v>1330</v>
      </c>
      <c r="G144" t="s">
        <v>1370</v>
      </c>
      <c r="H144" t="s">
        <v>1238</v>
      </c>
      <c r="I144" t="s">
        <v>1371</v>
      </c>
      <c r="J144">
        <v>2025</v>
      </c>
      <c r="K144">
        <v>2030</v>
      </c>
      <c r="L144" t="s">
        <v>1372</v>
      </c>
      <c r="M144" t="s">
        <v>1345</v>
      </c>
      <c r="N144" t="s">
        <v>1373</v>
      </c>
      <c r="O144" t="s">
        <v>1358</v>
      </c>
      <c r="P144" t="s">
        <v>1301</v>
      </c>
      <c r="Q144" t="s">
        <v>1281</v>
      </c>
      <c r="R144" t="s">
        <v>28</v>
      </c>
      <c r="S144" t="s">
        <v>1246</v>
      </c>
      <c r="T144">
        <f>Table1[[#This Row],[Product Thickness '[m']]]*Table1[[#This Row],[Density '[kg/m3']]]</f>
        <v>1.155</v>
      </c>
      <c r="U144">
        <f>Table1[[#This Row],[Product Thickness '[m']]]*Table1[[#This Row],[Density '[kg/m3']]]</f>
        <v>1.155</v>
      </c>
      <c r="V144">
        <v>7.0000000000000007E-2</v>
      </c>
      <c r="Z144">
        <v>1</v>
      </c>
      <c r="AA144">
        <f>Table1[[#This Row],[Area '[m²'] ]]*Table1[[#This Row],[Product Thickness '[m']]]</f>
        <v>7.0000000000000007E-2</v>
      </c>
      <c r="AC144">
        <v>16.5</v>
      </c>
      <c r="AD144">
        <v>3.5999999999999997E-2</v>
      </c>
      <c r="AE144">
        <f>Table1[[#This Row],[Product Thickness '[m']]]/Table1[[#This Row],[Thermal conductivity '[W/mK']]]</f>
        <v>1.9444444444444449</v>
      </c>
      <c r="AH144">
        <v>1</v>
      </c>
      <c r="AI144">
        <v>1</v>
      </c>
      <c r="AJ144" t="s">
        <v>43</v>
      </c>
      <c r="AK144" t="s">
        <v>1282</v>
      </c>
      <c r="AL144" t="s">
        <v>1282</v>
      </c>
      <c r="AM144" s="9">
        <v>1</v>
      </c>
      <c r="AN144" s="3">
        <v>1</v>
      </c>
      <c r="AX144">
        <v>8.4999999999999995E-4</v>
      </c>
      <c r="BB144">
        <v>7.9299999999999995E-2</v>
      </c>
      <c r="BF144">
        <v>0.92400000000000004</v>
      </c>
    </row>
    <row r="145" spans="1:58" ht="39.950000000000003" customHeight="1" x14ac:dyDescent="0.25">
      <c r="A145" t="s">
        <v>1374</v>
      </c>
      <c r="B145" s="6" t="s">
        <v>19</v>
      </c>
      <c r="C145" t="s">
        <v>20</v>
      </c>
      <c r="D145" t="s">
        <v>54</v>
      </c>
      <c r="E145" t="s">
        <v>1505</v>
      </c>
      <c r="F145" t="s">
        <v>1330</v>
      </c>
      <c r="G145" t="s">
        <v>1375</v>
      </c>
      <c r="H145" t="s">
        <v>1238</v>
      </c>
      <c r="I145" t="s">
        <v>1376</v>
      </c>
      <c r="J145">
        <v>2025</v>
      </c>
      <c r="K145">
        <v>2030</v>
      </c>
      <c r="L145" t="s">
        <v>1344</v>
      </c>
      <c r="M145" t="s">
        <v>1345</v>
      </c>
      <c r="N145" t="s">
        <v>1377</v>
      </c>
      <c r="O145" t="s">
        <v>1358</v>
      </c>
      <c r="P145" t="s">
        <v>1301</v>
      </c>
      <c r="Q145" t="s">
        <v>1281</v>
      </c>
      <c r="R145" t="s">
        <v>28</v>
      </c>
      <c r="S145" t="s">
        <v>1246</v>
      </c>
      <c r="T145">
        <f>Table1[[#This Row],[Product Thickness '[m']]]*Table1[[#This Row],[Density '[kg/m3']]]</f>
        <v>1.6500000000000001</v>
      </c>
      <c r="U145">
        <f>Table1[[#This Row],[Product Thickness '[m']]]*Table1[[#This Row],[Density '[kg/m3']]]</f>
        <v>1.6500000000000001</v>
      </c>
      <c r="V145">
        <v>0.1</v>
      </c>
      <c r="Z145">
        <v>1</v>
      </c>
      <c r="AA145">
        <f>Table1[[#This Row],[Area '[m²'] ]]*Table1[[#This Row],[Product Thickness '[m']]]</f>
        <v>0.1</v>
      </c>
      <c r="AC145">
        <v>16.5</v>
      </c>
      <c r="AD145">
        <v>3.5999999999999997E-2</v>
      </c>
      <c r="AE145">
        <f>Table1[[#This Row],[Product Thickness '[m']]]/Table1[[#This Row],[Thermal conductivity '[W/mK']]]</f>
        <v>2.7777777777777781</v>
      </c>
      <c r="AH145">
        <v>1</v>
      </c>
      <c r="AI145">
        <v>1</v>
      </c>
      <c r="AJ145" t="s">
        <v>43</v>
      </c>
      <c r="AK145" t="s">
        <v>1282</v>
      </c>
      <c r="AL145" t="s">
        <v>1282</v>
      </c>
      <c r="AM145" s="9">
        <v>1.43</v>
      </c>
      <c r="AN145" s="3">
        <v>1.43</v>
      </c>
      <c r="AX145">
        <v>1.2099999999999999E-3</v>
      </c>
      <c r="BB145">
        <v>0.113</v>
      </c>
      <c r="BF145">
        <v>1.32</v>
      </c>
    </row>
    <row r="146" spans="1:58" ht="39.950000000000003" customHeight="1" x14ac:dyDescent="0.25">
      <c r="A146" t="s">
        <v>304</v>
      </c>
      <c r="B146" s="6" t="s">
        <v>19</v>
      </c>
      <c r="C146" t="s">
        <v>20</v>
      </c>
      <c r="D146" t="s">
        <v>1706</v>
      </c>
      <c r="E146" t="s">
        <v>312</v>
      </c>
      <c r="F146" t="s">
        <v>305</v>
      </c>
      <c r="G146" t="s">
        <v>306</v>
      </c>
      <c r="H146" t="s">
        <v>22</v>
      </c>
      <c r="I146" t="s">
        <v>307</v>
      </c>
      <c r="J146">
        <v>2024</v>
      </c>
      <c r="K146">
        <v>2029</v>
      </c>
      <c r="M146" t="s">
        <v>308</v>
      </c>
      <c r="N146" t="s">
        <v>309</v>
      </c>
      <c r="O146" t="s">
        <v>310</v>
      </c>
      <c r="P146" t="s">
        <v>41</v>
      </c>
      <c r="Q146" t="s">
        <v>41</v>
      </c>
      <c r="R146" t="s">
        <v>28</v>
      </c>
      <c r="S146" t="s">
        <v>311</v>
      </c>
      <c r="T146">
        <v>1000</v>
      </c>
      <c r="AA146">
        <f>Table1[[#This Row],[Mass per DU '[kg']]]/Table1[[#This Row],[Density '[kg/m3']]]</f>
        <v>0.66666666666666663</v>
      </c>
      <c r="AC146">
        <v>1500</v>
      </c>
      <c r="AH146">
        <v>1</v>
      </c>
      <c r="AI146">
        <v>1000</v>
      </c>
      <c r="AJ146" t="s">
        <v>30</v>
      </c>
      <c r="AK146" t="s">
        <v>31</v>
      </c>
      <c r="AL146" t="s">
        <v>31</v>
      </c>
      <c r="AM146" s="9">
        <f>SUM(AR146,AS146,AT146)</f>
        <v>0.20531114273500001</v>
      </c>
      <c r="AN146" s="3">
        <f>SUM(AR146,AS146,AT146)</f>
        <v>0.20531114273500001</v>
      </c>
      <c r="AR146">
        <v>0</v>
      </c>
      <c r="AS146">
        <v>0</v>
      </c>
      <c r="AT146">
        <v>0.20531114273500001</v>
      </c>
      <c r="AU146">
        <v>0</v>
      </c>
      <c r="AV146">
        <v>0</v>
      </c>
      <c r="AW146">
        <v>2.0480688999999998E-5</v>
      </c>
      <c r="AX146">
        <f>Table1[[#This Row],[Global Warming Potential - Land Use And Land Use Change (GWP-luluc) '[kg CO₂e'] - A1]]+Table1[[#This Row],[Global Warming Potential - Land Use And Land Use Change (GWP-luluc) '[kg CO₂e'] - A2]]+Table1[[#This Row],[Global Warming Potential - Land Use And Land Use Change (GWP-luluc) '[kg CO₂e'] - A3]]</f>
        <v>2.0480688999999998E-5</v>
      </c>
      <c r="AY146">
        <v>0</v>
      </c>
      <c r="AZ146">
        <v>0</v>
      </c>
      <c r="BA146">
        <v>7.7009524000000001E-5</v>
      </c>
      <c r="BB146">
        <f>Table1[[#This Row],[Global Warming Potential - Biogenic (GWP-biogenic) '[kg CO₂e'] - A1]]+Table1[[#This Row],[Global Warming Potential - Biogenic (GWP-biogenic) '[kg CO₂e'] - A2]]+Table1[[#This Row],[Global Warming Potential - Biogenic (GWP-biogenic) '[kg CO₂e'] - A3]]</f>
        <v>7.7009524000000001E-5</v>
      </c>
      <c r="BC146">
        <v>0</v>
      </c>
      <c r="BD146">
        <v>0</v>
      </c>
      <c r="BE146">
        <v>0.205219313027</v>
      </c>
      <c r="BF146">
        <f>Table1[[#This Row],[Global Warming Potential - Fossil Fuels (GWP-fossil) '[kg CO₂e'] - A1]]+Table1[[#This Row],[Global Warming Potential - Fossil Fuels (GWP-fossil) '[kg CO₂e'] - A2]]+Table1[[#This Row],[Global Warming Potential - Fossil Fuels (GWP-fossil) '[kg CO₂e'] - A3]]</f>
        <v>0.205219313027</v>
      </c>
    </row>
    <row r="147" spans="1:58" ht="39.950000000000003" customHeight="1" x14ac:dyDescent="0.25">
      <c r="A147" t="s">
        <v>364</v>
      </c>
      <c r="B147" s="6" t="s">
        <v>19</v>
      </c>
      <c r="C147" t="s">
        <v>20</v>
      </c>
      <c r="D147" t="s">
        <v>1706</v>
      </c>
      <c r="E147" t="s">
        <v>370</v>
      </c>
      <c r="F147" t="s">
        <v>176</v>
      </c>
      <c r="G147" t="s">
        <v>365</v>
      </c>
      <c r="H147" t="s">
        <v>22</v>
      </c>
      <c r="I147" t="s">
        <v>366</v>
      </c>
      <c r="J147">
        <v>2020</v>
      </c>
      <c r="K147">
        <v>2025</v>
      </c>
      <c r="L147" t="s">
        <v>367</v>
      </c>
      <c r="M147" t="s">
        <v>368</v>
      </c>
      <c r="N147" t="s">
        <v>369</v>
      </c>
      <c r="P147" t="s">
        <v>41</v>
      </c>
      <c r="Q147" t="s">
        <v>41</v>
      </c>
      <c r="R147" t="s">
        <v>28</v>
      </c>
      <c r="S147" t="s">
        <v>42</v>
      </c>
      <c r="T147">
        <v>1000</v>
      </c>
      <c r="AA147">
        <f>Table1[[#This Row],[Mass per DU '[kg']]]/Table1[[#This Row],[Density '[kg/m3']]]</f>
        <v>0.37037037037037035</v>
      </c>
      <c r="AC147">
        <v>2700</v>
      </c>
      <c r="AD147">
        <v>0.61</v>
      </c>
      <c r="AH147">
        <v>1</v>
      </c>
      <c r="AI147">
        <v>1000</v>
      </c>
      <c r="AJ147" t="s">
        <v>30</v>
      </c>
      <c r="AK147" t="s">
        <v>31</v>
      </c>
      <c r="AL147" t="s">
        <v>31</v>
      </c>
      <c r="AM147" s="9">
        <f>SUM(AO147,AP147,AQ147)</f>
        <v>135.79399999999998</v>
      </c>
      <c r="AN147" s="3">
        <f>SUM(AO147,AP147,AQ147)</f>
        <v>135.79399999999998</v>
      </c>
      <c r="AO147">
        <v>111.6</v>
      </c>
      <c r="AP147">
        <v>2.1840000000000002</v>
      </c>
      <c r="AQ147">
        <v>22.01</v>
      </c>
    </row>
    <row r="148" spans="1:58" ht="39.950000000000003" customHeight="1" x14ac:dyDescent="0.25">
      <c r="A148" t="s">
        <v>397</v>
      </c>
      <c r="B148" s="6" t="s">
        <v>19</v>
      </c>
      <c r="C148" t="s">
        <v>20</v>
      </c>
      <c r="D148" t="s">
        <v>1706</v>
      </c>
      <c r="E148" t="s">
        <v>405</v>
      </c>
      <c r="F148" t="s">
        <v>398</v>
      </c>
      <c r="G148" t="s">
        <v>399</v>
      </c>
      <c r="H148" t="s">
        <v>22</v>
      </c>
      <c r="I148" t="s">
        <v>400</v>
      </c>
      <c r="J148">
        <v>2020</v>
      </c>
      <c r="K148">
        <v>2025</v>
      </c>
      <c r="L148" t="s">
        <v>401</v>
      </c>
      <c r="M148" t="s">
        <v>402</v>
      </c>
      <c r="N148" t="s">
        <v>403</v>
      </c>
      <c r="O148" t="s">
        <v>404</v>
      </c>
      <c r="P148" t="s">
        <v>41</v>
      </c>
      <c r="Q148" t="s">
        <v>41</v>
      </c>
      <c r="R148" t="s">
        <v>28</v>
      </c>
      <c r="S148" t="s">
        <v>236</v>
      </c>
      <c r="T148">
        <v>1000</v>
      </c>
      <c r="AA148">
        <f>Table1[[#This Row],[Mass per DU '[kg']]]/Table1[[#This Row],[Density '[kg/m3']]]</f>
        <v>0.37037037037037035</v>
      </c>
      <c r="AC148">
        <v>2700</v>
      </c>
      <c r="AD148">
        <v>2.9</v>
      </c>
      <c r="AH148">
        <v>1</v>
      </c>
      <c r="AI148">
        <v>1000</v>
      </c>
      <c r="AJ148" t="s">
        <v>30</v>
      </c>
      <c r="AK148" t="s">
        <v>31</v>
      </c>
      <c r="AL148" t="s">
        <v>31</v>
      </c>
      <c r="AM148" s="9">
        <f>SUM(AO148,AP148,AQ148)</f>
        <v>160.21600000000001</v>
      </c>
      <c r="AN148" s="3">
        <f>SUM(AO148,AP148,AQ148)</f>
        <v>160.21600000000001</v>
      </c>
      <c r="AO148">
        <v>149</v>
      </c>
      <c r="AP148">
        <v>10.9</v>
      </c>
      <c r="AQ148">
        <v>0.316</v>
      </c>
    </row>
    <row r="149" spans="1:58" ht="39.950000000000003" customHeight="1" x14ac:dyDescent="0.25">
      <c r="A149" t="s">
        <v>839</v>
      </c>
      <c r="B149" s="6" t="s">
        <v>19</v>
      </c>
      <c r="C149" t="s">
        <v>20</v>
      </c>
      <c r="D149" t="s">
        <v>1706</v>
      </c>
      <c r="E149" t="s">
        <v>312</v>
      </c>
      <c r="F149" t="s">
        <v>305</v>
      </c>
      <c r="G149" t="s">
        <v>840</v>
      </c>
      <c r="H149" t="s">
        <v>22</v>
      </c>
      <c r="I149" t="s">
        <v>841</v>
      </c>
      <c r="J149">
        <v>2020</v>
      </c>
      <c r="K149">
        <v>2025</v>
      </c>
      <c r="L149" t="s">
        <v>842</v>
      </c>
      <c r="M149" t="s">
        <v>843</v>
      </c>
      <c r="N149" t="s">
        <v>844</v>
      </c>
      <c r="P149" t="s">
        <v>41</v>
      </c>
      <c r="Q149" t="s">
        <v>41</v>
      </c>
      <c r="R149" t="s">
        <v>28</v>
      </c>
      <c r="S149" t="s">
        <v>236</v>
      </c>
      <c r="T149">
        <v>1000</v>
      </c>
      <c r="AA149">
        <f>Table1[[#This Row],[Mass per DU '[kg']]]/Table1[[#This Row],[Density '[kg/m3']]]</f>
        <v>0.43103448275862066</v>
      </c>
      <c r="AC149">
        <v>2320</v>
      </c>
      <c r="AH149">
        <v>1</v>
      </c>
      <c r="AI149">
        <v>1000</v>
      </c>
      <c r="AJ149" t="s">
        <v>30</v>
      </c>
      <c r="AK149" t="s">
        <v>31</v>
      </c>
      <c r="AL149" t="s">
        <v>31</v>
      </c>
      <c r="AM149" s="9">
        <f>SUM(AO149,AP149,AQ149)</f>
        <v>0.20599999999999999</v>
      </c>
      <c r="AN149" s="3">
        <f>SUM(AO149,AP149,AQ149)</f>
        <v>0.20599999999999999</v>
      </c>
      <c r="AO149">
        <v>0</v>
      </c>
      <c r="AP149">
        <v>0</v>
      </c>
      <c r="AQ149">
        <v>0.20599999999999999</v>
      </c>
    </row>
    <row r="150" spans="1:58" ht="39.950000000000003" customHeight="1" x14ac:dyDescent="0.25">
      <c r="A150" t="s">
        <v>1000</v>
      </c>
      <c r="B150" s="6" t="s">
        <v>19</v>
      </c>
      <c r="C150" t="s">
        <v>20</v>
      </c>
      <c r="D150" t="s">
        <v>1706</v>
      </c>
      <c r="E150" t="s">
        <v>312</v>
      </c>
      <c r="F150" t="s">
        <v>305</v>
      </c>
      <c r="G150" t="s">
        <v>1001</v>
      </c>
      <c r="H150" t="s">
        <v>22</v>
      </c>
      <c r="I150" t="s">
        <v>307</v>
      </c>
      <c r="J150">
        <v>2024</v>
      </c>
      <c r="K150">
        <v>2029</v>
      </c>
      <c r="M150" t="s">
        <v>308</v>
      </c>
      <c r="N150" t="s">
        <v>309</v>
      </c>
      <c r="O150" t="s">
        <v>310</v>
      </c>
      <c r="P150" t="s">
        <v>41</v>
      </c>
      <c r="Q150" t="s">
        <v>41</v>
      </c>
      <c r="R150" t="s">
        <v>28</v>
      </c>
      <c r="S150" t="s">
        <v>311</v>
      </c>
      <c r="T150">
        <v>1000</v>
      </c>
      <c r="AA150">
        <f>Table1[[#This Row],[Mass per DU '[kg']]]/Table1[[#This Row],[Density '[kg/m3']]]</f>
        <v>0.41666666666666669</v>
      </c>
      <c r="AC150">
        <v>2400</v>
      </c>
      <c r="AH150">
        <v>1</v>
      </c>
      <c r="AI150">
        <v>1000</v>
      </c>
      <c r="AJ150" t="s">
        <v>30</v>
      </c>
      <c r="AK150" t="s">
        <v>31</v>
      </c>
      <c r="AL150" t="s">
        <v>31</v>
      </c>
      <c r="AM150" s="9">
        <f>SUM(AR150,AS150,AT150)</f>
        <v>0.20530000000000001</v>
      </c>
      <c r="AN150" s="3">
        <f>SUM(AR150,AS150,AT150)</f>
        <v>0.20530000000000001</v>
      </c>
      <c r="AR150">
        <v>0</v>
      </c>
      <c r="AS150">
        <v>0</v>
      </c>
      <c r="AT150">
        <v>0.20530000000000001</v>
      </c>
      <c r="AU150">
        <v>0</v>
      </c>
      <c r="AV150">
        <v>0</v>
      </c>
      <c r="AW150">
        <v>2.048E-5</v>
      </c>
      <c r="AX150">
        <f>Table1[[#This Row],[Global Warming Potential - Land Use And Land Use Change (GWP-luluc) '[kg CO₂e'] - A1]]+Table1[[#This Row],[Global Warming Potential - Land Use And Land Use Change (GWP-luluc) '[kg CO₂e'] - A2]]+Table1[[#This Row],[Global Warming Potential - Land Use And Land Use Change (GWP-luluc) '[kg CO₂e'] - A3]]</f>
        <v>2.048E-5</v>
      </c>
      <c r="AY150">
        <v>0</v>
      </c>
      <c r="AZ150">
        <v>0</v>
      </c>
      <c r="BA150">
        <v>7.7009999999999996E-5</v>
      </c>
      <c r="BB150">
        <f>Table1[[#This Row],[Global Warming Potential - Biogenic (GWP-biogenic) '[kg CO₂e'] - A1]]+Table1[[#This Row],[Global Warming Potential - Biogenic (GWP-biogenic) '[kg CO₂e'] - A2]]+Table1[[#This Row],[Global Warming Potential - Biogenic (GWP-biogenic) '[kg CO₂e'] - A3]]</f>
        <v>7.7009999999999996E-5</v>
      </c>
      <c r="BC150">
        <v>0</v>
      </c>
      <c r="BD150">
        <v>0</v>
      </c>
      <c r="BE150">
        <v>0.20519999999999999</v>
      </c>
      <c r="BF150">
        <f>Table1[[#This Row],[Global Warming Potential - Fossil Fuels (GWP-fossil) '[kg CO₂e'] - A1]]+Table1[[#This Row],[Global Warming Potential - Fossil Fuels (GWP-fossil) '[kg CO₂e'] - A2]]+Table1[[#This Row],[Global Warming Potential - Fossil Fuels (GWP-fossil) '[kg CO₂e'] - A3]]</f>
        <v>0.20519999999999999</v>
      </c>
    </row>
    <row r="151" spans="1:58" ht="39.950000000000003" customHeight="1" x14ac:dyDescent="0.25">
      <c r="A151" t="s">
        <v>630</v>
      </c>
      <c r="B151" s="6" t="s">
        <v>19</v>
      </c>
      <c r="C151" t="s">
        <v>20</v>
      </c>
      <c r="D151" t="s">
        <v>1706</v>
      </c>
      <c r="E151" t="s">
        <v>636</v>
      </c>
      <c r="F151" t="s">
        <v>210</v>
      </c>
      <c r="G151" t="s">
        <v>631</v>
      </c>
      <c r="H151" t="s">
        <v>22</v>
      </c>
      <c r="I151" t="s">
        <v>632</v>
      </c>
      <c r="J151">
        <v>2021</v>
      </c>
      <c r="K151">
        <v>2026</v>
      </c>
      <c r="L151" s="2" t="s">
        <v>633</v>
      </c>
      <c r="M151" t="s">
        <v>634</v>
      </c>
      <c r="N151" t="s">
        <v>635</v>
      </c>
      <c r="P151" t="s">
        <v>41</v>
      </c>
      <c r="Q151" t="s">
        <v>41</v>
      </c>
      <c r="R151" t="s">
        <v>28</v>
      </c>
      <c r="S151" t="s">
        <v>96</v>
      </c>
      <c r="T151">
        <v>1000</v>
      </c>
      <c r="U151" s="2"/>
      <c r="V151" s="2"/>
      <c r="W151" s="2"/>
      <c r="X151" s="2"/>
      <c r="Y151" s="2"/>
      <c r="Z151" s="2"/>
      <c r="AA151">
        <f>Table1[[#This Row],[Mass per DU '[kg']]]/Table1[[#This Row],[Density '[kg/m3']]]</f>
        <v>0.50761421319796951</v>
      </c>
      <c r="AB151" s="2"/>
      <c r="AC151" s="2">
        <v>1970</v>
      </c>
      <c r="AD151" s="2">
        <v>0.63</v>
      </c>
      <c r="AE151" s="2"/>
      <c r="AF151" s="2"/>
      <c r="AG151" s="2"/>
      <c r="AH151">
        <v>1</v>
      </c>
      <c r="AI151">
        <v>1000</v>
      </c>
      <c r="AJ151" t="s">
        <v>30</v>
      </c>
      <c r="AK151" t="s">
        <v>31</v>
      </c>
      <c r="AL151" t="s">
        <v>31</v>
      </c>
      <c r="AM151" s="9">
        <f>SUM(AO151,AP151,AQ151)</f>
        <v>211.41</v>
      </c>
      <c r="AN151" s="3">
        <f>SUM(AO151,AP151,AQ151)</f>
        <v>211.41</v>
      </c>
      <c r="AO151">
        <v>14.2</v>
      </c>
      <c r="AP151">
        <v>4.21</v>
      </c>
      <c r="AQ151">
        <v>193</v>
      </c>
    </row>
    <row r="152" spans="1:58" ht="39.950000000000003" customHeight="1" x14ac:dyDescent="0.25">
      <c r="A152" t="s">
        <v>1057</v>
      </c>
      <c r="B152" s="6" t="s">
        <v>19</v>
      </c>
      <c r="C152" t="s">
        <v>20</v>
      </c>
      <c r="D152" t="s">
        <v>1706</v>
      </c>
      <c r="E152" t="s">
        <v>636</v>
      </c>
      <c r="F152" t="s">
        <v>210</v>
      </c>
      <c r="G152" t="s">
        <v>1058</v>
      </c>
      <c r="H152" t="s">
        <v>22</v>
      </c>
      <c r="I152" t="s">
        <v>632</v>
      </c>
      <c r="J152">
        <v>2021</v>
      </c>
      <c r="K152">
        <v>2026</v>
      </c>
      <c r="L152" t="s">
        <v>633</v>
      </c>
      <c r="M152" t="s">
        <v>1059</v>
      </c>
      <c r="N152" t="s">
        <v>635</v>
      </c>
      <c r="P152" t="s">
        <v>41</v>
      </c>
      <c r="Q152" t="s">
        <v>41</v>
      </c>
      <c r="R152" t="s">
        <v>28</v>
      </c>
      <c r="S152" t="s">
        <v>96</v>
      </c>
      <c r="T152">
        <v>1000</v>
      </c>
      <c r="AA152">
        <f>Table1[[#This Row],[Mass per DU '[kg']]]/Table1[[#This Row],[Density '[kg/m3']]]</f>
        <v>0.50761421319796951</v>
      </c>
      <c r="AC152" s="2">
        <v>1970</v>
      </c>
      <c r="AD152" s="2">
        <v>0.63</v>
      </c>
      <c r="AH152">
        <v>1</v>
      </c>
      <c r="AI152">
        <v>1000</v>
      </c>
      <c r="AJ152" t="s">
        <v>30</v>
      </c>
      <c r="AK152" t="s">
        <v>31</v>
      </c>
      <c r="AL152" t="s">
        <v>31</v>
      </c>
      <c r="AM152" s="9">
        <f>SUM(AO152,AP152,AQ152)</f>
        <v>14.2</v>
      </c>
      <c r="AN152" s="3">
        <f>SUM(AO152,AP152,AQ152)</f>
        <v>14.2</v>
      </c>
      <c r="AO152">
        <v>14.2</v>
      </c>
    </row>
    <row r="153" spans="1:58" ht="39.950000000000003" customHeight="1" x14ac:dyDescent="0.25">
      <c r="A153" t="s">
        <v>1524</v>
      </c>
      <c r="B153" s="6" t="s">
        <v>19</v>
      </c>
      <c r="C153" t="s">
        <v>20</v>
      </c>
      <c r="D153" t="s">
        <v>1706</v>
      </c>
      <c r="E153" t="s">
        <v>370</v>
      </c>
      <c r="F153" t="s">
        <v>1525</v>
      </c>
      <c r="G153" t="s">
        <v>1531</v>
      </c>
      <c r="H153" t="s">
        <v>1238</v>
      </c>
      <c r="I153" t="s">
        <v>1526</v>
      </c>
      <c r="J153">
        <v>2022</v>
      </c>
      <c r="K153">
        <v>2027</v>
      </c>
      <c r="L153" t="s">
        <v>1527</v>
      </c>
      <c r="M153" t="s">
        <v>1528</v>
      </c>
      <c r="N153" t="s">
        <v>1529</v>
      </c>
      <c r="O153" t="s">
        <v>1530</v>
      </c>
      <c r="P153" t="s">
        <v>1428</v>
      </c>
      <c r="Q153" t="s">
        <v>1281</v>
      </c>
      <c r="R153" t="s">
        <v>28</v>
      </c>
      <c r="S153" t="s">
        <v>1429</v>
      </c>
      <c r="T153">
        <v>1000</v>
      </c>
      <c r="AH153">
        <v>1</v>
      </c>
      <c r="AI153">
        <v>1000</v>
      </c>
      <c r="AJ153" t="s">
        <v>30</v>
      </c>
      <c r="AK153" t="s">
        <v>31</v>
      </c>
      <c r="AL153" t="s">
        <v>31</v>
      </c>
      <c r="AM153" s="9">
        <f>Table1[[#This Row],[Global Warming Potential - Total (GWP-total) '[kg CO₂e'] - A1]]+Table1[[#This Row],[Global Warming Potential - Total (GWP-total) '[kg CO₂e'] - A2]]+Table1[[#This Row],[Global Warming Potential - Total (GWP-total) '[kg CO₂e'] - A3]]</f>
        <v>154.99</v>
      </c>
      <c r="AN153" s="3">
        <f>Table1[[#This Row],[Global Warming Potential - Total (GWP-total) '[kg CO₂e'] - A1]]+Table1[[#This Row],[Global Warming Potential - Total (GWP-total) '[kg CO₂e'] - A2]]+Table1[[#This Row],[Global Warming Potential - Total (GWP-total) '[kg CO₂e'] - A3]]</f>
        <v>154.99</v>
      </c>
      <c r="AR153">
        <v>121</v>
      </c>
      <c r="AS153">
        <v>5.69</v>
      </c>
      <c r="AT153">
        <v>28.3</v>
      </c>
      <c r="AU153">
        <v>2.2599999999999999E-2</v>
      </c>
      <c r="AV153">
        <v>1.7799999999999999E-3</v>
      </c>
      <c r="AW153">
        <v>3.7499999999999999E-3</v>
      </c>
      <c r="AX153">
        <f>Table1[[#This Row],[Global Warming Potential - Land Use And Land Use Change (GWP-luluc) '[kg CO₂e'] - A1]]+Table1[[#This Row],[Global Warming Potential - Land Use And Land Use Change (GWP-luluc) '[kg CO₂e'] - A2]]+Table1[[#This Row],[Global Warming Potential - Land Use And Land Use Change (GWP-luluc) '[kg CO₂e'] - A3]]</f>
        <v>2.8129999999999999E-2</v>
      </c>
      <c r="AY153">
        <v>1.92</v>
      </c>
      <c r="AZ153">
        <v>4.1900000000000001E-3</v>
      </c>
      <c r="BA153">
        <v>-0.438</v>
      </c>
      <c r="BB153">
        <f>Table1[[#This Row],[Global Warming Potential - Biogenic (GWP-biogenic) '[kg CO₂e'] - A1]]+Table1[[#This Row],[Global Warming Potential - Biogenic (GWP-biogenic) '[kg CO₂e'] - A2]]+Table1[[#This Row],[Global Warming Potential - Biogenic (GWP-biogenic) '[kg CO₂e'] - A3]]</f>
        <v>1.4861899999999999</v>
      </c>
      <c r="BC153">
        <v>119</v>
      </c>
      <c r="BD153">
        <v>5.68</v>
      </c>
      <c r="BE153">
        <v>28.7</v>
      </c>
      <c r="BF153">
        <f>Table1[[#This Row],[Global Warming Potential - Fossil Fuels (GWP-fossil) '[kg CO₂e'] - A1]]+Table1[[#This Row],[Global Warming Potential - Fossil Fuels (GWP-fossil) '[kg CO₂e'] - A2]]+Table1[[#This Row],[Global Warming Potential - Fossil Fuels (GWP-fossil) '[kg CO₂e'] - A3]]</f>
        <v>153.38</v>
      </c>
    </row>
    <row r="154" spans="1:58" ht="39.950000000000003" customHeight="1" x14ac:dyDescent="0.25">
      <c r="A154" t="s">
        <v>1678</v>
      </c>
      <c r="B154" s="6" t="s">
        <v>19</v>
      </c>
      <c r="C154" t="s">
        <v>20</v>
      </c>
      <c r="D154" t="s">
        <v>1706</v>
      </c>
      <c r="E154" t="s">
        <v>312</v>
      </c>
      <c r="F154" t="s">
        <v>1679</v>
      </c>
      <c r="G154" t="s">
        <v>1680</v>
      </c>
      <c r="H154" t="s">
        <v>1238</v>
      </c>
      <c r="I154" t="s">
        <v>1681</v>
      </c>
      <c r="J154">
        <v>2025</v>
      </c>
      <c r="K154">
        <v>2030</v>
      </c>
      <c r="L154" t="s">
        <v>1682</v>
      </c>
      <c r="M154" t="s">
        <v>1683</v>
      </c>
      <c r="N154" t="s">
        <v>1684</v>
      </c>
      <c r="O154" t="s">
        <v>1685</v>
      </c>
      <c r="P154" t="s">
        <v>1686</v>
      </c>
      <c r="Q154" t="s">
        <v>1687</v>
      </c>
      <c r="R154" t="s">
        <v>28</v>
      </c>
      <c r="S154" t="s">
        <v>1688</v>
      </c>
      <c r="T154">
        <v>1000</v>
      </c>
      <c r="AH154">
        <v>1</v>
      </c>
      <c r="AI154">
        <v>1000</v>
      </c>
      <c r="AJ154" t="s">
        <v>30</v>
      </c>
      <c r="AK154" t="s">
        <v>31</v>
      </c>
      <c r="AL154" t="s">
        <v>31</v>
      </c>
      <c r="AM154" s="9">
        <v>6.56</v>
      </c>
      <c r="AN154" s="3">
        <v>6.56</v>
      </c>
      <c r="AX154">
        <v>4.9899999999999999E-4</v>
      </c>
      <c r="BB154">
        <v>0</v>
      </c>
      <c r="BF154">
        <v>6.56</v>
      </c>
    </row>
    <row r="155" spans="1:58" ht="39.950000000000003" customHeight="1" x14ac:dyDescent="0.25">
      <c r="A155" t="s">
        <v>156</v>
      </c>
      <c r="B155" s="6" t="s">
        <v>19</v>
      </c>
      <c r="C155" t="s">
        <v>20</v>
      </c>
      <c r="D155" t="s">
        <v>97</v>
      </c>
      <c r="E155" t="s">
        <v>166</v>
      </c>
      <c r="F155" t="s">
        <v>157</v>
      </c>
      <c r="G155" t="s">
        <v>158</v>
      </c>
      <c r="H155" t="s">
        <v>22</v>
      </c>
      <c r="I155" t="s">
        <v>159</v>
      </c>
      <c r="J155">
        <v>2025</v>
      </c>
      <c r="K155">
        <v>2030</v>
      </c>
      <c r="L155" t="s">
        <v>160</v>
      </c>
      <c r="M155" t="s">
        <v>161</v>
      </c>
      <c r="N155" t="s">
        <v>162</v>
      </c>
      <c r="O155" t="s">
        <v>163</v>
      </c>
      <c r="P155" t="s">
        <v>164</v>
      </c>
      <c r="Q155" t="s">
        <v>164</v>
      </c>
      <c r="R155" t="s">
        <v>28</v>
      </c>
      <c r="S155" t="s">
        <v>85</v>
      </c>
      <c r="T155">
        <v>1000</v>
      </c>
      <c r="U155">
        <v>24</v>
      </c>
      <c r="V155">
        <v>0.01</v>
      </c>
      <c r="Z155">
        <f>Table1[[#This Row],[Volume '[m³']]]/Table1[[#This Row],[Product Thickness '[m']]]</f>
        <v>41.666666666666664</v>
      </c>
      <c r="AA155">
        <f>Table1[[#This Row],[Mass per DU '[kg']]]/Table1[[#This Row],[Density '[kg/m3']]]</f>
        <v>0.41666666666666669</v>
      </c>
      <c r="AC155">
        <f>Table1[[#This Row],[Weight per m2 '[kg']]]/Table1[[#This Row],[Product Thickness '[m']]]</f>
        <v>2400</v>
      </c>
      <c r="AD155">
        <v>0.79</v>
      </c>
      <c r="AE155">
        <f>Table1[[#This Row],[Product Thickness '[m']]]/Table1[[#This Row],[Thermal conductivity '[W/mK']]]</f>
        <v>1.2658227848101266E-2</v>
      </c>
      <c r="AH155">
        <v>1</v>
      </c>
      <c r="AI155">
        <v>1000</v>
      </c>
      <c r="AJ155" t="s">
        <v>30</v>
      </c>
      <c r="AK155" t="s">
        <v>31</v>
      </c>
      <c r="AL155" t="s">
        <v>31</v>
      </c>
      <c r="AM155" s="9">
        <f>SUM(AR155,AS155,AT155)/1000</f>
        <v>0.14276923082672602</v>
      </c>
      <c r="AN155" s="3">
        <f t="shared" ref="AN155:AN162" si="5">SUM(AR155,AS155,AT155)</f>
        <v>142.76923082672602</v>
      </c>
      <c r="AR155">
        <v>62.248568203982003</v>
      </c>
      <c r="AS155">
        <v>22.767153071679999</v>
      </c>
      <c r="AT155">
        <v>57.753509551063999</v>
      </c>
      <c r="AU155">
        <v>3.0489601394000001E-2</v>
      </c>
      <c r="AV155">
        <v>9.1011659849999996E-3</v>
      </c>
      <c r="AW155">
        <v>7.2187175779999998E-3</v>
      </c>
      <c r="AX155">
        <f>Table1[[#This Row],[Global Warming Potential - Land Use And Land Use Change (GWP-luluc) '[kg CO₂e'] - A1]]+Table1[[#This Row],[Global Warming Potential - Land Use And Land Use Change (GWP-luluc) '[kg CO₂e'] - A2]]+Table1[[#This Row],[Global Warming Potential - Land Use And Land Use Change (GWP-luluc) '[kg CO₂e'] - A3]]</f>
        <v>4.6809484956999999E-2</v>
      </c>
      <c r="AY155">
        <v>0</v>
      </c>
      <c r="AZ155">
        <v>0</v>
      </c>
      <c r="BA155">
        <v>0</v>
      </c>
      <c r="BB155">
        <f>Table1[[#This Row],[Global Warming Potential - Biogenic (GWP-biogenic) '[kg CO₂e'] - A1]]+Table1[[#This Row],[Global Warming Potential - Biogenic (GWP-biogenic) '[kg CO₂e'] - A2]]+Table1[[#This Row],[Global Warming Potential - Biogenic (GWP-biogenic) '[kg CO₂e'] - A3]]</f>
        <v>0</v>
      </c>
      <c r="BC155">
        <v>62.218078602588001</v>
      </c>
      <c r="BD155">
        <v>22.758051905695002</v>
      </c>
      <c r="BE155">
        <v>57.746290833486</v>
      </c>
      <c r="BF155">
        <f>Table1[[#This Row],[Global Warming Potential - Fossil Fuels (GWP-fossil) '[kg CO₂e'] - A1]]+Table1[[#This Row],[Global Warming Potential - Fossil Fuels (GWP-fossil) '[kg CO₂e'] - A2]]+Table1[[#This Row],[Global Warming Potential - Fossil Fuels (GWP-fossil) '[kg CO₂e'] - A3]]</f>
        <v>142.72242134176901</v>
      </c>
    </row>
    <row r="156" spans="1:58" ht="39.950000000000003" customHeight="1" x14ac:dyDescent="0.25">
      <c r="A156" t="s">
        <v>499</v>
      </c>
      <c r="B156" s="6" t="s">
        <v>19</v>
      </c>
      <c r="C156" t="s">
        <v>20</v>
      </c>
      <c r="D156" t="s">
        <v>97</v>
      </c>
      <c r="E156" t="s">
        <v>165</v>
      </c>
      <c r="F156" t="s">
        <v>88</v>
      </c>
      <c r="G156" t="s">
        <v>500</v>
      </c>
      <c r="H156" t="s">
        <v>22</v>
      </c>
      <c r="I156" t="s">
        <v>501</v>
      </c>
      <c r="J156">
        <v>2022</v>
      </c>
      <c r="K156">
        <v>2027</v>
      </c>
      <c r="L156" s="2" t="s">
        <v>502</v>
      </c>
      <c r="M156" t="s">
        <v>503</v>
      </c>
      <c r="N156" t="s">
        <v>504</v>
      </c>
      <c r="O156" t="s">
        <v>94</v>
      </c>
      <c r="P156" t="s">
        <v>95</v>
      </c>
      <c r="Q156" t="s">
        <v>95</v>
      </c>
      <c r="R156" t="s">
        <v>28</v>
      </c>
      <c r="S156" t="s">
        <v>96</v>
      </c>
      <c r="T156">
        <v>1</v>
      </c>
      <c r="U156" s="2"/>
      <c r="V156" s="2"/>
      <c r="W156" s="2"/>
      <c r="X156" s="2"/>
      <c r="Y156" s="2"/>
      <c r="Z156" s="2"/>
      <c r="AA156">
        <f>Table1[[#This Row],[Mass per DU '[kg']]]/Table1[[#This Row],[Density '[kg/m3']]]</f>
        <v>1.0309278350515464E-3</v>
      </c>
      <c r="AB156" s="2"/>
      <c r="AC156" s="2">
        <f>1000*Table1[[#This Row],[Density '[kg/litre']]]</f>
        <v>970</v>
      </c>
      <c r="AD156" s="2"/>
      <c r="AE156" s="2"/>
      <c r="AF156" s="2">
        <v>0.97</v>
      </c>
      <c r="AG156" s="2"/>
      <c r="AH156">
        <v>1</v>
      </c>
      <c r="AI156">
        <v>1</v>
      </c>
      <c r="AJ156" t="s">
        <v>30</v>
      </c>
      <c r="AK156" t="s">
        <v>31</v>
      </c>
      <c r="AL156" t="s">
        <v>31</v>
      </c>
      <c r="AM156" s="9">
        <f t="shared" ref="AM156:AM162" si="6">SUM(AR156,AS156,AT156)</f>
        <v>2.2183599999999997</v>
      </c>
      <c r="AN156" s="3">
        <f t="shared" si="5"/>
        <v>2.2183599999999997</v>
      </c>
      <c r="AR156">
        <v>1.9079999999999999</v>
      </c>
      <c r="AS156">
        <v>6.6960000000000006E-2</v>
      </c>
      <c r="AT156">
        <v>0.24340000000000001</v>
      </c>
      <c r="AU156">
        <v>3.3040000000000001E-3</v>
      </c>
      <c r="AV156">
        <v>2.7250000000000002E-5</v>
      </c>
      <c r="AW156">
        <v>2.0020000000000001E-5</v>
      </c>
      <c r="AX156">
        <f>Table1[[#This Row],[Global Warming Potential - Land Use And Land Use Change (GWP-luluc) '[kg CO₂e'] - A1]]+Table1[[#This Row],[Global Warming Potential - Land Use And Land Use Change (GWP-luluc) '[kg CO₂e'] - A2]]+Table1[[#This Row],[Global Warming Potential - Land Use And Land Use Change (GWP-luluc) '[kg CO₂e'] - A3]]</f>
        <v>3.3512699999999999E-3</v>
      </c>
      <c r="AY156">
        <v>-1.0069999999999999</v>
      </c>
      <c r="AZ156">
        <v>4.5359999999999999E-5</v>
      </c>
      <c r="BA156">
        <v>-4.918E-5</v>
      </c>
      <c r="BB156">
        <f>Table1[[#This Row],[Global Warming Potential - Biogenic (GWP-biogenic) '[kg CO₂e'] - A1]]+Table1[[#This Row],[Global Warming Potential - Biogenic (GWP-biogenic) '[kg CO₂e'] - A2]]+Table1[[#This Row],[Global Warming Potential - Biogenic (GWP-biogenic) '[kg CO₂e'] - A3]]</f>
        <v>-1.0070038199999998</v>
      </c>
      <c r="BC156">
        <v>2.9129999999999998</v>
      </c>
      <c r="BD156">
        <v>6.6890000000000005E-2</v>
      </c>
      <c r="BE156">
        <v>0.24340000000000001</v>
      </c>
      <c r="BF156">
        <f>Table1[[#This Row],[Global Warming Potential - Fossil Fuels (GWP-fossil) '[kg CO₂e'] - A1]]+Table1[[#This Row],[Global Warming Potential - Fossil Fuels (GWP-fossil) '[kg CO₂e'] - A2]]+Table1[[#This Row],[Global Warming Potential - Fossil Fuels (GWP-fossil) '[kg CO₂e'] - A3]]</f>
        <v>3.2232899999999995</v>
      </c>
    </row>
    <row r="157" spans="1:58" ht="39.950000000000003" customHeight="1" x14ac:dyDescent="0.25">
      <c r="A157" t="s">
        <v>829</v>
      </c>
      <c r="B157" s="6" t="s">
        <v>19</v>
      </c>
      <c r="C157" t="s">
        <v>20</v>
      </c>
      <c r="D157" t="s">
        <v>97</v>
      </c>
      <c r="E157" t="s">
        <v>165</v>
      </c>
      <c r="F157" t="s">
        <v>88</v>
      </c>
      <c r="G157" t="s">
        <v>830</v>
      </c>
      <c r="H157" t="s">
        <v>22</v>
      </c>
      <c r="I157" t="s">
        <v>831</v>
      </c>
      <c r="J157">
        <v>2022</v>
      </c>
      <c r="K157">
        <v>2027</v>
      </c>
      <c r="L157" t="s">
        <v>832</v>
      </c>
      <c r="M157" t="s">
        <v>833</v>
      </c>
      <c r="N157" t="s">
        <v>834</v>
      </c>
      <c r="O157" t="s">
        <v>409</v>
      </c>
      <c r="P157" t="s">
        <v>95</v>
      </c>
      <c r="Q157" t="s">
        <v>95</v>
      </c>
      <c r="R157" t="s">
        <v>28</v>
      </c>
      <c r="S157" t="s">
        <v>96</v>
      </c>
      <c r="T157">
        <v>1</v>
      </c>
      <c r="AA157">
        <f>Table1[[#This Row],[Mass per DU '[kg']]]/Table1[[#This Row],[Density '[kg/m3']]]</f>
        <v>1.0869565217391304E-3</v>
      </c>
      <c r="AC157" s="2">
        <f>1000*Table1[[#This Row],[Density '[kg/litre']]]</f>
        <v>920</v>
      </c>
      <c r="AF157">
        <v>0.92</v>
      </c>
      <c r="AH157">
        <v>1</v>
      </c>
      <c r="AI157">
        <v>1</v>
      </c>
      <c r="AJ157" t="s">
        <v>30</v>
      </c>
      <c r="AK157" t="s">
        <v>31</v>
      </c>
      <c r="AL157" t="s">
        <v>31</v>
      </c>
      <c r="AM157" s="9">
        <f t="shared" si="6"/>
        <v>1.0549540000000002</v>
      </c>
      <c r="AN157" s="3">
        <f t="shared" si="5"/>
        <v>1.0549540000000002</v>
      </c>
      <c r="AR157">
        <v>0.93330000000000002</v>
      </c>
      <c r="AS157">
        <v>0.114</v>
      </c>
      <c r="AT157">
        <v>7.6540000000000002E-3</v>
      </c>
      <c r="AU157">
        <v>1.7129999999999999E-3</v>
      </c>
      <c r="AV157">
        <v>3.6189999999999997E-5</v>
      </c>
      <c r="AW157">
        <v>6.3849999999999999E-6</v>
      </c>
      <c r="AX157">
        <f>Table1[[#This Row],[Global Warming Potential - Land Use And Land Use Change (GWP-luluc) '[kg CO₂e'] - A1]]+Table1[[#This Row],[Global Warming Potential - Land Use And Land Use Change (GWP-luluc) '[kg CO₂e'] - A2]]+Table1[[#This Row],[Global Warming Potential - Land Use And Land Use Change (GWP-luluc) '[kg CO₂e'] - A3]]</f>
        <v>1.7555749999999999E-3</v>
      </c>
      <c r="AY157">
        <v>-0.62749999999999995</v>
      </c>
      <c r="AZ157">
        <v>4.1149999999999997E-5</v>
      </c>
      <c r="BA157">
        <v>-1.984E-4</v>
      </c>
      <c r="BB157">
        <f>Table1[[#This Row],[Global Warming Potential - Biogenic (GWP-biogenic) '[kg CO₂e'] - A1]]+Table1[[#This Row],[Global Warming Potential - Biogenic (GWP-biogenic) '[kg CO₂e'] - A2]]+Table1[[#This Row],[Global Warming Potential - Biogenic (GWP-biogenic) '[kg CO₂e'] - A3]]</f>
        <v>-0.62765724999999994</v>
      </c>
      <c r="BC157">
        <v>1.5589999999999999</v>
      </c>
      <c r="BD157">
        <v>0.1139</v>
      </c>
      <c r="BE157">
        <v>7.8460000000000005E-3</v>
      </c>
      <c r="BF157">
        <f>Table1[[#This Row],[Global Warming Potential - Fossil Fuels (GWP-fossil) '[kg CO₂e'] - A1]]+Table1[[#This Row],[Global Warming Potential - Fossil Fuels (GWP-fossil) '[kg CO₂e'] - A2]]+Table1[[#This Row],[Global Warming Potential - Fossil Fuels (GWP-fossil) '[kg CO₂e'] - A3]]</f>
        <v>1.6807459999999999</v>
      </c>
    </row>
    <row r="158" spans="1:58" ht="39.950000000000003" customHeight="1" x14ac:dyDescent="0.25">
      <c r="A158" t="s">
        <v>1069</v>
      </c>
      <c r="B158" s="6" t="s">
        <v>19</v>
      </c>
      <c r="C158" t="s">
        <v>20</v>
      </c>
      <c r="D158" t="s">
        <v>97</v>
      </c>
      <c r="E158" t="s">
        <v>165</v>
      </c>
      <c r="F158" t="s">
        <v>88</v>
      </c>
      <c r="G158" t="s">
        <v>1070</v>
      </c>
      <c r="H158" t="s">
        <v>22</v>
      </c>
      <c r="I158" t="s">
        <v>501</v>
      </c>
      <c r="J158">
        <v>2022</v>
      </c>
      <c r="K158">
        <v>2027</v>
      </c>
      <c r="L158" t="s">
        <v>1071</v>
      </c>
      <c r="M158" t="s">
        <v>1072</v>
      </c>
      <c r="N158" t="s">
        <v>1073</v>
      </c>
      <c r="O158" t="s">
        <v>94</v>
      </c>
      <c r="P158" t="s">
        <v>95</v>
      </c>
      <c r="Q158" t="s">
        <v>95</v>
      </c>
      <c r="R158" t="s">
        <v>28</v>
      </c>
      <c r="S158" t="s">
        <v>96</v>
      </c>
      <c r="T158">
        <v>1</v>
      </c>
      <c r="AA158">
        <f>Table1[[#This Row],[Mass per DU '[kg']]]/Table1[[#This Row],[Density '[kg/m3']]]</f>
        <v>1.0827197921178E-3</v>
      </c>
      <c r="AC158" s="2">
        <f>1000*Table1[[#This Row],[Density '[kg/litre']]]</f>
        <v>923.6</v>
      </c>
      <c r="AF158">
        <v>0.92359999999999998</v>
      </c>
      <c r="AH158">
        <v>1</v>
      </c>
      <c r="AI158">
        <v>1</v>
      </c>
      <c r="AJ158" t="s">
        <v>30</v>
      </c>
      <c r="AK158" t="s">
        <v>31</v>
      </c>
      <c r="AL158" t="s">
        <v>31</v>
      </c>
      <c r="AM158" s="9">
        <f t="shared" si="6"/>
        <v>0.43762899999999999</v>
      </c>
      <c r="AN158" s="3">
        <f t="shared" si="5"/>
        <v>0.43762899999999999</v>
      </c>
      <c r="AR158">
        <v>0.4249</v>
      </c>
      <c r="AS158">
        <v>4.3699999999999998E-3</v>
      </c>
      <c r="AT158">
        <v>8.3590000000000001E-3</v>
      </c>
      <c r="AU158">
        <v>2.8E-3</v>
      </c>
      <c r="AV158">
        <v>1.443E-6</v>
      </c>
      <c r="AW158">
        <v>6.973E-6</v>
      </c>
      <c r="AX158">
        <f>Table1[[#This Row],[Global Warming Potential - Land Use And Land Use Change (GWP-luluc) '[kg CO₂e'] - A1]]+Table1[[#This Row],[Global Warming Potential - Land Use And Land Use Change (GWP-luluc) '[kg CO₂e'] - A2]]+Table1[[#This Row],[Global Warming Potential - Land Use And Land Use Change (GWP-luluc) '[kg CO₂e'] - A3]]</f>
        <v>2.8084159999999998E-3</v>
      </c>
      <c r="AY158">
        <v>-1.587</v>
      </c>
      <c r="AZ158">
        <v>1.75E-6</v>
      </c>
      <c r="BA158">
        <v>-2.1670000000000001E-4</v>
      </c>
      <c r="BB158">
        <f>Table1[[#This Row],[Global Warming Potential - Biogenic (GWP-biogenic) '[kg CO₂e'] - A1]]+Table1[[#This Row],[Global Warming Potential - Biogenic (GWP-biogenic) '[kg CO₂e'] - A2]]+Table1[[#This Row],[Global Warming Potential - Biogenic (GWP-biogenic) '[kg CO₂e'] - A3]]</f>
        <v>-1.5872149499999999</v>
      </c>
      <c r="BC158">
        <v>2.0099999999999998</v>
      </c>
      <c r="BD158">
        <v>4.3670000000000002E-3</v>
      </c>
      <c r="BE158">
        <v>8.5690000000000002E-3</v>
      </c>
      <c r="BF158">
        <f>Table1[[#This Row],[Global Warming Potential - Fossil Fuels (GWP-fossil) '[kg CO₂e'] - A1]]+Table1[[#This Row],[Global Warming Potential - Fossil Fuels (GWP-fossil) '[kg CO₂e'] - A2]]+Table1[[#This Row],[Global Warming Potential - Fossil Fuels (GWP-fossil) '[kg CO₂e'] - A3]]</f>
        <v>2.0229359999999996</v>
      </c>
    </row>
    <row r="159" spans="1:58" ht="39.950000000000003" customHeight="1" x14ac:dyDescent="0.25">
      <c r="A159" t="s">
        <v>87</v>
      </c>
      <c r="B159" s="6" t="s">
        <v>19</v>
      </c>
      <c r="C159" t="s">
        <v>20</v>
      </c>
      <c r="D159" t="s">
        <v>97</v>
      </c>
      <c r="E159" t="s">
        <v>98</v>
      </c>
      <c r="F159" t="s">
        <v>88</v>
      </c>
      <c r="G159" t="s">
        <v>89</v>
      </c>
      <c r="H159" t="s">
        <v>22</v>
      </c>
      <c r="I159" t="s">
        <v>90</v>
      </c>
      <c r="J159">
        <v>2022</v>
      </c>
      <c r="K159">
        <v>2027</v>
      </c>
      <c r="L159" s="2" t="s">
        <v>91</v>
      </c>
      <c r="M159" t="s">
        <v>92</v>
      </c>
      <c r="N159" t="s">
        <v>93</v>
      </c>
      <c r="O159" t="s">
        <v>94</v>
      </c>
      <c r="P159" t="s">
        <v>95</v>
      </c>
      <c r="Q159" t="s">
        <v>95</v>
      </c>
      <c r="R159" t="s">
        <v>28</v>
      </c>
      <c r="S159" t="s">
        <v>96</v>
      </c>
      <c r="T159">
        <v>1</v>
      </c>
      <c r="AA159">
        <f>Table1[[#This Row],[Mass per DU '[kg']]]/Table1[[#This Row],[Density '[kg/m3']]]</f>
        <v>1.1074197120708748E-3</v>
      </c>
      <c r="AC159">
        <v>903</v>
      </c>
      <c r="AH159">
        <v>1</v>
      </c>
      <c r="AI159">
        <v>1</v>
      </c>
      <c r="AJ159" t="s">
        <v>30</v>
      </c>
      <c r="AK159" t="s">
        <v>31</v>
      </c>
      <c r="AL159" t="s">
        <v>31</v>
      </c>
      <c r="AM159" s="9">
        <f t="shared" si="6"/>
        <v>-0.10964580368099999</v>
      </c>
      <c r="AN159" s="3">
        <f t="shared" si="5"/>
        <v>-0.10964580368099999</v>
      </c>
      <c r="AR159">
        <v>-0.46915328379299998</v>
      </c>
      <c r="AS159">
        <v>0.11612814646899999</v>
      </c>
      <c r="AT159">
        <v>0.24337933364299999</v>
      </c>
      <c r="AU159">
        <v>2.4897416690000001E-3</v>
      </c>
      <c r="AV159">
        <v>4.4473098999999997E-5</v>
      </c>
      <c r="AW159">
        <v>2.0014201000000002E-5</v>
      </c>
      <c r="AX159">
        <f>Table1[[#This Row],[Global Warming Potential - Land Use And Land Use Change (GWP-luluc) '[kg CO₂e'] - A1]]+Table1[[#This Row],[Global Warming Potential - Land Use And Land Use Change (GWP-luluc) '[kg CO₂e'] - A2]]+Table1[[#This Row],[Global Warming Potential - Land Use And Land Use Change (GWP-luluc) '[kg CO₂e'] - A3]]</f>
        <v>2.5542289690000004E-3</v>
      </c>
      <c r="AY159">
        <v>-1.6677780353110001</v>
      </c>
      <c r="AZ159">
        <v>7.1047507000000006E-5</v>
      </c>
      <c r="BA159">
        <v>-4.9158956000000001E-5</v>
      </c>
      <c r="BB159">
        <f>Table1[[#This Row],[Global Warming Potential - Biogenic (GWP-biogenic) '[kg CO₂e'] - A1]]+Table1[[#This Row],[Global Warming Potential - Biogenic (GWP-biogenic) '[kg CO₂e'] - A2]]+Table1[[#This Row],[Global Warming Potential - Biogenic (GWP-biogenic) '[kg CO₂e'] - A3]]</f>
        <v>-1.6677561467600002</v>
      </c>
      <c r="BC159">
        <v>1.196979679607</v>
      </c>
      <c r="BD159">
        <v>0.11601659994000001</v>
      </c>
      <c r="BE159">
        <v>0.24341846946099999</v>
      </c>
      <c r="BF159">
        <f>Table1[[#This Row],[Global Warming Potential - Fossil Fuels (GWP-fossil) '[kg CO₂e'] - A1]]+Table1[[#This Row],[Global Warming Potential - Fossil Fuels (GWP-fossil) '[kg CO₂e'] - A2]]+Table1[[#This Row],[Global Warming Potential - Fossil Fuels (GWP-fossil) '[kg CO₂e'] - A3]]</f>
        <v>1.556414749008</v>
      </c>
    </row>
    <row r="160" spans="1:58" ht="39.950000000000003" customHeight="1" x14ac:dyDescent="0.25">
      <c r="A160" t="s">
        <v>145</v>
      </c>
      <c r="B160" s="6" t="s">
        <v>19</v>
      </c>
      <c r="C160" t="s">
        <v>20</v>
      </c>
      <c r="D160" t="s">
        <v>97</v>
      </c>
      <c r="E160" t="s">
        <v>98</v>
      </c>
      <c r="F160" t="s">
        <v>88</v>
      </c>
      <c r="G160" t="s">
        <v>146</v>
      </c>
      <c r="H160" t="s">
        <v>22</v>
      </c>
      <c r="I160" t="s">
        <v>90</v>
      </c>
      <c r="J160">
        <v>2022</v>
      </c>
      <c r="K160">
        <v>2027</v>
      </c>
      <c r="L160" t="s">
        <v>147</v>
      </c>
      <c r="M160" t="s">
        <v>92</v>
      </c>
      <c r="N160" t="s">
        <v>93</v>
      </c>
      <c r="O160" t="s">
        <v>94</v>
      </c>
      <c r="P160" t="s">
        <v>95</v>
      </c>
      <c r="Q160" t="s">
        <v>95</v>
      </c>
      <c r="R160" t="s">
        <v>28</v>
      </c>
      <c r="S160" t="s">
        <v>96</v>
      </c>
      <c r="T160">
        <v>1</v>
      </c>
      <c r="AA160">
        <f>Table1[[#This Row],[Mass per DU '[kg']]]/Table1[[#This Row],[Density '[kg/m3']]]</f>
        <v>1.0869565217391304E-3</v>
      </c>
      <c r="AC160">
        <v>920</v>
      </c>
      <c r="AH160">
        <v>1</v>
      </c>
      <c r="AI160">
        <v>1</v>
      </c>
      <c r="AJ160" t="s">
        <v>30</v>
      </c>
      <c r="AK160" t="s">
        <v>31</v>
      </c>
      <c r="AL160" t="s">
        <v>31</v>
      </c>
      <c r="AM160" s="9">
        <f t="shared" si="6"/>
        <v>0.209299607996</v>
      </c>
      <c r="AN160" s="3">
        <f t="shared" si="5"/>
        <v>0.209299607996</v>
      </c>
      <c r="AR160">
        <v>0.200938904847</v>
      </c>
      <c r="AS160">
        <v>0</v>
      </c>
      <c r="AT160">
        <v>8.3607031490000004E-3</v>
      </c>
      <c r="AU160">
        <v>2.740766203E-3</v>
      </c>
      <c r="AV160">
        <v>0</v>
      </c>
      <c r="AW160">
        <v>6.9743399999999997E-6</v>
      </c>
      <c r="AX160">
        <f>Table1[[#This Row],[Global Warming Potential - Land Use And Land Use Change (GWP-luluc) '[kg CO₂e'] - A1]]+Table1[[#This Row],[Global Warming Potential - Land Use And Land Use Change (GWP-luluc) '[kg CO₂e'] - A2]]+Table1[[#This Row],[Global Warming Potential - Land Use And Land Use Change (GWP-luluc) '[kg CO₂e'] - A3]]</f>
        <v>2.7477405429999998E-3</v>
      </c>
      <c r="AY160">
        <v>-1.6179032468600001</v>
      </c>
      <c r="AZ160">
        <v>0</v>
      </c>
      <c r="BA160">
        <v>-2.1677071700000001E-4</v>
      </c>
      <c r="BB160">
        <f>Table1[[#This Row],[Global Warming Potential - Biogenic (GWP-biogenic) '[kg CO₂e'] - A1]]+Table1[[#This Row],[Global Warming Potential - Biogenic (GWP-biogenic) '[kg CO₂e'] - A2]]+Table1[[#This Row],[Global Warming Potential - Biogenic (GWP-biogenic) '[kg CO₂e'] - A3]]</f>
        <v>-1.6181200175770001</v>
      </c>
      <c r="BC160">
        <v>1.8169682809059999</v>
      </c>
      <c r="BD160">
        <v>0</v>
      </c>
      <c r="BE160">
        <v>8.5711516040000001E-3</v>
      </c>
      <c r="BF160">
        <f>Table1[[#This Row],[Global Warming Potential - Fossil Fuels (GWP-fossil) '[kg CO₂e'] - A1]]+Table1[[#This Row],[Global Warming Potential - Fossil Fuels (GWP-fossil) '[kg CO₂e'] - A2]]+Table1[[#This Row],[Global Warming Potential - Fossil Fuels (GWP-fossil) '[kg CO₂e'] - A3]]</f>
        <v>1.8255394325099998</v>
      </c>
    </row>
    <row r="161" spans="1:58" ht="39.950000000000003" customHeight="1" x14ac:dyDescent="0.25">
      <c r="A161" t="s">
        <v>253</v>
      </c>
      <c r="B161" s="6" t="s">
        <v>19</v>
      </c>
      <c r="C161" t="s">
        <v>20</v>
      </c>
      <c r="D161" t="s">
        <v>97</v>
      </c>
      <c r="E161" t="s">
        <v>98</v>
      </c>
      <c r="F161" t="s">
        <v>88</v>
      </c>
      <c r="G161" t="s">
        <v>254</v>
      </c>
      <c r="H161" t="s">
        <v>22</v>
      </c>
      <c r="I161" t="s">
        <v>255</v>
      </c>
      <c r="J161">
        <v>2022</v>
      </c>
      <c r="K161">
        <v>2027</v>
      </c>
      <c r="L161" t="s">
        <v>256</v>
      </c>
      <c r="M161" t="s">
        <v>257</v>
      </c>
      <c r="N161" t="s">
        <v>93</v>
      </c>
      <c r="O161" t="s">
        <v>94</v>
      </c>
      <c r="P161" t="s">
        <v>95</v>
      </c>
      <c r="Q161" t="s">
        <v>95</v>
      </c>
      <c r="R161" t="s">
        <v>28</v>
      </c>
      <c r="S161" t="s">
        <v>96</v>
      </c>
      <c r="T161">
        <v>1</v>
      </c>
      <c r="AA161">
        <f>Table1[[#This Row],[Mass per DU '[kg']]]/Table1[[#This Row],[Density '[kg/m3']]]</f>
        <v>1.0559662090813093E-3</v>
      </c>
      <c r="AC161">
        <v>947</v>
      </c>
      <c r="AH161">
        <v>1</v>
      </c>
      <c r="AI161">
        <v>1</v>
      </c>
      <c r="AJ161" t="s">
        <v>30</v>
      </c>
      <c r="AK161" t="s">
        <v>31</v>
      </c>
      <c r="AL161" t="s">
        <v>31</v>
      </c>
      <c r="AM161" s="9">
        <f t="shared" si="6"/>
        <v>1.4871899251210001</v>
      </c>
      <c r="AN161" s="3">
        <f t="shared" si="5"/>
        <v>1.4871899251210001</v>
      </c>
      <c r="AR161">
        <v>1.177648717489</v>
      </c>
      <c r="AS161">
        <v>6.6341207631999993E-2</v>
      </c>
      <c r="AT161">
        <v>0.2432</v>
      </c>
      <c r="AU161">
        <v>3.31E-3</v>
      </c>
      <c r="AV161">
        <v>2.7149999999999999E-5</v>
      </c>
      <c r="AW161">
        <v>2.0000000000000002E-5</v>
      </c>
      <c r="AX161">
        <f>Table1[[#This Row],[Global Warming Potential - Land Use And Land Use Change (GWP-luluc) '[kg CO₂e'] - A1]]+Table1[[#This Row],[Global Warming Potential - Land Use And Land Use Change (GWP-luluc) '[kg CO₂e'] - A2]]+Table1[[#This Row],[Global Warming Potential - Land Use And Land Use Change (GWP-luluc) '[kg CO₂e'] - A3]]</f>
        <v>3.3571500000000002E-3</v>
      </c>
      <c r="AY161">
        <v>-1.3120000000000001</v>
      </c>
      <c r="AZ161">
        <v>4.5349999999999998E-5</v>
      </c>
      <c r="BA161">
        <v>-4.9100000000000001E-5</v>
      </c>
      <c r="BB161">
        <f>Table1[[#This Row],[Global Warming Potential - Biogenic (GWP-biogenic) '[kg CO₂e'] - A1]]+Table1[[#This Row],[Global Warming Potential - Biogenic (GWP-biogenic) '[kg CO₂e'] - A2]]+Table1[[#This Row],[Global Warming Potential - Biogenic (GWP-biogenic) '[kg CO₂e'] - A3]]</f>
        <v>-1.3120037500000001</v>
      </c>
      <c r="BC161">
        <v>2.4870000000000001</v>
      </c>
      <c r="BD161">
        <v>6.6269999999999996E-2</v>
      </c>
      <c r="BE161">
        <v>0.24329999999999999</v>
      </c>
      <c r="BF161">
        <f>Table1[[#This Row],[Global Warming Potential - Fossil Fuels (GWP-fossil) '[kg CO₂e'] - A1]]+Table1[[#This Row],[Global Warming Potential - Fossil Fuels (GWP-fossil) '[kg CO₂e'] - A2]]+Table1[[#This Row],[Global Warming Potential - Fossil Fuels (GWP-fossil) '[kg CO₂e'] - A3]]</f>
        <v>2.79657</v>
      </c>
    </row>
    <row r="162" spans="1:58" ht="39.950000000000003" customHeight="1" x14ac:dyDescent="0.25">
      <c r="A162" t="s">
        <v>258</v>
      </c>
      <c r="B162" s="6" t="s">
        <v>19</v>
      </c>
      <c r="C162" t="s">
        <v>20</v>
      </c>
      <c r="D162" t="s">
        <v>97</v>
      </c>
      <c r="E162" t="s">
        <v>98</v>
      </c>
      <c r="F162" t="s">
        <v>88</v>
      </c>
      <c r="G162" t="s">
        <v>259</v>
      </c>
      <c r="H162" t="s">
        <v>22</v>
      </c>
      <c r="I162" t="s">
        <v>90</v>
      </c>
      <c r="J162">
        <v>2022</v>
      </c>
      <c r="K162">
        <v>2027</v>
      </c>
      <c r="L162" t="s">
        <v>260</v>
      </c>
      <c r="M162" t="s">
        <v>92</v>
      </c>
      <c r="N162" t="s">
        <v>93</v>
      </c>
      <c r="O162" t="s">
        <v>94</v>
      </c>
      <c r="P162" t="s">
        <v>95</v>
      </c>
      <c r="Q162" t="s">
        <v>95</v>
      </c>
      <c r="R162" t="s">
        <v>28</v>
      </c>
      <c r="S162" t="s">
        <v>96</v>
      </c>
      <c r="T162">
        <v>1</v>
      </c>
      <c r="AA162">
        <f>Table1[[#This Row],[Mass per DU '[kg']]]/Table1[[#This Row],[Density '[kg/m3']]]</f>
        <v>1.1185682326621924E-3</v>
      </c>
      <c r="AC162">
        <v>894</v>
      </c>
      <c r="AH162">
        <v>1</v>
      </c>
      <c r="AI162">
        <v>1</v>
      </c>
      <c r="AJ162" t="s">
        <v>30</v>
      </c>
      <c r="AK162" t="s">
        <v>31</v>
      </c>
      <c r="AL162" t="s">
        <v>31</v>
      </c>
      <c r="AM162" s="9">
        <f t="shared" si="6"/>
        <v>2.2157</v>
      </c>
      <c r="AN162" s="3">
        <f t="shared" si="5"/>
        <v>2.2157</v>
      </c>
      <c r="AR162">
        <v>1.825</v>
      </c>
      <c r="AS162">
        <v>0.1479</v>
      </c>
      <c r="AT162">
        <v>0.24279999999999999</v>
      </c>
      <c r="AU162">
        <v>2.661</v>
      </c>
      <c r="AV162">
        <v>5.524E-5</v>
      </c>
      <c r="AW162">
        <v>2.003E-5</v>
      </c>
      <c r="AX162">
        <f>Table1[[#This Row],[Global Warming Potential - Land Use And Land Use Change (GWP-luluc) '[kg CO₂e'] - A1]]+Table1[[#This Row],[Global Warming Potential - Land Use And Land Use Change (GWP-luluc) '[kg CO₂e'] - A2]]+Table1[[#This Row],[Global Warming Potential - Land Use And Land Use Change (GWP-luluc) '[kg CO₂e'] - A3]]</f>
        <v>2.66107527</v>
      </c>
      <c r="AY162">
        <v>-2.319</v>
      </c>
      <c r="AZ162">
        <v>8.6650000000000006E-5</v>
      </c>
      <c r="BA162">
        <v>-4.8900000000000003E-5</v>
      </c>
      <c r="BB162">
        <f>Table1[[#This Row],[Global Warming Potential - Biogenic (GWP-biogenic) '[kg CO₂e'] - A1]]+Table1[[#This Row],[Global Warming Potential - Biogenic (GWP-biogenic) '[kg CO₂e'] - A2]]+Table1[[#This Row],[Global Warming Potential - Biogenic (GWP-biogenic) '[kg CO₂e'] - A3]]</f>
        <v>-2.3189622499999998</v>
      </c>
      <c r="BC162">
        <v>1.4830000000000001</v>
      </c>
      <c r="BD162">
        <v>0.14779999999999999</v>
      </c>
      <c r="BE162">
        <v>0.24279999999999999</v>
      </c>
      <c r="BF162">
        <f>Table1[[#This Row],[Global Warming Potential - Fossil Fuels (GWP-fossil) '[kg CO₂e'] - A1]]+Table1[[#This Row],[Global Warming Potential - Fossil Fuels (GWP-fossil) '[kg CO₂e'] - A2]]+Table1[[#This Row],[Global Warming Potential - Fossil Fuels (GWP-fossil) '[kg CO₂e'] - A3]]</f>
        <v>1.8735999999999999</v>
      </c>
    </row>
    <row r="163" spans="1:58" ht="39.950000000000003" customHeight="1" x14ac:dyDescent="0.25">
      <c r="A163" t="s">
        <v>281</v>
      </c>
      <c r="B163" s="6" t="s">
        <v>19</v>
      </c>
      <c r="C163" t="s">
        <v>20</v>
      </c>
      <c r="D163" t="s">
        <v>97</v>
      </c>
      <c r="E163" t="s">
        <v>287</v>
      </c>
      <c r="F163" t="s">
        <v>88</v>
      </c>
      <c r="G163" t="s">
        <v>282</v>
      </c>
      <c r="H163" t="s">
        <v>22</v>
      </c>
      <c r="I163" t="s">
        <v>283</v>
      </c>
      <c r="J163">
        <v>2021</v>
      </c>
      <c r="K163">
        <v>2026</v>
      </c>
      <c r="L163" t="s">
        <v>284</v>
      </c>
      <c r="M163" t="s">
        <v>285</v>
      </c>
      <c r="N163" t="s">
        <v>286</v>
      </c>
      <c r="P163" t="s">
        <v>41</v>
      </c>
      <c r="Q163" t="s">
        <v>41</v>
      </c>
      <c r="R163" t="s">
        <v>28</v>
      </c>
      <c r="S163" t="s">
        <v>96</v>
      </c>
      <c r="T163">
        <v>1</v>
      </c>
      <c r="AA163">
        <f>Table1[[#This Row],[Mass per DU '[kg']]]/Table1[[#This Row],[Density '[kg/m3']]]</f>
        <v>1.0152284263959391E-3</v>
      </c>
      <c r="AC163">
        <v>985</v>
      </c>
      <c r="AH163">
        <v>1</v>
      </c>
      <c r="AI163">
        <v>1</v>
      </c>
      <c r="AJ163" t="s">
        <v>30</v>
      </c>
      <c r="AK163" t="s">
        <v>31</v>
      </c>
      <c r="AL163" t="s">
        <v>31</v>
      </c>
      <c r="AM163" s="9">
        <f>SUM(AO163,AP163,AQ163)</f>
        <v>3.3850000000000002</v>
      </c>
      <c r="AN163" s="3">
        <f>SUM(AO163,AP163,AQ163)</f>
        <v>3.3850000000000002</v>
      </c>
      <c r="AO163">
        <v>2.91</v>
      </c>
      <c r="AP163">
        <v>0.25</v>
      </c>
      <c r="AQ163">
        <v>0.22500000000000001</v>
      </c>
    </row>
    <row r="164" spans="1:58" ht="39.950000000000003" customHeight="1" x14ac:dyDescent="0.25">
      <c r="A164" t="s">
        <v>377</v>
      </c>
      <c r="B164" s="6" t="s">
        <v>19</v>
      </c>
      <c r="C164" t="s">
        <v>20</v>
      </c>
      <c r="D164" t="s">
        <v>97</v>
      </c>
      <c r="E164" t="s">
        <v>98</v>
      </c>
      <c r="F164" t="s">
        <v>378</v>
      </c>
      <c r="G164" t="s">
        <v>379</v>
      </c>
      <c r="H164" t="s">
        <v>22</v>
      </c>
      <c r="I164" t="s">
        <v>380</v>
      </c>
      <c r="J164">
        <v>2024</v>
      </c>
      <c r="K164">
        <v>2029</v>
      </c>
      <c r="L164" t="s">
        <v>381</v>
      </c>
      <c r="M164" t="s">
        <v>382</v>
      </c>
      <c r="N164" t="s">
        <v>383</v>
      </c>
      <c r="O164" t="s">
        <v>384</v>
      </c>
      <c r="P164" t="s">
        <v>41</v>
      </c>
      <c r="Q164" t="s">
        <v>41</v>
      </c>
      <c r="R164" t="s">
        <v>28</v>
      </c>
      <c r="S164" t="s">
        <v>385</v>
      </c>
      <c r="T164">
        <v>1000</v>
      </c>
      <c r="AC164">
        <v>1000</v>
      </c>
      <c r="AH164">
        <v>1</v>
      </c>
      <c r="AI164">
        <v>1000</v>
      </c>
      <c r="AJ164" t="s">
        <v>30</v>
      </c>
      <c r="AK164" t="s">
        <v>31</v>
      </c>
      <c r="AL164" t="s">
        <v>31</v>
      </c>
      <c r="AM164" s="9">
        <f>SUM(AR164,AS164,AT164)/1000</f>
        <v>0.43323</v>
      </c>
      <c r="AN164" s="3">
        <f t="shared" ref="AN164:AN181" si="7">SUM(AR164,AS164,AT164)</f>
        <v>433.23</v>
      </c>
      <c r="AR164">
        <v>377.1</v>
      </c>
      <c r="AS164">
        <v>29.82</v>
      </c>
      <c r="AT164">
        <v>26.31</v>
      </c>
      <c r="AU164">
        <v>0.22459999999999999</v>
      </c>
      <c r="AV164">
        <v>1.405E-2</v>
      </c>
      <c r="AW164">
        <v>2.5790000000000001E-3</v>
      </c>
      <c r="AX164">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0.241229</v>
      </c>
      <c r="AY164">
        <v>-51.99</v>
      </c>
      <c r="AZ164">
        <v>2.2009999999999998E-2</v>
      </c>
      <c r="BA164">
        <v>9.3609999999999995E-3</v>
      </c>
      <c r="BB164">
        <f>Table1[[#This Row],[Global Warming Potential - Biogenic (GWP-biogenic) '[kg CO₂e'] - A1]]+Table1[[#This Row],[Global Warming Potential - Biogenic (GWP-biogenic) '[kg CO₂e'] - A2]]+Table1[[#This Row],[Global Warming Potential - Biogenic (GWP-biogenic) '[kg CO₂e'] - A3]]</f>
        <v>-51.958629000000002</v>
      </c>
      <c r="BC164">
        <v>429</v>
      </c>
      <c r="BD164">
        <v>29.78</v>
      </c>
      <c r="BE164">
        <v>26.3</v>
      </c>
      <c r="BF164">
        <f>Table1[[#This Row],[Global Warming Potential - Fossil Fuels (GWP-fossil) '[kg CO₂e'] - A1]]+Table1[[#This Row],[Global Warming Potential - Fossil Fuels (GWP-fossil) '[kg CO₂e'] - A2]]+Table1[[#This Row],[Global Warming Potential - Fossil Fuels (GWP-fossil) '[kg CO₂e'] - A3]]</f>
        <v>485.08</v>
      </c>
    </row>
    <row r="165" spans="1:58" ht="39.950000000000003" customHeight="1" x14ac:dyDescent="0.25">
      <c r="A165" t="s">
        <v>406</v>
      </c>
      <c r="B165" s="6" t="s">
        <v>19</v>
      </c>
      <c r="C165" t="s">
        <v>20</v>
      </c>
      <c r="D165" t="s">
        <v>97</v>
      </c>
      <c r="E165" t="s">
        <v>98</v>
      </c>
      <c r="F165" t="s">
        <v>88</v>
      </c>
      <c r="G165" t="s">
        <v>407</v>
      </c>
      <c r="H165" t="s">
        <v>22</v>
      </c>
      <c r="I165" t="s">
        <v>255</v>
      </c>
      <c r="J165">
        <v>2022</v>
      </c>
      <c r="K165">
        <v>2027</v>
      </c>
      <c r="L165" t="s">
        <v>408</v>
      </c>
      <c r="M165" t="s">
        <v>257</v>
      </c>
      <c r="N165" t="s">
        <v>93</v>
      </c>
      <c r="O165" t="s">
        <v>409</v>
      </c>
      <c r="P165" t="s">
        <v>95</v>
      </c>
      <c r="Q165" t="s">
        <v>95</v>
      </c>
      <c r="R165" t="s">
        <v>28</v>
      </c>
      <c r="S165" t="s">
        <v>96</v>
      </c>
      <c r="T165">
        <v>1</v>
      </c>
      <c r="AA165">
        <f>Table1[[#This Row],[Mass per DU '[kg']]]/Table1[[#This Row],[Density '[kg/m3']]]</f>
        <v>1.0706638115631692E-3</v>
      </c>
      <c r="AC165">
        <v>934</v>
      </c>
      <c r="AH165">
        <v>1</v>
      </c>
      <c r="AI165">
        <v>1</v>
      </c>
      <c r="AJ165" t="s">
        <v>30</v>
      </c>
      <c r="AK165" t="s">
        <v>31</v>
      </c>
      <c r="AL165" t="s">
        <v>31</v>
      </c>
      <c r="AM165" s="9">
        <f>SUM(AR165,AS165,AT165)</f>
        <v>0.98868398837899996</v>
      </c>
      <c r="AN165" s="3">
        <f t="shared" si="7"/>
        <v>0.98868398837899996</v>
      </c>
      <c r="AR165">
        <v>0.68461058563999999</v>
      </c>
      <c r="AS165">
        <v>6.1116826734999997E-2</v>
      </c>
      <c r="AT165">
        <v>0.242956576004</v>
      </c>
      <c r="AU165">
        <v>3.142769354E-3</v>
      </c>
      <c r="AV165">
        <v>2.5136647000000001E-5</v>
      </c>
      <c r="AW165">
        <v>1.9999396999999999E-5</v>
      </c>
      <c r="AX165">
        <f>Table1[[#This Row],[Global Warming Potential - Land Use And Land Use Change (GWP-luluc) '[kg CO₂e'] - A1]]+Table1[[#This Row],[Global Warming Potential - Land Use And Land Use Change (GWP-luluc) '[kg CO₂e'] - A2]]+Table1[[#This Row],[Global Warming Potential - Land Use And Land Use Change (GWP-luluc) '[kg CO₂e'] - A3]]</f>
        <v>3.1879053979999997E-3</v>
      </c>
      <c r="AY165">
        <v>-1.4226950198920001</v>
      </c>
      <c r="AZ165">
        <v>4.2113159999999999E-5</v>
      </c>
      <c r="BA165">
        <v>-4.9009708000000001E-5</v>
      </c>
      <c r="BB165">
        <f>Table1[[#This Row],[Global Warming Potential - Biogenic (GWP-biogenic) '[kg CO₂e'] - A1]]+Table1[[#This Row],[Global Warming Potential - Biogenic (GWP-biogenic) '[kg CO₂e'] - A2]]+Table1[[#This Row],[Global Warming Potential - Biogenic (GWP-biogenic) '[kg CO₂e'] - A3]]</f>
        <v>-1.4227019164400001</v>
      </c>
      <c r="BC165">
        <v>2.1050069912280001</v>
      </c>
      <c r="BD165">
        <v>6.1051769468999997E-2</v>
      </c>
      <c r="BE165">
        <v>0.24299555979699999</v>
      </c>
      <c r="BF165">
        <f>Table1[[#This Row],[Global Warming Potential - Fossil Fuels (GWP-fossil) '[kg CO₂e'] - A1]]+Table1[[#This Row],[Global Warming Potential - Fossil Fuels (GWP-fossil) '[kg CO₂e'] - A2]]+Table1[[#This Row],[Global Warming Potential - Fossil Fuels (GWP-fossil) '[kg CO₂e'] - A3]]</f>
        <v>2.409054320494</v>
      </c>
    </row>
    <row r="166" spans="1:58" ht="39.950000000000003" customHeight="1" x14ac:dyDescent="0.25">
      <c r="A166" t="s">
        <v>470</v>
      </c>
      <c r="B166" s="6" t="s">
        <v>19</v>
      </c>
      <c r="C166" t="s">
        <v>20</v>
      </c>
      <c r="D166" t="s">
        <v>97</v>
      </c>
      <c r="E166" t="s">
        <v>1749</v>
      </c>
      <c r="F166" t="s">
        <v>471</v>
      </c>
      <c r="G166" t="s">
        <v>472</v>
      </c>
      <c r="H166" t="s">
        <v>22</v>
      </c>
      <c r="I166" t="s">
        <v>473</v>
      </c>
      <c r="J166">
        <v>2022</v>
      </c>
      <c r="K166">
        <v>2027</v>
      </c>
      <c r="L166" t="s">
        <v>474</v>
      </c>
      <c r="M166" t="s">
        <v>475</v>
      </c>
      <c r="N166" t="s">
        <v>476</v>
      </c>
      <c r="O166" t="s">
        <v>477</v>
      </c>
      <c r="P166" t="s">
        <v>41</v>
      </c>
      <c r="Q166" t="s">
        <v>41</v>
      </c>
      <c r="R166" t="s">
        <v>28</v>
      </c>
      <c r="S166" t="s">
        <v>53</v>
      </c>
      <c r="T166">
        <v>0.15</v>
      </c>
      <c r="U166">
        <v>0.15</v>
      </c>
      <c r="Z166">
        <v>1</v>
      </c>
      <c r="AD166">
        <v>0.69</v>
      </c>
      <c r="AH166">
        <v>1</v>
      </c>
      <c r="AI166">
        <v>1</v>
      </c>
      <c r="AJ166" t="s">
        <v>43</v>
      </c>
      <c r="AK166" t="s">
        <v>1127</v>
      </c>
      <c r="AL166" t="s">
        <v>31</v>
      </c>
      <c r="AM166" s="9">
        <f>SUM(AR166,AS166,AT166)/Table1[[#This Row],[Mass per DU '[kg']]]</f>
        <v>2.9640000000000004</v>
      </c>
      <c r="AN166" s="3">
        <f t="shared" si="7"/>
        <v>0.44460000000000005</v>
      </c>
      <c r="AR166">
        <v>0.40400000000000003</v>
      </c>
      <c r="AS166">
        <v>1.4999999999999999E-2</v>
      </c>
      <c r="AT166">
        <v>2.5600000000000001E-2</v>
      </c>
      <c r="AU166">
        <v>1.08E-3</v>
      </c>
      <c r="AV166">
        <v>6.5899999999999996E-6</v>
      </c>
      <c r="AW166">
        <v>6.1500000000000004E-6</v>
      </c>
      <c r="AX166">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1.0927399999999998E-3</v>
      </c>
      <c r="AY166">
        <v>-3.8100000000000002E-2</v>
      </c>
      <c r="AZ166">
        <v>1.15E-5</v>
      </c>
      <c r="BA166">
        <v>-2.05E-5</v>
      </c>
      <c r="BB166">
        <f>Table1[[#This Row],[Global Warming Potential - Biogenic (GWP-biogenic) '[kg CO₂e'] - A1]]+Table1[[#This Row],[Global Warming Potential - Biogenic (GWP-biogenic) '[kg CO₂e'] - A2]]+Table1[[#This Row],[Global Warming Potential - Biogenic (GWP-biogenic) '[kg CO₂e'] - A3]]</f>
        <v>-3.8109000000000004E-2</v>
      </c>
      <c r="BC166">
        <v>0.441</v>
      </c>
      <c r="BD166">
        <v>1.4999999999999999E-2</v>
      </c>
      <c r="BE166">
        <v>2.5600000000000001E-2</v>
      </c>
      <c r="BF166">
        <f>Table1[[#This Row],[Global Warming Potential - Fossil Fuels (GWP-fossil) '[kg CO₂e'] - A1]]+Table1[[#This Row],[Global Warming Potential - Fossil Fuels (GWP-fossil) '[kg CO₂e'] - A2]]+Table1[[#This Row],[Global Warming Potential - Fossil Fuels (GWP-fossil) '[kg CO₂e'] - A3]]</f>
        <v>0.48160000000000003</v>
      </c>
    </row>
    <row r="167" spans="1:58" ht="39.950000000000003" customHeight="1" x14ac:dyDescent="0.25">
      <c r="A167" t="s">
        <v>567</v>
      </c>
      <c r="B167" s="6" t="s">
        <v>19</v>
      </c>
      <c r="C167" t="s">
        <v>20</v>
      </c>
      <c r="D167" t="s">
        <v>97</v>
      </c>
      <c r="E167" t="s">
        <v>98</v>
      </c>
      <c r="F167" t="s">
        <v>378</v>
      </c>
      <c r="G167" t="s">
        <v>568</v>
      </c>
      <c r="H167" t="s">
        <v>22</v>
      </c>
      <c r="I167" t="s">
        <v>569</v>
      </c>
      <c r="J167">
        <v>2024</v>
      </c>
      <c r="K167">
        <v>2029</v>
      </c>
      <c r="L167" t="s">
        <v>570</v>
      </c>
      <c r="M167" t="s">
        <v>571</v>
      </c>
      <c r="N167" t="s">
        <v>383</v>
      </c>
      <c r="O167" t="s">
        <v>384</v>
      </c>
      <c r="P167" t="s">
        <v>27</v>
      </c>
      <c r="Q167" t="s">
        <v>27</v>
      </c>
      <c r="R167" t="s">
        <v>28</v>
      </c>
      <c r="S167" t="s">
        <v>385</v>
      </c>
      <c r="T167">
        <v>1000</v>
      </c>
      <c r="AC167">
        <v>1000</v>
      </c>
      <c r="AH167">
        <v>1</v>
      </c>
      <c r="AI167">
        <v>1000</v>
      </c>
      <c r="AJ167" t="s">
        <v>30</v>
      </c>
      <c r="AK167" t="s">
        <v>31</v>
      </c>
      <c r="AL167" t="s">
        <v>31</v>
      </c>
      <c r="AM167" s="9">
        <f>SUM(AR167,AS167,AT167)/1000</f>
        <v>0.57919999999999994</v>
      </c>
      <c r="AN167" s="3">
        <f t="shared" si="7"/>
        <v>579.19999999999993</v>
      </c>
      <c r="AR167">
        <v>511</v>
      </c>
      <c r="AS167">
        <v>38.799999999999997</v>
      </c>
      <c r="AT167">
        <v>29.4</v>
      </c>
      <c r="AU167">
        <v>0.16</v>
      </c>
      <c r="AV167">
        <v>1.83E-2</v>
      </c>
      <c r="AW167">
        <v>2.8800000000000002E-3</v>
      </c>
      <c r="AX167">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0.18118000000000001</v>
      </c>
      <c r="AY167">
        <v>0</v>
      </c>
      <c r="AZ167">
        <v>2.87E-2</v>
      </c>
      <c r="BA167">
        <v>1.0500000000000001E-2</v>
      </c>
      <c r="BB167">
        <f>Table1[[#This Row],[Global Warming Potential - Biogenic (GWP-biogenic) '[kg CO₂e'] - A1]]+Table1[[#This Row],[Global Warming Potential - Biogenic (GWP-biogenic) '[kg CO₂e'] - A2]]+Table1[[#This Row],[Global Warming Potential - Biogenic (GWP-biogenic) '[kg CO₂e'] - A3]]</f>
        <v>3.9199999999999999E-2</v>
      </c>
      <c r="BC167">
        <v>525</v>
      </c>
      <c r="BD167">
        <v>38.700000000000003</v>
      </c>
      <c r="BE167">
        <v>29.3</v>
      </c>
      <c r="BF167">
        <f>Table1[[#This Row],[Global Warming Potential - Fossil Fuels (GWP-fossil) '[kg CO₂e'] - A1]]+Table1[[#This Row],[Global Warming Potential - Fossil Fuels (GWP-fossil) '[kg CO₂e'] - A2]]+Table1[[#This Row],[Global Warming Potential - Fossil Fuels (GWP-fossil) '[kg CO₂e'] - A3]]</f>
        <v>593</v>
      </c>
    </row>
    <row r="168" spans="1:58" ht="39.950000000000003" customHeight="1" x14ac:dyDescent="0.25">
      <c r="A168" t="s">
        <v>683</v>
      </c>
      <c r="B168" s="6" t="s">
        <v>19</v>
      </c>
      <c r="C168" t="s">
        <v>20</v>
      </c>
      <c r="D168" t="s">
        <v>97</v>
      </c>
      <c r="E168" t="s">
        <v>98</v>
      </c>
      <c r="F168" t="s">
        <v>378</v>
      </c>
      <c r="G168" t="s">
        <v>684</v>
      </c>
      <c r="H168" t="s">
        <v>22</v>
      </c>
      <c r="I168" t="s">
        <v>685</v>
      </c>
      <c r="J168">
        <v>2024</v>
      </c>
      <c r="K168">
        <v>2029</v>
      </c>
      <c r="L168" t="s">
        <v>381</v>
      </c>
      <c r="M168" t="s">
        <v>686</v>
      </c>
      <c r="N168" t="s">
        <v>383</v>
      </c>
      <c r="O168" t="s">
        <v>384</v>
      </c>
      <c r="P168" t="s">
        <v>41</v>
      </c>
      <c r="Q168" t="s">
        <v>41</v>
      </c>
      <c r="R168" t="s">
        <v>28</v>
      </c>
      <c r="S168" t="s">
        <v>385</v>
      </c>
      <c r="T168">
        <v>1000</v>
      </c>
      <c r="AC168">
        <v>1000</v>
      </c>
      <c r="AH168">
        <v>1</v>
      </c>
      <c r="AI168">
        <v>1000</v>
      </c>
      <c r="AJ168" t="s">
        <v>30</v>
      </c>
      <c r="AK168" t="s">
        <v>31</v>
      </c>
      <c r="AL168" t="s">
        <v>31</v>
      </c>
      <c r="AM168" s="9">
        <f>SUM(AR168,AS168,AT168)/1000</f>
        <v>0.40809999999999996</v>
      </c>
      <c r="AN168" s="3">
        <f t="shared" si="7"/>
        <v>408.09999999999997</v>
      </c>
      <c r="AR168">
        <v>350</v>
      </c>
      <c r="AS168">
        <v>31.9</v>
      </c>
      <c r="AT168">
        <v>26.2</v>
      </c>
      <c r="AU168">
        <v>9.8199999999999996E-2</v>
      </c>
      <c r="AV168">
        <v>1.4999999999999999E-2</v>
      </c>
      <c r="AW168">
        <v>2.5699999999999998E-3</v>
      </c>
      <c r="AX168">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0.11577</v>
      </c>
      <c r="AY168">
        <v>0</v>
      </c>
      <c r="AZ168">
        <v>2.3599999999999999E-2</v>
      </c>
      <c r="BA168">
        <v>9.3200000000000002E-3</v>
      </c>
      <c r="BB168">
        <f>Table1[[#This Row],[Global Warming Potential - Biogenic (GWP-biogenic) '[kg CO₂e'] - A1]]+Table1[[#This Row],[Global Warming Potential - Biogenic (GWP-biogenic) '[kg CO₂e'] - A2]]+Table1[[#This Row],[Global Warming Potential - Biogenic (GWP-biogenic) '[kg CO₂e'] - A3]]</f>
        <v>3.2919999999999998E-2</v>
      </c>
      <c r="BC168">
        <v>354</v>
      </c>
      <c r="BD168">
        <v>31.9</v>
      </c>
      <c r="BE168">
        <v>26.2</v>
      </c>
      <c r="BF168">
        <f>Table1[[#This Row],[Global Warming Potential - Fossil Fuels (GWP-fossil) '[kg CO₂e'] - A1]]+Table1[[#This Row],[Global Warming Potential - Fossil Fuels (GWP-fossil) '[kg CO₂e'] - A2]]+Table1[[#This Row],[Global Warming Potential - Fossil Fuels (GWP-fossil) '[kg CO₂e'] - A3]]</f>
        <v>412.09999999999997</v>
      </c>
    </row>
    <row r="169" spans="1:58" ht="39.950000000000003" customHeight="1" x14ac:dyDescent="0.25">
      <c r="A169" t="s">
        <v>703</v>
      </c>
      <c r="B169" s="6" t="s">
        <v>19</v>
      </c>
      <c r="C169" t="s">
        <v>20</v>
      </c>
      <c r="D169" t="s">
        <v>97</v>
      </c>
      <c r="E169" t="s">
        <v>287</v>
      </c>
      <c r="F169" t="s">
        <v>88</v>
      </c>
      <c r="G169" t="s">
        <v>704</v>
      </c>
      <c r="H169" t="s">
        <v>22</v>
      </c>
      <c r="I169" t="s">
        <v>705</v>
      </c>
      <c r="J169">
        <v>2022</v>
      </c>
      <c r="K169">
        <v>2027</v>
      </c>
      <c r="L169" t="s">
        <v>706</v>
      </c>
      <c r="M169" t="s">
        <v>707</v>
      </c>
      <c r="N169" t="s">
        <v>708</v>
      </c>
      <c r="O169" t="s">
        <v>94</v>
      </c>
      <c r="P169" t="s">
        <v>95</v>
      </c>
      <c r="Q169" t="s">
        <v>95</v>
      </c>
      <c r="R169" t="s">
        <v>28</v>
      </c>
      <c r="S169" t="s">
        <v>96</v>
      </c>
      <c r="T169">
        <v>1</v>
      </c>
      <c r="AH169">
        <v>1</v>
      </c>
      <c r="AI169">
        <v>1</v>
      </c>
      <c r="AJ169" t="s">
        <v>30</v>
      </c>
      <c r="AK169" t="s">
        <v>31</v>
      </c>
      <c r="AL169" t="s">
        <v>31</v>
      </c>
      <c r="AM169" s="9">
        <f>SUM(AR169,AS169,AT169)</f>
        <v>-0.98851300000000009</v>
      </c>
      <c r="AN169" s="3">
        <f t="shared" si="7"/>
        <v>-0.98851300000000009</v>
      </c>
      <c r="AR169">
        <v>-1.1060000000000001</v>
      </c>
      <c r="AS169">
        <v>0.1091</v>
      </c>
      <c r="AT169">
        <v>8.3870000000000004E-3</v>
      </c>
      <c r="AU169">
        <v>3.0241510000000001E-3</v>
      </c>
      <c r="AV169">
        <v>4.7837558999999999E-5</v>
      </c>
      <c r="AW169">
        <v>6.9959619999999998E-6</v>
      </c>
      <c r="AX169">
        <f>Table1[[#This Row],[Global Warming Potential - Land Use And Land Use Change (GWP-luluc) '[kg CO₂e'] - A1]]+Table1[[#This Row],[Global Warming Potential - Land Use And Land Use Change (GWP-luluc) '[kg CO₂e'] - A2]]+Table1[[#This Row],[Global Warming Potential - Land Use And Land Use Change (GWP-luluc) '[kg CO₂e'] - A3]]</f>
        <v>3.0789845210000004E-3</v>
      </c>
      <c r="AY169">
        <v>-1.8160595615520001</v>
      </c>
      <c r="AZ169">
        <v>7.9900000000000004E-5</v>
      </c>
      <c r="BA169">
        <v>-2.17442756E-4</v>
      </c>
      <c r="BB169">
        <f>Table1[[#This Row],[Global Warming Potential - Biogenic (GWP-biogenic) '[kg CO₂e'] - A1]]+Table1[[#This Row],[Global Warming Potential - Biogenic (GWP-biogenic) '[kg CO₂e'] - A2]]+Table1[[#This Row],[Global Warming Potential - Biogenic (GWP-biogenic) '[kg CO₂e'] - A3]]</f>
        <v>-1.8161971043080001</v>
      </c>
      <c r="BC169">
        <v>0.70765090504999995</v>
      </c>
      <c r="BD169">
        <v>0.10901281111900001</v>
      </c>
      <c r="BE169">
        <v>8.597724139E-3</v>
      </c>
      <c r="BF169">
        <f>Table1[[#This Row],[Global Warming Potential - Fossil Fuels (GWP-fossil) '[kg CO₂e'] - A1]]+Table1[[#This Row],[Global Warming Potential - Fossil Fuels (GWP-fossil) '[kg CO₂e'] - A2]]+Table1[[#This Row],[Global Warming Potential - Fossil Fuels (GWP-fossil) '[kg CO₂e'] - A3]]</f>
        <v>0.82526144030799986</v>
      </c>
    </row>
    <row r="170" spans="1:58" ht="39.950000000000003" customHeight="1" x14ac:dyDescent="0.25">
      <c r="A170" t="s">
        <v>811</v>
      </c>
      <c r="B170" s="6" t="s">
        <v>19</v>
      </c>
      <c r="C170" t="s">
        <v>20</v>
      </c>
      <c r="D170" t="s">
        <v>97</v>
      </c>
      <c r="E170" t="s">
        <v>98</v>
      </c>
      <c r="F170" t="s">
        <v>378</v>
      </c>
      <c r="G170" t="s">
        <v>812</v>
      </c>
      <c r="H170" t="s">
        <v>22</v>
      </c>
      <c r="I170" t="s">
        <v>685</v>
      </c>
      <c r="J170">
        <v>2024</v>
      </c>
      <c r="K170">
        <v>2029</v>
      </c>
      <c r="L170" t="s">
        <v>381</v>
      </c>
      <c r="M170" t="s">
        <v>686</v>
      </c>
      <c r="N170" t="s">
        <v>383</v>
      </c>
      <c r="O170" t="s">
        <v>384</v>
      </c>
      <c r="P170" t="s">
        <v>41</v>
      </c>
      <c r="Q170" t="s">
        <v>41</v>
      </c>
      <c r="R170" t="s">
        <v>28</v>
      </c>
      <c r="S170" t="s">
        <v>385</v>
      </c>
      <c r="T170">
        <v>1000</v>
      </c>
      <c r="AC170">
        <v>1000</v>
      </c>
      <c r="AH170">
        <v>1</v>
      </c>
      <c r="AI170">
        <v>1000</v>
      </c>
      <c r="AJ170" t="s">
        <v>30</v>
      </c>
      <c r="AK170" t="s">
        <v>31</v>
      </c>
      <c r="AL170" t="s">
        <v>31</v>
      </c>
      <c r="AM170" s="9">
        <f>SUM(AR170,AS170,AT170)/1000</f>
        <v>0.65870000000000006</v>
      </c>
      <c r="AN170" s="3">
        <f t="shared" si="7"/>
        <v>658.7</v>
      </c>
      <c r="AR170">
        <v>594</v>
      </c>
      <c r="AS170">
        <v>36.1</v>
      </c>
      <c r="AT170">
        <v>28.6</v>
      </c>
      <c r="AU170">
        <v>0.26500000000000001</v>
      </c>
      <c r="AV170">
        <v>1.7000000000000001E-2</v>
      </c>
      <c r="AW170">
        <v>2.81E-3</v>
      </c>
      <c r="AX170">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0.28481000000000001</v>
      </c>
      <c r="AY170">
        <v>0</v>
      </c>
      <c r="AZ170">
        <v>2.6700000000000002E-2</v>
      </c>
      <c r="BA170">
        <v>1.0200000000000001E-2</v>
      </c>
      <c r="BB170">
        <f>Table1[[#This Row],[Global Warming Potential - Biogenic (GWP-biogenic) '[kg CO₂e'] - A1]]+Table1[[#This Row],[Global Warming Potential - Biogenic (GWP-biogenic) '[kg CO₂e'] - A2]]+Table1[[#This Row],[Global Warming Potential - Biogenic (GWP-biogenic) '[kg CO₂e'] - A3]]</f>
        <v>3.6900000000000002E-2</v>
      </c>
      <c r="BC170">
        <v>600</v>
      </c>
      <c r="BD170">
        <v>36.1</v>
      </c>
      <c r="BE170">
        <v>28.6</v>
      </c>
      <c r="BF170">
        <f>Table1[[#This Row],[Global Warming Potential - Fossil Fuels (GWP-fossil) '[kg CO₂e'] - A1]]+Table1[[#This Row],[Global Warming Potential - Fossil Fuels (GWP-fossil) '[kg CO₂e'] - A2]]+Table1[[#This Row],[Global Warming Potential - Fossil Fuels (GWP-fossil) '[kg CO₂e'] - A3]]</f>
        <v>664.7</v>
      </c>
    </row>
    <row r="171" spans="1:58" ht="39.950000000000003" customHeight="1" x14ac:dyDescent="0.25">
      <c r="A171" t="s">
        <v>813</v>
      </c>
      <c r="B171" s="6" t="s">
        <v>19</v>
      </c>
      <c r="C171" t="s">
        <v>20</v>
      </c>
      <c r="D171" t="s">
        <v>97</v>
      </c>
      <c r="E171" t="s">
        <v>98</v>
      </c>
      <c r="F171" t="s">
        <v>88</v>
      </c>
      <c r="G171" t="s">
        <v>814</v>
      </c>
      <c r="H171" t="s">
        <v>22</v>
      </c>
      <c r="I171" t="s">
        <v>90</v>
      </c>
      <c r="J171">
        <v>2022</v>
      </c>
      <c r="K171">
        <v>2022</v>
      </c>
      <c r="L171" t="s">
        <v>815</v>
      </c>
      <c r="M171" t="s">
        <v>92</v>
      </c>
      <c r="N171" t="s">
        <v>93</v>
      </c>
      <c r="O171" t="s">
        <v>409</v>
      </c>
      <c r="P171" t="s">
        <v>95</v>
      </c>
      <c r="Q171" t="s">
        <v>95</v>
      </c>
      <c r="R171" t="s">
        <v>28</v>
      </c>
      <c r="S171" t="s">
        <v>96</v>
      </c>
      <c r="T171">
        <v>1</v>
      </c>
      <c r="AA171">
        <f>Table1[[#This Row],[Mass per DU '[kg']]]/Table1[[#This Row],[Density '[kg/m3']]]</f>
        <v>1.1135857461024498E-3</v>
      </c>
      <c r="AC171">
        <v>898</v>
      </c>
      <c r="AH171">
        <v>1</v>
      </c>
      <c r="AI171">
        <v>1</v>
      </c>
      <c r="AJ171" t="s">
        <v>30</v>
      </c>
      <c r="AK171" t="s">
        <v>31</v>
      </c>
      <c r="AL171" t="s">
        <v>31</v>
      </c>
      <c r="AM171" s="9">
        <f>SUM(AR171,AS171,AT171)</f>
        <v>1.5262020000000001</v>
      </c>
      <c r="AN171" s="3">
        <f t="shared" si="7"/>
        <v>1.5262020000000001</v>
      </c>
      <c r="AR171">
        <v>1.518</v>
      </c>
      <c r="AS171">
        <v>0</v>
      </c>
      <c r="AT171">
        <v>8.2019999999999992E-3</v>
      </c>
      <c r="AU171">
        <v>1.8640000000000001</v>
      </c>
      <c r="AV171">
        <v>0</v>
      </c>
      <c r="AW171">
        <v>6.8419999999999999E-6</v>
      </c>
      <c r="AX171">
        <f>Table1[[#This Row],[Global Warming Potential - Land Use And Land Use Change (GWP-luluc) '[kg CO₂e'] - A1]]+Table1[[#This Row],[Global Warming Potential - Land Use And Land Use Change (GWP-luluc) '[kg CO₂e'] - A2]]+Table1[[#This Row],[Global Warming Potential - Land Use And Land Use Change (GWP-luluc) '[kg CO₂e'] - A3]]</f>
        <v>1.864006842</v>
      </c>
      <c r="AY171">
        <v>-2.1240000000000001</v>
      </c>
      <c r="AZ171">
        <v>0</v>
      </c>
      <c r="BA171">
        <v>-2.1269999999999999E-4</v>
      </c>
      <c r="BB171">
        <f>Table1[[#This Row],[Global Warming Potential - Biogenic (GWP-biogenic) '[kg CO₂e'] - A1]]+Table1[[#This Row],[Global Warming Potential - Biogenic (GWP-biogenic) '[kg CO₂e'] - A2]]+Table1[[#This Row],[Global Warming Potential - Biogenic (GWP-biogenic) '[kg CO₂e'] - A3]]</f>
        <v>-2.1242127000000002</v>
      </c>
      <c r="BC171">
        <v>1.7789999999999999</v>
      </c>
      <c r="BD171">
        <v>0</v>
      </c>
      <c r="BE171">
        <v>8.4089999999999998E-3</v>
      </c>
      <c r="BF171">
        <f>Table1[[#This Row],[Global Warming Potential - Fossil Fuels (GWP-fossil) '[kg CO₂e'] - A1]]+Table1[[#This Row],[Global Warming Potential - Fossil Fuels (GWP-fossil) '[kg CO₂e'] - A2]]+Table1[[#This Row],[Global Warming Potential - Fossil Fuels (GWP-fossil) '[kg CO₂e'] - A3]]</f>
        <v>1.7874089999999998</v>
      </c>
    </row>
    <row r="172" spans="1:58" ht="39.950000000000003" customHeight="1" x14ac:dyDescent="0.25">
      <c r="A172" t="s">
        <v>825</v>
      </c>
      <c r="B172" s="6" t="s">
        <v>19</v>
      </c>
      <c r="C172" t="s">
        <v>20</v>
      </c>
      <c r="D172" t="s">
        <v>97</v>
      </c>
      <c r="E172" t="s">
        <v>98</v>
      </c>
      <c r="F172" t="s">
        <v>88</v>
      </c>
      <c r="G172" t="s">
        <v>826</v>
      </c>
      <c r="H172" t="s">
        <v>22</v>
      </c>
      <c r="I172" t="s">
        <v>255</v>
      </c>
      <c r="J172">
        <v>2022</v>
      </c>
      <c r="K172">
        <v>2027</v>
      </c>
      <c r="L172" t="s">
        <v>827</v>
      </c>
      <c r="M172" t="s">
        <v>828</v>
      </c>
      <c r="N172" t="s">
        <v>504</v>
      </c>
      <c r="O172" t="s">
        <v>94</v>
      </c>
      <c r="P172" t="s">
        <v>95</v>
      </c>
      <c r="Q172" t="s">
        <v>95</v>
      </c>
      <c r="R172" t="s">
        <v>28</v>
      </c>
      <c r="S172" t="s">
        <v>96</v>
      </c>
      <c r="T172">
        <v>1</v>
      </c>
      <c r="AA172">
        <f>Table1[[#This Row],[Mass per DU '[kg']]]/Table1[[#This Row],[Density '[kg/m3']]]</f>
        <v>1.02880658436214E-3</v>
      </c>
      <c r="AC172">
        <v>972</v>
      </c>
      <c r="AH172">
        <v>1</v>
      </c>
      <c r="AI172">
        <v>1</v>
      </c>
      <c r="AJ172" t="s">
        <v>30</v>
      </c>
      <c r="AK172" t="s">
        <v>31</v>
      </c>
      <c r="AL172" t="s">
        <v>31</v>
      </c>
      <c r="AM172" s="9">
        <f>SUM(AR172,AS172,AT172)</f>
        <v>2.2029799999999997</v>
      </c>
      <c r="AN172" s="3">
        <f t="shared" si="7"/>
        <v>2.2029799999999997</v>
      </c>
      <c r="AR172">
        <v>2.17</v>
      </c>
      <c r="AS172">
        <v>2.46E-2</v>
      </c>
      <c r="AT172">
        <v>8.3800000000000003E-3</v>
      </c>
      <c r="AU172">
        <v>3.14E-3</v>
      </c>
      <c r="AV172">
        <v>7.7500000000000003E-6</v>
      </c>
      <c r="AW172">
        <v>6.99E-6</v>
      </c>
      <c r="AX172">
        <f>Table1[[#This Row],[Global Warming Potential - Land Use And Land Use Change (GWP-luluc) '[kg CO₂e'] - A1]]+Table1[[#This Row],[Global Warming Potential - Land Use And Land Use Change (GWP-luluc) '[kg CO₂e'] - A2]]+Table1[[#This Row],[Global Warming Potential - Land Use And Land Use Change (GWP-luluc) '[kg CO₂e'] - A3]]</f>
        <v>3.1547400000000001E-3</v>
      </c>
      <c r="AY172">
        <v>-0.88</v>
      </c>
      <c r="AZ172">
        <v>8.6899999999999998E-6</v>
      </c>
      <c r="BA172">
        <v>-2.1699999999999999E-4</v>
      </c>
      <c r="BB172">
        <f>Table1[[#This Row],[Global Warming Potential - Biogenic (GWP-biogenic) '[kg CO₂e'] - A1]]+Table1[[#This Row],[Global Warming Potential - Biogenic (GWP-biogenic) '[kg CO₂e'] - A2]]+Table1[[#This Row],[Global Warming Potential - Biogenic (GWP-biogenic) '[kg CO₂e'] - A3]]</f>
        <v>-0.88020830999999999</v>
      </c>
      <c r="BC172">
        <v>3.04</v>
      </c>
      <c r="BD172">
        <v>2.46E-2</v>
      </c>
      <c r="BE172">
        <v>8.6E-3</v>
      </c>
      <c r="BF172">
        <f>Table1[[#This Row],[Global Warming Potential - Fossil Fuels (GWP-fossil) '[kg CO₂e'] - A1]]+Table1[[#This Row],[Global Warming Potential - Fossil Fuels (GWP-fossil) '[kg CO₂e'] - A2]]+Table1[[#This Row],[Global Warming Potential - Fossil Fuels (GWP-fossil) '[kg CO₂e'] - A3]]</f>
        <v>3.0731999999999999</v>
      </c>
    </row>
    <row r="173" spans="1:58" ht="39.950000000000003" customHeight="1" x14ac:dyDescent="0.25">
      <c r="A173" t="s">
        <v>835</v>
      </c>
      <c r="B173" s="6" t="s">
        <v>19</v>
      </c>
      <c r="C173" t="s">
        <v>20</v>
      </c>
      <c r="D173" t="s">
        <v>97</v>
      </c>
      <c r="E173" t="s">
        <v>98</v>
      </c>
      <c r="F173" t="s">
        <v>378</v>
      </c>
      <c r="G173" t="s">
        <v>836</v>
      </c>
      <c r="H173" t="s">
        <v>22</v>
      </c>
      <c r="I173" t="s">
        <v>837</v>
      </c>
      <c r="J173">
        <v>2024</v>
      </c>
      <c r="K173">
        <v>2029</v>
      </c>
      <c r="L173" t="s">
        <v>381</v>
      </c>
      <c r="M173" t="s">
        <v>838</v>
      </c>
      <c r="N173" t="s">
        <v>383</v>
      </c>
      <c r="O173" t="s">
        <v>384</v>
      </c>
      <c r="P173" t="s">
        <v>27</v>
      </c>
      <c r="Q173" t="s">
        <v>27</v>
      </c>
      <c r="R173" t="s">
        <v>28</v>
      </c>
      <c r="S173" t="s">
        <v>385</v>
      </c>
      <c r="T173">
        <v>1000</v>
      </c>
      <c r="AC173">
        <v>1000</v>
      </c>
      <c r="AH173">
        <v>1</v>
      </c>
      <c r="AI173">
        <v>1000</v>
      </c>
      <c r="AJ173" t="s">
        <v>30</v>
      </c>
      <c r="AK173" t="s">
        <v>31</v>
      </c>
      <c r="AL173" t="s">
        <v>31</v>
      </c>
      <c r="AM173" s="9">
        <f>SUM(AR173,AS173,AT173)/1000</f>
        <v>0.38340000000000002</v>
      </c>
      <c r="AN173" s="3">
        <f t="shared" si="7"/>
        <v>383.40000000000003</v>
      </c>
      <c r="AR173">
        <v>327</v>
      </c>
      <c r="AS173">
        <v>29.3</v>
      </c>
      <c r="AT173">
        <v>27.1</v>
      </c>
      <c r="AU173">
        <v>9.8500000000000004E-2</v>
      </c>
      <c r="AV173">
        <v>1.38E-2</v>
      </c>
      <c r="AW173">
        <v>2.66E-3</v>
      </c>
      <c r="AX173">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0.11496000000000001</v>
      </c>
      <c r="AY173">
        <v>0</v>
      </c>
      <c r="AZ173">
        <v>2.1600000000000001E-2</v>
      </c>
      <c r="BA173">
        <v>9.6799999999999994E-3</v>
      </c>
      <c r="BB173">
        <f>Table1[[#This Row],[Global Warming Potential - Biogenic (GWP-biogenic) '[kg CO₂e'] - A1]]+Table1[[#This Row],[Global Warming Potential - Biogenic (GWP-biogenic) '[kg CO₂e'] - A2]]+Table1[[#This Row],[Global Warming Potential - Biogenic (GWP-biogenic) '[kg CO₂e'] - A3]]</f>
        <v>3.1280000000000002E-2</v>
      </c>
      <c r="BC173">
        <v>330</v>
      </c>
      <c r="BD173">
        <v>29.3</v>
      </c>
      <c r="BE173">
        <v>27.1</v>
      </c>
      <c r="BF173">
        <f>Table1[[#This Row],[Global Warming Potential - Fossil Fuels (GWP-fossil) '[kg CO₂e'] - A1]]+Table1[[#This Row],[Global Warming Potential - Fossil Fuels (GWP-fossil) '[kg CO₂e'] - A2]]+Table1[[#This Row],[Global Warming Potential - Fossil Fuels (GWP-fossil) '[kg CO₂e'] - A3]]</f>
        <v>386.40000000000003</v>
      </c>
    </row>
    <row r="174" spans="1:58" ht="39.950000000000003" customHeight="1" x14ac:dyDescent="0.25">
      <c r="A174" t="s">
        <v>868</v>
      </c>
      <c r="B174" s="6" t="s">
        <v>19</v>
      </c>
      <c r="C174" t="s">
        <v>20</v>
      </c>
      <c r="D174" t="s">
        <v>97</v>
      </c>
      <c r="E174" t="s">
        <v>98</v>
      </c>
      <c r="F174" t="s">
        <v>88</v>
      </c>
      <c r="G174" t="s">
        <v>869</v>
      </c>
      <c r="H174" t="s">
        <v>22</v>
      </c>
      <c r="I174" t="s">
        <v>255</v>
      </c>
      <c r="J174">
        <v>2022</v>
      </c>
      <c r="K174">
        <v>2027</v>
      </c>
      <c r="L174" t="s">
        <v>870</v>
      </c>
      <c r="M174" t="s">
        <v>257</v>
      </c>
      <c r="N174" t="s">
        <v>93</v>
      </c>
      <c r="O174" t="s">
        <v>94</v>
      </c>
      <c r="P174" t="s">
        <v>95</v>
      </c>
      <c r="Q174" t="s">
        <v>95</v>
      </c>
      <c r="R174" t="s">
        <v>28</v>
      </c>
      <c r="S174" t="s">
        <v>96</v>
      </c>
      <c r="T174">
        <v>1</v>
      </c>
      <c r="AA174">
        <f>Table1[[#This Row],[Mass per DU '[kg']]]/Table1[[#This Row],[Density '[kg/m3']]]</f>
        <v>1.088139281828074E-3</v>
      </c>
      <c r="AC174">
        <v>919</v>
      </c>
      <c r="AH174">
        <v>1</v>
      </c>
      <c r="AI174">
        <v>1</v>
      </c>
      <c r="AJ174" t="s">
        <v>30</v>
      </c>
      <c r="AK174" t="s">
        <v>31</v>
      </c>
      <c r="AL174" t="s">
        <v>31</v>
      </c>
      <c r="AM174" s="9">
        <f>SUM(AR174,AS174,AT174)</f>
        <v>0.37773800000000002</v>
      </c>
      <c r="AN174" s="3">
        <f t="shared" si="7"/>
        <v>0.37773800000000002</v>
      </c>
      <c r="AR174">
        <v>0.36940000000000001</v>
      </c>
      <c r="AS174">
        <v>0</v>
      </c>
      <c r="AT174">
        <v>8.3379999999999999E-3</v>
      </c>
      <c r="AU174">
        <v>2.7950000000000002E-3</v>
      </c>
      <c r="AV174">
        <v>0</v>
      </c>
      <c r="AW174">
        <v>6.9550000000000003E-6</v>
      </c>
      <c r="AX174">
        <f>Table1[[#This Row],[Global Warming Potential - Land Use And Land Use Change (GWP-luluc) '[kg CO₂e'] - A1]]+Table1[[#This Row],[Global Warming Potential - Land Use And Land Use Change (GWP-luluc) '[kg CO₂e'] - A2]]+Table1[[#This Row],[Global Warming Potential - Land Use And Land Use Change (GWP-luluc) '[kg CO₂e'] - A3]]</f>
        <v>2.8019550000000001E-3</v>
      </c>
      <c r="AY174">
        <v>-1.5609999999999999</v>
      </c>
      <c r="AZ174">
        <v>0</v>
      </c>
      <c r="BA174">
        <v>-2.162E-4</v>
      </c>
      <c r="BB174">
        <f>Table1[[#This Row],[Global Warming Potential - Biogenic (GWP-biogenic) '[kg CO₂e'] - A1]]+Table1[[#This Row],[Global Warming Potential - Biogenic (GWP-biogenic) '[kg CO₂e'] - A2]]+Table1[[#This Row],[Global Warming Potential - Biogenic (GWP-biogenic) '[kg CO₂e'] - A3]]</f>
        <v>-1.5612162000000001</v>
      </c>
      <c r="BC174">
        <v>1.929</v>
      </c>
      <c r="BD174">
        <v>0</v>
      </c>
      <c r="BE174">
        <v>8.5470000000000008E-3</v>
      </c>
      <c r="BF174">
        <f>Table1[[#This Row],[Global Warming Potential - Fossil Fuels (GWP-fossil) '[kg CO₂e'] - A1]]+Table1[[#This Row],[Global Warming Potential - Fossil Fuels (GWP-fossil) '[kg CO₂e'] - A2]]+Table1[[#This Row],[Global Warming Potential - Fossil Fuels (GWP-fossil) '[kg CO₂e'] - A3]]</f>
        <v>1.9375470000000001</v>
      </c>
    </row>
    <row r="175" spans="1:58" ht="39.950000000000003" customHeight="1" x14ac:dyDescent="0.25">
      <c r="A175" t="s">
        <v>885</v>
      </c>
      <c r="B175" s="6" t="s">
        <v>19</v>
      </c>
      <c r="C175" t="s">
        <v>20</v>
      </c>
      <c r="D175" t="s">
        <v>97</v>
      </c>
      <c r="E175" t="s">
        <v>890</v>
      </c>
      <c r="F175" t="s">
        <v>471</v>
      </c>
      <c r="G175" t="s">
        <v>1162</v>
      </c>
      <c r="H175" t="s">
        <v>22</v>
      </c>
      <c r="I175" t="s">
        <v>886</v>
      </c>
      <c r="J175">
        <v>2022</v>
      </c>
      <c r="K175">
        <v>2027</v>
      </c>
      <c r="L175" t="s">
        <v>887</v>
      </c>
      <c r="M175" t="s">
        <v>888</v>
      </c>
      <c r="N175" t="s">
        <v>889</v>
      </c>
      <c r="O175" t="s">
        <v>734</v>
      </c>
      <c r="P175" t="s">
        <v>27</v>
      </c>
      <c r="Q175" t="s">
        <v>27</v>
      </c>
      <c r="R175" t="s">
        <v>28</v>
      </c>
      <c r="S175" t="s">
        <v>53</v>
      </c>
      <c r="T175">
        <v>0.15</v>
      </c>
      <c r="U175">
        <v>0.15</v>
      </c>
      <c r="Z175">
        <v>1</v>
      </c>
      <c r="AH175">
        <v>1</v>
      </c>
      <c r="AI175">
        <v>1</v>
      </c>
      <c r="AJ175" t="s">
        <v>43</v>
      </c>
      <c r="AK175" t="s">
        <v>1127</v>
      </c>
      <c r="AL175" t="s">
        <v>31</v>
      </c>
      <c r="AM175" s="9">
        <f>SUM(AR175,AS175,AT175)/Table1[[#This Row],[Mass per DU '[kg']]]</f>
        <v>3.5201333333333338</v>
      </c>
      <c r="AN175" s="3">
        <f t="shared" si="7"/>
        <v>0.52802000000000004</v>
      </c>
      <c r="AR175">
        <v>0.49259999999999998</v>
      </c>
      <c r="AS175">
        <v>1.506E-2</v>
      </c>
      <c r="AT175">
        <v>2.036E-2</v>
      </c>
      <c r="AU175">
        <v>5.9871663199999997E-4</v>
      </c>
      <c r="AV175">
        <v>6.6243960000000004E-6</v>
      </c>
      <c r="AW175">
        <v>7.0600000000000002E-6</v>
      </c>
      <c r="AX175">
        <f>Table1[[#This Row],[Global Warming Potential - Land Use And Land Use Change (GWP-luluc) '[kg CO₂e'] - A1]]+Table1[[#This Row],[Global Warming Potential - Land Use And Land Use Change (GWP-luluc) '[kg CO₂e'] - A2]]+Table1[[#This Row],[Global Warming Potential - Land Use And Land Use Change (GWP-luluc) '[kg CO₂e'] - A3]]</f>
        <v>6.1240102800000004E-4</v>
      </c>
      <c r="AY175">
        <v>-9.4125526949999996E-3</v>
      </c>
      <c r="AZ175">
        <v>1.1552550999999999E-5</v>
      </c>
      <c r="BA175">
        <v>-1.0924344E-5</v>
      </c>
      <c r="BB175">
        <f>Table1[[#This Row],[Global Warming Potential - Biogenic (GWP-biogenic) '[kg CO₂e'] - A1]]+Table1[[#This Row],[Global Warming Potential - Biogenic (GWP-biogenic) '[kg CO₂e'] - A2]]+Table1[[#This Row],[Global Warming Potential - Biogenic (GWP-biogenic) '[kg CO₂e'] - A3]]</f>
        <v>-9.4119244879999984E-3</v>
      </c>
      <c r="BC175">
        <v>0.501519225096</v>
      </c>
      <c r="BD175">
        <v>1.5039366510999999E-2</v>
      </c>
      <c r="BE175">
        <v>2.0367378855E-2</v>
      </c>
      <c r="BF175">
        <f>Table1[[#This Row],[Global Warming Potential - Fossil Fuels (GWP-fossil) '[kg CO₂e'] - A1]]+Table1[[#This Row],[Global Warming Potential - Fossil Fuels (GWP-fossil) '[kg CO₂e'] - A2]]+Table1[[#This Row],[Global Warming Potential - Fossil Fuels (GWP-fossil) '[kg CO₂e'] - A3]]</f>
        <v>0.53692597046199997</v>
      </c>
    </row>
    <row r="176" spans="1:58" ht="39.950000000000003" customHeight="1" x14ac:dyDescent="0.25">
      <c r="A176" t="s">
        <v>897</v>
      </c>
      <c r="B176" s="6" t="s">
        <v>19</v>
      </c>
      <c r="C176" t="s">
        <v>20</v>
      </c>
      <c r="D176" t="s">
        <v>97</v>
      </c>
      <c r="E176" t="s">
        <v>890</v>
      </c>
      <c r="F176" t="s">
        <v>471</v>
      </c>
      <c r="G176" t="s">
        <v>1163</v>
      </c>
      <c r="H176" t="s">
        <v>22</v>
      </c>
      <c r="I176" t="s">
        <v>886</v>
      </c>
      <c r="J176">
        <v>2022</v>
      </c>
      <c r="K176">
        <v>2027</v>
      </c>
      <c r="L176" t="s">
        <v>898</v>
      </c>
      <c r="M176" t="s">
        <v>899</v>
      </c>
      <c r="N176" t="s">
        <v>900</v>
      </c>
      <c r="O176" t="s">
        <v>62</v>
      </c>
      <c r="P176" t="s">
        <v>27</v>
      </c>
      <c r="Q176" t="s">
        <v>27</v>
      </c>
      <c r="R176" t="s">
        <v>28</v>
      </c>
      <c r="S176" t="s">
        <v>53</v>
      </c>
      <c r="T176">
        <v>0.25</v>
      </c>
      <c r="U176">
        <v>0.25</v>
      </c>
      <c r="Z176">
        <v>1</v>
      </c>
      <c r="AH176">
        <v>1</v>
      </c>
      <c r="AI176">
        <v>1</v>
      </c>
      <c r="AJ176" t="s">
        <v>43</v>
      </c>
      <c r="AK176" t="s">
        <v>1127</v>
      </c>
      <c r="AL176" t="s">
        <v>31</v>
      </c>
      <c r="AM176" s="9">
        <f>SUM(AR176,AS176,AT176)/Table1[[#This Row],[Mass per DU '[kg']]]</f>
        <v>3.1959600000000004</v>
      </c>
      <c r="AN176" s="3">
        <f t="shared" si="7"/>
        <v>0.79899000000000009</v>
      </c>
      <c r="AR176">
        <v>0.624</v>
      </c>
      <c r="AS176">
        <v>2.1090000000000001E-2</v>
      </c>
      <c r="AT176">
        <v>0.15390000000000001</v>
      </c>
      <c r="AU176">
        <v>7.0310000000000001E-4</v>
      </c>
      <c r="AV176">
        <v>8.7709999999999995E-6</v>
      </c>
      <c r="AW176">
        <v>1.6899999999999999E-4</v>
      </c>
      <c r="AX176">
        <f>Table1[[#This Row],[Global Warming Potential - Land Use And Land Use Change (GWP-luluc) '[kg CO₂e'] - A1]]+Table1[[#This Row],[Global Warming Potential - Land Use And Land Use Change (GWP-luluc) '[kg CO₂e'] - A2]]+Table1[[#This Row],[Global Warming Potential - Land Use And Land Use Change (GWP-luluc) '[kg CO₂e'] - A3]]</f>
        <v>8.8087099999999998E-4</v>
      </c>
      <c r="AY176">
        <v>-1.2834679395E-2</v>
      </c>
      <c r="AZ176">
        <v>1.4795908E-5</v>
      </c>
      <c r="BA176">
        <v>3.7472803399999998E-4</v>
      </c>
      <c r="BB176">
        <f>Table1[[#This Row],[Global Warming Potential - Biogenic (GWP-biogenic) '[kg CO₂e'] - A1]]+Table1[[#This Row],[Global Warming Potential - Biogenic (GWP-biogenic) '[kg CO₂e'] - A2]]+Table1[[#This Row],[Global Warming Potential - Biogenic (GWP-biogenic) '[kg CO₂e'] - A3]]</f>
        <v>-1.2445155453E-2</v>
      </c>
      <c r="BC176">
        <v>0.63629999999999998</v>
      </c>
      <c r="BD176">
        <v>2.1069999999999998E-2</v>
      </c>
      <c r="BE176">
        <v>0.15329999999999999</v>
      </c>
      <c r="BF176">
        <f>Table1[[#This Row],[Global Warming Potential - Fossil Fuels (GWP-fossil) '[kg CO₂e'] - A1]]+Table1[[#This Row],[Global Warming Potential - Fossil Fuels (GWP-fossil) '[kg CO₂e'] - A2]]+Table1[[#This Row],[Global Warming Potential - Fossil Fuels (GWP-fossil) '[kg CO₂e'] - A3]]</f>
        <v>0.81067</v>
      </c>
    </row>
    <row r="177" spans="1:58" ht="39.950000000000003" customHeight="1" x14ac:dyDescent="0.25">
      <c r="A177" t="s">
        <v>912</v>
      </c>
      <c r="B177" s="6" t="s">
        <v>19</v>
      </c>
      <c r="C177" t="s">
        <v>20</v>
      </c>
      <c r="D177" t="s">
        <v>97</v>
      </c>
      <c r="E177" t="s">
        <v>98</v>
      </c>
      <c r="F177" t="s">
        <v>88</v>
      </c>
      <c r="G177" t="s">
        <v>913</v>
      </c>
      <c r="H177" t="s">
        <v>22</v>
      </c>
      <c r="I177" t="s">
        <v>90</v>
      </c>
      <c r="J177">
        <v>2022</v>
      </c>
      <c r="K177">
        <v>2027</v>
      </c>
      <c r="L177" t="s">
        <v>914</v>
      </c>
      <c r="M177" t="s">
        <v>92</v>
      </c>
      <c r="N177" t="s">
        <v>93</v>
      </c>
      <c r="O177" t="s">
        <v>94</v>
      </c>
      <c r="P177" t="s">
        <v>95</v>
      </c>
      <c r="Q177" t="s">
        <v>95</v>
      </c>
      <c r="R177" t="s">
        <v>28</v>
      </c>
      <c r="S177" t="s">
        <v>96</v>
      </c>
      <c r="T177">
        <v>1</v>
      </c>
      <c r="AA177">
        <f>Table1[[#This Row],[Mass per DU '[kg']]]/Table1[[#This Row],[Density '[kg/m3']]]</f>
        <v>1.0869565217391304E-3</v>
      </c>
      <c r="AC177">
        <v>920</v>
      </c>
      <c r="AH177">
        <v>1</v>
      </c>
      <c r="AI177">
        <v>1</v>
      </c>
      <c r="AJ177" t="s">
        <v>30</v>
      </c>
      <c r="AK177" t="s">
        <v>31</v>
      </c>
      <c r="AL177" t="s">
        <v>31</v>
      </c>
      <c r="AM177" s="9">
        <f>SUM(AR177,AS177,AT177)</f>
        <v>0.60614640323900004</v>
      </c>
      <c r="AN177" s="3">
        <f t="shared" si="7"/>
        <v>0.60614640323900004</v>
      </c>
      <c r="AR177">
        <v>0.59044468827100005</v>
      </c>
      <c r="AS177">
        <v>7.3037393119999997E-3</v>
      </c>
      <c r="AT177">
        <v>8.3979756559999993E-3</v>
      </c>
      <c r="AU177">
        <v>2.8599860080000001E-3</v>
      </c>
      <c r="AV177">
        <v>2.5859999999999999E-6</v>
      </c>
      <c r="AW177">
        <v>7.0049999999999998E-6</v>
      </c>
      <c r="AX177">
        <f>Table1[[#This Row],[Global Warming Potential - Land Use And Land Use Change (GWP-luluc) '[kg CO₂e'] - A1]]+Table1[[#This Row],[Global Warming Potential - Land Use And Land Use Change (GWP-luluc) '[kg CO₂e'] - A2]]+Table1[[#This Row],[Global Warming Potential - Land Use And Land Use Change (GWP-luluc) '[kg CO₂e'] - A3]]</f>
        <v>2.8695770080000003E-3</v>
      </c>
      <c r="AY177">
        <v>-1.512</v>
      </c>
      <c r="AZ177">
        <v>3.4571919999999999E-6</v>
      </c>
      <c r="BA177">
        <v>-2.17737093E-4</v>
      </c>
      <c r="BB177">
        <f>Table1[[#This Row],[Global Warming Potential - Biogenic (GWP-biogenic) '[kg CO₂e'] - A1]]+Table1[[#This Row],[Global Warming Potential - Biogenic (GWP-biogenic) '[kg CO₂e'] - A2]]+Table1[[#This Row],[Global Warming Potential - Biogenic (GWP-biogenic) '[kg CO₂e'] - A3]]</f>
        <v>-1.5122142799010001</v>
      </c>
      <c r="BC177">
        <v>2.100293525214</v>
      </c>
      <c r="BD177">
        <v>7.2979999999999998E-3</v>
      </c>
      <c r="BE177">
        <v>8.6090000000000003E-3</v>
      </c>
      <c r="BF177">
        <f>Table1[[#This Row],[Global Warming Potential - Fossil Fuels (GWP-fossil) '[kg CO₂e'] - A1]]+Table1[[#This Row],[Global Warming Potential - Fossil Fuels (GWP-fossil) '[kg CO₂e'] - A2]]+Table1[[#This Row],[Global Warming Potential - Fossil Fuels (GWP-fossil) '[kg CO₂e'] - A3]]</f>
        <v>2.1162005252139999</v>
      </c>
    </row>
    <row r="178" spans="1:58" ht="39.950000000000003" customHeight="1" x14ac:dyDescent="0.25">
      <c r="A178" t="s">
        <v>949</v>
      </c>
      <c r="B178" s="6" t="s">
        <v>19</v>
      </c>
      <c r="C178" t="s">
        <v>20</v>
      </c>
      <c r="D178" t="s">
        <v>97</v>
      </c>
      <c r="E178" t="s">
        <v>98</v>
      </c>
      <c r="F178" t="s">
        <v>378</v>
      </c>
      <c r="G178" t="s">
        <v>950</v>
      </c>
      <c r="H178" t="s">
        <v>22</v>
      </c>
      <c r="I178" t="s">
        <v>685</v>
      </c>
      <c r="J178">
        <v>2024</v>
      </c>
      <c r="K178">
        <v>2029</v>
      </c>
      <c r="L178" t="s">
        <v>381</v>
      </c>
      <c r="M178" t="s">
        <v>686</v>
      </c>
      <c r="N178" t="s">
        <v>383</v>
      </c>
      <c r="O178" t="s">
        <v>384</v>
      </c>
      <c r="P178" t="s">
        <v>41</v>
      </c>
      <c r="Q178" t="s">
        <v>41</v>
      </c>
      <c r="R178" t="s">
        <v>28</v>
      </c>
      <c r="S178" t="s">
        <v>385</v>
      </c>
      <c r="T178">
        <v>1000</v>
      </c>
      <c r="AC178">
        <v>1000</v>
      </c>
      <c r="AH178">
        <v>1</v>
      </c>
      <c r="AI178">
        <v>1000</v>
      </c>
      <c r="AJ178" t="s">
        <v>30</v>
      </c>
      <c r="AK178" t="s">
        <v>31</v>
      </c>
      <c r="AL178" t="s">
        <v>31</v>
      </c>
      <c r="AM178" s="9">
        <f>SUM(AR178,AS178,AT178)/1000</f>
        <v>0.43819999999999998</v>
      </c>
      <c r="AN178" s="3">
        <f t="shared" si="7"/>
        <v>438.2</v>
      </c>
      <c r="AR178">
        <v>376</v>
      </c>
      <c r="AS178">
        <v>34.299999999999997</v>
      </c>
      <c r="AT178">
        <v>27.9</v>
      </c>
      <c r="AU178">
        <v>0.104</v>
      </c>
      <c r="AV178">
        <v>1.6199999999999999E-2</v>
      </c>
      <c r="AW178">
        <v>2.7299999999999998E-3</v>
      </c>
      <c r="AX178">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0.12293</v>
      </c>
      <c r="AY178">
        <v>-3.79</v>
      </c>
      <c r="AZ178">
        <v>2.5399999999999999E-2</v>
      </c>
      <c r="BA178">
        <v>9.9500000000000005E-3</v>
      </c>
      <c r="BB178">
        <f>Table1[[#This Row],[Global Warming Potential - Biogenic (GWP-biogenic) '[kg CO₂e'] - A1]]+Table1[[#This Row],[Global Warming Potential - Biogenic (GWP-biogenic) '[kg CO₂e'] - A2]]+Table1[[#This Row],[Global Warming Potential - Biogenic (GWP-biogenic) '[kg CO₂e'] - A3]]</f>
        <v>-3.7546500000000003</v>
      </c>
      <c r="BC178">
        <v>380</v>
      </c>
      <c r="BD178">
        <v>34.299999999999997</v>
      </c>
      <c r="BE178">
        <v>27.9</v>
      </c>
      <c r="BF178">
        <f>Table1[[#This Row],[Global Warming Potential - Fossil Fuels (GWP-fossil) '[kg CO₂e'] - A1]]+Table1[[#This Row],[Global Warming Potential - Fossil Fuels (GWP-fossil) '[kg CO₂e'] - A2]]+Table1[[#This Row],[Global Warming Potential - Fossil Fuels (GWP-fossil) '[kg CO₂e'] - A3]]</f>
        <v>442.2</v>
      </c>
    </row>
    <row r="179" spans="1:58" ht="39.950000000000003" customHeight="1" x14ac:dyDescent="0.25">
      <c r="A179" t="s">
        <v>996</v>
      </c>
      <c r="B179" s="6" t="s">
        <v>19</v>
      </c>
      <c r="C179" t="s">
        <v>20</v>
      </c>
      <c r="D179" t="s">
        <v>97</v>
      </c>
      <c r="E179" t="s">
        <v>98</v>
      </c>
      <c r="F179" t="s">
        <v>378</v>
      </c>
      <c r="G179" t="s">
        <v>997</v>
      </c>
      <c r="H179" t="s">
        <v>22</v>
      </c>
      <c r="I179" t="s">
        <v>998</v>
      </c>
      <c r="J179">
        <v>2024</v>
      </c>
      <c r="K179">
        <v>2029</v>
      </c>
      <c r="L179" t="s">
        <v>381</v>
      </c>
      <c r="M179" t="s">
        <v>999</v>
      </c>
      <c r="N179" t="s">
        <v>383</v>
      </c>
      <c r="O179" t="s">
        <v>384</v>
      </c>
      <c r="P179" t="s">
        <v>27</v>
      </c>
      <c r="Q179" t="s">
        <v>27</v>
      </c>
      <c r="R179" t="s">
        <v>28</v>
      </c>
      <c r="S179" t="s">
        <v>385</v>
      </c>
      <c r="T179">
        <v>1000</v>
      </c>
      <c r="AC179">
        <v>1000</v>
      </c>
      <c r="AH179">
        <v>1</v>
      </c>
      <c r="AI179">
        <v>1000</v>
      </c>
      <c r="AJ179" t="s">
        <v>30</v>
      </c>
      <c r="AK179" t="s">
        <v>31</v>
      </c>
      <c r="AL179" t="s">
        <v>31</v>
      </c>
      <c r="AM179" s="9">
        <f>SUM(AR179,AS179,AT179)/1000</f>
        <v>0.35899999999999999</v>
      </c>
      <c r="AN179" s="3">
        <f t="shared" si="7"/>
        <v>359</v>
      </c>
      <c r="AR179">
        <v>359</v>
      </c>
      <c r="AU179">
        <v>0.13300000000000001</v>
      </c>
      <c r="AX179">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0.13300000000000001</v>
      </c>
      <c r="AY179">
        <v>-4.37</v>
      </c>
      <c r="BB179">
        <f>Table1[[#This Row],[Global Warming Potential - Biogenic (GWP-biogenic) '[kg CO₂e'] - A1]]+Table1[[#This Row],[Global Warming Potential - Biogenic (GWP-biogenic) '[kg CO₂e'] - A2]]+Table1[[#This Row],[Global Warming Potential - Biogenic (GWP-biogenic) '[kg CO₂e'] - A3]]</f>
        <v>-4.37</v>
      </c>
      <c r="BC179">
        <v>363</v>
      </c>
      <c r="BF179">
        <f>Table1[[#This Row],[Global Warming Potential - Fossil Fuels (GWP-fossil) '[kg CO₂e'] - A1]]+Table1[[#This Row],[Global Warming Potential - Fossil Fuels (GWP-fossil) '[kg CO₂e'] - A2]]+Table1[[#This Row],[Global Warming Potential - Fossil Fuels (GWP-fossil) '[kg CO₂e'] - A3]]</f>
        <v>363</v>
      </c>
    </row>
    <row r="180" spans="1:58" ht="39.950000000000003" customHeight="1" x14ac:dyDescent="0.25">
      <c r="A180" t="s">
        <v>1033</v>
      </c>
      <c r="B180" s="6" t="s">
        <v>19</v>
      </c>
      <c r="C180" t="s">
        <v>20</v>
      </c>
      <c r="D180" t="s">
        <v>97</v>
      </c>
      <c r="E180" t="s">
        <v>98</v>
      </c>
      <c r="F180" t="s">
        <v>88</v>
      </c>
      <c r="G180" t="s">
        <v>1034</v>
      </c>
      <c r="H180" t="s">
        <v>22</v>
      </c>
      <c r="I180" t="s">
        <v>90</v>
      </c>
      <c r="J180">
        <v>2022</v>
      </c>
      <c r="K180">
        <v>2027</v>
      </c>
      <c r="L180" t="s">
        <v>1035</v>
      </c>
      <c r="M180" t="s">
        <v>92</v>
      </c>
      <c r="N180" t="s">
        <v>93</v>
      </c>
      <c r="O180" t="s">
        <v>94</v>
      </c>
      <c r="P180" t="s">
        <v>95</v>
      </c>
      <c r="Q180" t="s">
        <v>95</v>
      </c>
      <c r="R180" t="s">
        <v>28</v>
      </c>
      <c r="S180" t="s">
        <v>96</v>
      </c>
      <c r="T180">
        <v>1</v>
      </c>
      <c r="AA180">
        <f>Table1[[#This Row],[Mass per DU '[kg']]]/Table1[[#This Row],[Density '[kg/m3']]]</f>
        <v>1.0405827263267431E-3</v>
      </c>
      <c r="AC180">
        <v>961</v>
      </c>
      <c r="AH180">
        <v>1</v>
      </c>
      <c r="AI180">
        <v>1</v>
      </c>
      <c r="AJ180" t="s">
        <v>30</v>
      </c>
      <c r="AK180" t="s">
        <v>31</v>
      </c>
      <c r="AL180" t="s">
        <v>31</v>
      </c>
      <c r="AM180" s="9">
        <f>SUM(AR180,AS180,AT180)</f>
        <v>1.7565060787720002</v>
      </c>
      <c r="AN180" s="3">
        <f t="shared" si="7"/>
        <v>1.7565060787720002</v>
      </c>
      <c r="AR180">
        <v>1.737328310461</v>
      </c>
      <c r="AS180">
        <v>1.1053008883000001E-2</v>
      </c>
      <c r="AT180">
        <v>8.1247594280000005E-3</v>
      </c>
      <c r="AU180">
        <v>3.3644485539999999E-3</v>
      </c>
      <c r="AV180">
        <v>3.6527740000000001E-6</v>
      </c>
      <c r="AW180">
        <v>6.7775199999999996E-6</v>
      </c>
      <c r="AX180">
        <f>Table1[[#This Row],[Global Warming Potential - Land Use And Land Use Change (GWP-luluc) '[kg CO₂e'] - A1]]+Table1[[#This Row],[Global Warming Potential - Land Use And Land Use Change (GWP-luluc) '[kg CO₂e'] - A2]]+Table1[[#This Row],[Global Warming Potential - Land Use And Land Use Change (GWP-luluc) '[kg CO₂e'] - A3]]</f>
        <v>3.3748788480000001E-3</v>
      </c>
      <c r="AY180">
        <v>-1.2056468536130001</v>
      </c>
      <c r="AZ180">
        <v>4.4314950000000003E-6</v>
      </c>
      <c r="BA180">
        <v>-2.1065332599999999E-4</v>
      </c>
      <c r="BB180">
        <f>Table1[[#This Row],[Global Warming Potential - Biogenic (GWP-biogenic) '[kg CO₂e'] - A1]]+Table1[[#This Row],[Global Warming Potential - Biogenic (GWP-biogenic) '[kg CO₂e'] - A2]]+Table1[[#This Row],[Global Warming Potential - Biogenic (GWP-biogenic) '[kg CO₂e'] - A3]]</f>
        <v>-1.205853075444</v>
      </c>
      <c r="BC180">
        <v>2.9404723132599999</v>
      </c>
      <c r="BD180">
        <v>1.1045325684999999E-2</v>
      </c>
      <c r="BE180">
        <v>8.3292689099999997E-3</v>
      </c>
      <c r="BF180">
        <f>Table1[[#This Row],[Global Warming Potential - Fossil Fuels (GWP-fossil) '[kg CO₂e'] - A1]]+Table1[[#This Row],[Global Warming Potential - Fossil Fuels (GWP-fossil) '[kg CO₂e'] - A2]]+Table1[[#This Row],[Global Warming Potential - Fossil Fuels (GWP-fossil) '[kg CO₂e'] - A3]]</f>
        <v>2.9598469078549998</v>
      </c>
    </row>
    <row r="181" spans="1:58" ht="39.950000000000003" customHeight="1" x14ac:dyDescent="0.25">
      <c r="A181" t="s">
        <v>1090</v>
      </c>
      <c r="B181" s="6" t="s">
        <v>19</v>
      </c>
      <c r="C181" t="s">
        <v>20</v>
      </c>
      <c r="D181" t="s">
        <v>97</v>
      </c>
      <c r="E181" t="s">
        <v>98</v>
      </c>
      <c r="F181" t="s">
        <v>88</v>
      </c>
      <c r="G181" t="s">
        <v>1091</v>
      </c>
      <c r="H181" t="s">
        <v>22</v>
      </c>
      <c r="I181" t="s">
        <v>255</v>
      </c>
      <c r="J181">
        <v>2022</v>
      </c>
      <c r="K181">
        <v>2027</v>
      </c>
      <c r="L181" t="s">
        <v>1092</v>
      </c>
      <c r="M181" t="s">
        <v>257</v>
      </c>
      <c r="N181" t="s">
        <v>1093</v>
      </c>
      <c r="O181" t="s">
        <v>94</v>
      </c>
      <c r="P181" t="s">
        <v>95</v>
      </c>
      <c r="Q181" t="s">
        <v>95</v>
      </c>
      <c r="R181" t="s">
        <v>28</v>
      </c>
      <c r="S181" t="s">
        <v>96</v>
      </c>
      <c r="T181">
        <v>1</v>
      </c>
      <c r="AA181">
        <f>Table1[[#This Row],[Mass per DU '[kg']]]/Table1[[#This Row],[Density '[kg/m3']]]</f>
        <v>1.0070493454179255E-3</v>
      </c>
      <c r="AC181">
        <v>993</v>
      </c>
      <c r="AH181">
        <v>1</v>
      </c>
      <c r="AI181">
        <v>1</v>
      </c>
      <c r="AJ181" t="s">
        <v>30</v>
      </c>
      <c r="AK181" t="s">
        <v>31</v>
      </c>
      <c r="AL181" t="s">
        <v>31</v>
      </c>
      <c r="AM181" s="9">
        <f>SUM(AR181,AS181,AT181)</f>
        <v>2.5554352200130004</v>
      </c>
      <c r="AN181" s="3">
        <f t="shared" si="7"/>
        <v>2.5554352200130004</v>
      </c>
      <c r="AR181">
        <v>2.5101126052490002</v>
      </c>
      <c r="AS181">
        <v>3.6917486584E-2</v>
      </c>
      <c r="AT181">
        <v>8.4051281800000006E-3</v>
      </c>
      <c r="AU181">
        <v>3.0268580390000002E-3</v>
      </c>
      <c r="AV181">
        <v>1.163886E-5</v>
      </c>
      <c r="AW181">
        <v>7.0113990000000001E-6</v>
      </c>
      <c r="AX181">
        <f>Table1[[#This Row],[Global Warming Potential - Land Use And Land Use Change (GWP-luluc) '[kg CO₂e'] - A1]]+Table1[[#This Row],[Global Warming Potential - Land Use And Land Use Change (GWP-luluc) '[kg CO₂e'] - A2]]+Table1[[#This Row],[Global Warming Potential - Land Use And Land Use Change (GWP-luluc) '[kg CO₂e'] - A3]]</f>
        <v>3.0455082980000003E-3</v>
      </c>
      <c r="AY181">
        <v>-0.66137247559000001</v>
      </c>
      <c r="AZ181">
        <v>1.3077151E-5</v>
      </c>
      <c r="BA181">
        <v>-2.1792253899999999E-4</v>
      </c>
      <c r="BB181">
        <f>Table1[[#This Row],[Global Warming Potential - Biogenic (GWP-biogenic) '[kg CO₂e'] - A1]]+Table1[[#This Row],[Global Warming Potential - Biogenic (GWP-biogenic) '[kg CO₂e'] - A2]]+Table1[[#This Row],[Global Warming Potential - Biogenic (GWP-biogenic) '[kg CO₂e'] - A3]]</f>
        <v>-0.66157732097800004</v>
      </c>
      <c r="BC181">
        <v>3.1690752861039999</v>
      </c>
      <c r="BD181">
        <v>3.6894091970000001E-2</v>
      </c>
      <c r="BE181">
        <v>8.6166948649999998E-3</v>
      </c>
      <c r="BF181">
        <f>Table1[[#This Row],[Global Warming Potential - Fossil Fuels (GWP-fossil) '[kg CO₂e'] - A1]]+Table1[[#This Row],[Global Warming Potential - Fossil Fuels (GWP-fossil) '[kg CO₂e'] - A2]]+Table1[[#This Row],[Global Warming Potential - Fossil Fuels (GWP-fossil) '[kg CO₂e'] - A3]]</f>
        <v>3.2145860729389999</v>
      </c>
    </row>
    <row r="182" spans="1:58" ht="39.950000000000003" customHeight="1" x14ac:dyDescent="0.25">
      <c r="A182" t="s">
        <v>1096</v>
      </c>
      <c r="B182" s="6" t="s">
        <v>19</v>
      </c>
      <c r="C182" t="s">
        <v>20</v>
      </c>
      <c r="D182" t="s">
        <v>97</v>
      </c>
      <c r="E182" t="s">
        <v>287</v>
      </c>
      <c r="F182" t="s">
        <v>88</v>
      </c>
      <c r="G182" t="s">
        <v>1097</v>
      </c>
      <c r="H182" t="s">
        <v>22</v>
      </c>
      <c r="I182" t="s">
        <v>283</v>
      </c>
      <c r="J182">
        <v>2021</v>
      </c>
      <c r="K182">
        <v>2026</v>
      </c>
      <c r="L182" t="s">
        <v>1098</v>
      </c>
      <c r="M182" t="s">
        <v>1099</v>
      </c>
      <c r="N182" t="s">
        <v>286</v>
      </c>
      <c r="P182" t="s">
        <v>41</v>
      </c>
      <c r="Q182" t="s">
        <v>41</v>
      </c>
      <c r="R182" t="s">
        <v>28</v>
      </c>
      <c r="S182" t="s">
        <v>96</v>
      </c>
      <c r="T182">
        <v>1</v>
      </c>
      <c r="AA182">
        <f>Table1[[#This Row],[Mass per DU '[kg']]]/Table1[[#This Row],[Density '[kg/m3']]]</f>
        <v>1.0111223458038423E-3</v>
      </c>
      <c r="AC182">
        <v>989</v>
      </c>
      <c r="AH182">
        <v>1</v>
      </c>
      <c r="AI182">
        <v>1</v>
      </c>
      <c r="AJ182" t="s">
        <v>30</v>
      </c>
      <c r="AK182" t="s">
        <v>31</v>
      </c>
      <c r="AL182" t="s">
        <v>31</v>
      </c>
      <c r="AM182" s="9">
        <f>SUM(AO182,AP182,AQ182)</f>
        <v>3.1388000000000003</v>
      </c>
      <c r="AN182" s="3">
        <f>SUM(AO182,AP182,AQ182)</f>
        <v>3.1388000000000003</v>
      </c>
      <c r="AO182">
        <v>2.85</v>
      </c>
      <c r="AP182">
        <v>9.98E-2</v>
      </c>
      <c r="AQ182">
        <v>0.189</v>
      </c>
    </row>
    <row r="183" spans="1:58" ht="39.950000000000003" customHeight="1" x14ac:dyDescent="0.25">
      <c r="A183" t="s">
        <v>483</v>
      </c>
      <c r="B183" s="6" t="s">
        <v>19</v>
      </c>
      <c r="C183" t="s">
        <v>20</v>
      </c>
      <c r="D183" t="s">
        <v>1725</v>
      </c>
      <c r="E183" t="s">
        <v>1752</v>
      </c>
      <c r="F183" t="s">
        <v>484</v>
      </c>
      <c r="G183" t="s">
        <v>485</v>
      </c>
      <c r="H183" t="s">
        <v>22</v>
      </c>
      <c r="I183" t="s">
        <v>486</v>
      </c>
      <c r="J183">
        <v>2021</v>
      </c>
      <c r="K183">
        <v>2026</v>
      </c>
      <c r="L183" t="s">
        <v>487</v>
      </c>
      <c r="M183" t="s">
        <v>488</v>
      </c>
      <c r="N183" t="s">
        <v>489</v>
      </c>
      <c r="P183" t="s">
        <v>41</v>
      </c>
      <c r="Q183" t="s">
        <v>41</v>
      </c>
      <c r="R183" t="s">
        <v>28</v>
      </c>
      <c r="S183" t="s">
        <v>29</v>
      </c>
      <c r="T183">
        <v>1000</v>
      </c>
      <c r="AH183">
        <v>1</v>
      </c>
      <c r="AI183">
        <v>1000</v>
      </c>
      <c r="AJ183" t="s">
        <v>30</v>
      </c>
      <c r="AK183" t="s">
        <v>31</v>
      </c>
      <c r="AL183" t="s">
        <v>31</v>
      </c>
      <c r="AM183" s="9">
        <f>SUM(AO183,AP183,AQ183)/1000</f>
        <v>2.7204580000000003</v>
      </c>
      <c r="AN183" s="3">
        <f>SUM(AO183,AP183,AQ183)</f>
        <v>2720.4580000000001</v>
      </c>
      <c r="AO183">
        <v>2610</v>
      </c>
      <c r="AP183">
        <v>110</v>
      </c>
      <c r="AQ183">
        <v>0.45800000000000002</v>
      </c>
    </row>
    <row r="184" spans="1:58" ht="39.950000000000003" customHeight="1" x14ac:dyDescent="0.25">
      <c r="A184" t="s">
        <v>1172</v>
      </c>
      <c r="B184" s="6" t="s">
        <v>19</v>
      </c>
      <c r="C184" t="s">
        <v>20</v>
      </c>
      <c r="D184" t="s">
        <v>1755</v>
      </c>
      <c r="E184" t="s">
        <v>1193</v>
      </c>
      <c r="F184" t="s">
        <v>1174</v>
      </c>
      <c r="G184" t="s">
        <v>1173</v>
      </c>
      <c r="H184" t="s">
        <v>22</v>
      </c>
      <c r="I184" t="s">
        <v>1175</v>
      </c>
      <c r="J184">
        <v>2025</v>
      </c>
      <c r="K184">
        <v>2030</v>
      </c>
      <c r="L184" t="s">
        <v>1176</v>
      </c>
      <c r="M184" t="s">
        <v>1177</v>
      </c>
      <c r="N184" t="s">
        <v>1178</v>
      </c>
      <c r="O184" t="s">
        <v>1179</v>
      </c>
      <c r="P184" t="s">
        <v>1180</v>
      </c>
      <c r="Q184" t="s">
        <v>1180</v>
      </c>
      <c r="R184" t="s">
        <v>1171</v>
      </c>
      <c r="S184" t="s">
        <v>195</v>
      </c>
      <c r="Z184">
        <v>7</v>
      </c>
      <c r="AH184">
        <v>1</v>
      </c>
      <c r="AI184">
        <v>1</v>
      </c>
      <c r="AJ184" t="s">
        <v>118</v>
      </c>
      <c r="AK184" t="s">
        <v>1128</v>
      </c>
      <c r="AL184" t="s">
        <v>1127</v>
      </c>
      <c r="AM184" s="9">
        <f>SUM(AR184,AS184,AT184)/Table1[[#This Row],[Area '[m²'] ]]</f>
        <v>379.12428571428575</v>
      </c>
      <c r="AN184" s="3">
        <f t="shared" ref="AN184:AN189" si="8">SUM(AR184,AS184,AT184)</f>
        <v>2653.8700000000003</v>
      </c>
      <c r="AR184">
        <v>2618</v>
      </c>
      <c r="AS184">
        <v>17.36</v>
      </c>
      <c r="AT184">
        <v>18.510000000000002</v>
      </c>
      <c r="AU184">
        <v>4.2889999999999997</v>
      </c>
      <c r="AV184">
        <v>8.4060000000000003E-3</v>
      </c>
      <c r="AW184">
        <v>2.0889999999999999E-2</v>
      </c>
      <c r="AX184">
        <f>Table1[[#This Row],[Global Warming Potential - Land Use And Land Use Change (GWP-luluc) '[kg CO₂e'] - A1]]+Table1[[#This Row],[Global Warming Potential - Land Use And Land Use Change (GWP-luluc) '[kg CO₂e'] - A2]]+Table1[[#This Row],[Global Warming Potential - Land Use And Land Use Change (GWP-luluc) '[kg CO₂e'] - A3]]</f>
        <v>4.3182959999999992</v>
      </c>
      <c r="AY184">
        <v>2.85</v>
      </c>
      <c r="AZ184">
        <v>1.719E-2</v>
      </c>
      <c r="BA184">
        <v>0.64800000000000002</v>
      </c>
      <c r="BB184">
        <f>Table1[[#This Row],[Global Warming Potential - Biogenic (GWP-biogenic) '[kg CO₂e'] - A1]]+Table1[[#This Row],[Global Warming Potential - Biogenic (GWP-biogenic) '[kg CO₂e'] - A2]]+Table1[[#This Row],[Global Warming Potential - Biogenic (GWP-biogenic) '[kg CO₂e'] - A3]]</f>
        <v>3.51519</v>
      </c>
      <c r="BC184">
        <v>762.1</v>
      </c>
      <c r="BD184">
        <v>17.329999999999998</v>
      </c>
      <c r="BE184">
        <v>17.84</v>
      </c>
      <c r="BF184">
        <f>Table1[[#This Row],[Global Warming Potential - Fossil Fuels (GWP-fossil) '[kg CO₂e'] - A1]]+Table1[[#This Row],[Global Warming Potential - Fossil Fuels (GWP-fossil) '[kg CO₂e'] - A2]]+Table1[[#This Row],[Global Warming Potential - Fossil Fuels (GWP-fossil) '[kg CO₂e'] - A3]]</f>
        <v>797.2700000000001</v>
      </c>
    </row>
    <row r="185" spans="1:58" ht="39.950000000000003" customHeight="1" x14ac:dyDescent="0.25">
      <c r="A185" t="s">
        <v>1181</v>
      </c>
      <c r="B185" s="6" t="s">
        <v>19</v>
      </c>
      <c r="C185" t="s">
        <v>20</v>
      </c>
      <c r="D185" t="s">
        <v>1755</v>
      </c>
      <c r="E185" t="s">
        <v>1193</v>
      </c>
      <c r="F185" t="s">
        <v>1174</v>
      </c>
      <c r="G185" t="s">
        <v>1182</v>
      </c>
      <c r="H185" t="s">
        <v>22</v>
      </c>
      <c r="I185" t="s">
        <v>1183</v>
      </c>
      <c r="J185">
        <v>2025</v>
      </c>
      <c r="K185">
        <v>2030</v>
      </c>
      <c r="L185" t="s">
        <v>1176</v>
      </c>
      <c r="M185" t="s">
        <v>1177</v>
      </c>
      <c r="N185" t="s">
        <v>1178</v>
      </c>
      <c r="O185" t="s">
        <v>1179</v>
      </c>
      <c r="P185" t="s">
        <v>1180</v>
      </c>
      <c r="Q185" t="s">
        <v>1180</v>
      </c>
      <c r="R185" t="s">
        <v>1171</v>
      </c>
      <c r="S185" t="s">
        <v>195</v>
      </c>
      <c r="Z185">
        <v>6</v>
      </c>
      <c r="AH185">
        <v>1</v>
      </c>
      <c r="AI185">
        <v>1</v>
      </c>
      <c r="AJ185" t="s">
        <v>118</v>
      </c>
      <c r="AK185" t="s">
        <v>1128</v>
      </c>
      <c r="AL185" t="s">
        <v>1127</v>
      </c>
      <c r="AM185" s="9">
        <f>SUM(AR185,AS185,AT185)/Table1[[#This Row],[Area '[m²'] ]]</f>
        <v>392.81166666666667</v>
      </c>
      <c r="AN185" s="3">
        <f t="shared" si="8"/>
        <v>2356.87</v>
      </c>
      <c r="AR185">
        <v>2325</v>
      </c>
      <c r="AS185">
        <v>15.41</v>
      </c>
      <c r="AT185">
        <v>16.46</v>
      </c>
      <c r="AU185">
        <v>3.8090000000000002</v>
      </c>
      <c r="AV185">
        <v>7.4650000000000003E-3</v>
      </c>
      <c r="AW185">
        <v>1.8579999999999999E-2</v>
      </c>
      <c r="AX185">
        <f>Table1[[#This Row],[Global Warming Potential - Land Use And Land Use Change (GWP-luluc) '[kg CO₂e'] - A1]]+Table1[[#This Row],[Global Warming Potential - Land Use And Land Use Change (GWP-luluc) '[kg CO₂e'] - A2]]+Table1[[#This Row],[Global Warming Potential - Land Use And Land Use Change (GWP-luluc) '[kg CO₂e'] - A3]]</f>
        <v>3.835045</v>
      </c>
      <c r="AY185" s="2">
        <v>2.5499999999999998</v>
      </c>
      <c r="AZ185">
        <v>1.5259999999999999E-2</v>
      </c>
      <c r="BA185">
        <v>0.57650000000000001</v>
      </c>
      <c r="BB185">
        <f>Table1[[#This Row],[Global Warming Potential - Biogenic (GWP-biogenic) '[kg CO₂e'] - A1]]+Table1[[#This Row],[Global Warming Potential - Biogenic (GWP-biogenic) '[kg CO₂e'] - A2]]+Table1[[#This Row],[Global Warming Potential - Biogenic (GWP-biogenic) '[kg CO₂e'] - A3]]</f>
        <v>3.1417599999999997</v>
      </c>
      <c r="BC185" s="2">
        <v>677.7</v>
      </c>
      <c r="BD185">
        <v>15.39</v>
      </c>
      <c r="BE185">
        <v>15.86</v>
      </c>
      <c r="BF185">
        <f>Table1[[#This Row],[Global Warming Potential - Fossil Fuels (GWP-fossil) '[kg CO₂e'] - A1]]+Table1[[#This Row],[Global Warming Potential - Fossil Fuels (GWP-fossil) '[kg CO₂e'] - A2]]+Table1[[#This Row],[Global Warming Potential - Fossil Fuels (GWP-fossil) '[kg CO₂e'] - A3]]</f>
        <v>708.95</v>
      </c>
    </row>
    <row r="186" spans="1:58" ht="39.950000000000003" customHeight="1" x14ac:dyDescent="0.25">
      <c r="A186" t="s">
        <v>1185</v>
      </c>
      <c r="B186" s="6" t="s">
        <v>19</v>
      </c>
      <c r="C186" t="s">
        <v>20</v>
      </c>
      <c r="D186" t="s">
        <v>1755</v>
      </c>
      <c r="E186" t="s">
        <v>1193</v>
      </c>
      <c r="F186" t="s">
        <v>1174</v>
      </c>
      <c r="G186" t="s">
        <v>1184</v>
      </c>
      <c r="H186" t="s">
        <v>22</v>
      </c>
      <c r="I186" t="s">
        <v>1186</v>
      </c>
      <c r="J186">
        <v>2025</v>
      </c>
      <c r="K186">
        <v>2030</v>
      </c>
      <c r="L186" t="s">
        <v>1176</v>
      </c>
      <c r="M186" t="s">
        <v>1187</v>
      </c>
      <c r="N186" t="s">
        <v>1178</v>
      </c>
      <c r="O186" t="s">
        <v>1179</v>
      </c>
      <c r="P186" t="s">
        <v>1180</v>
      </c>
      <c r="Q186" t="s">
        <v>1180</v>
      </c>
      <c r="R186" t="s">
        <v>1171</v>
      </c>
      <c r="S186" t="s">
        <v>195</v>
      </c>
      <c r="Z186">
        <v>7</v>
      </c>
      <c r="AH186">
        <v>1</v>
      </c>
      <c r="AI186">
        <v>1</v>
      </c>
      <c r="AJ186" t="s">
        <v>118</v>
      </c>
      <c r="AK186" t="s">
        <v>1128</v>
      </c>
      <c r="AL186" t="s">
        <v>1127</v>
      </c>
      <c r="AM186" s="9">
        <f>SUM(AR186,AS186,AT186)/Table1[[#This Row],[Area '[m²'] ]]</f>
        <v>414.0157142857143</v>
      </c>
      <c r="AN186" s="3">
        <f t="shared" si="8"/>
        <v>2898.11</v>
      </c>
      <c r="AR186" s="2">
        <v>2847</v>
      </c>
      <c r="AS186">
        <v>31.71</v>
      </c>
      <c r="AT186">
        <v>19.399999999999999</v>
      </c>
      <c r="AU186" s="2">
        <v>3.657</v>
      </c>
      <c r="AV186">
        <v>1.536E-2</v>
      </c>
      <c r="AW186">
        <v>1.7479999999999999E-2</v>
      </c>
      <c r="AX186">
        <f>Table1[[#This Row],[Global Warming Potential - Land Use And Land Use Change (GWP-luluc) '[kg CO₂e'] - A1]]+Table1[[#This Row],[Global Warming Potential - Land Use And Land Use Change (GWP-luluc) '[kg CO₂e'] - A2]]+Table1[[#This Row],[Global Warming Potential - Land Use And Land Use Change (GWP-luluc) '[kg CO₂e'] - A3]]</f>
        <v>3.6898399999999998</v>
      </c>
      <c r="AY186" s="2">
        <v>9.9329999999999998</v>
      </c>
      <c r="AZ186">
        <v>3.141E-2</v>
      </c>
      <c r="BA186">
        <v>1.044</v>
      </c>
      <c r="BB186">
        <f>Table1[[#This Row],[Global Warming Potential - Biogenic (GWP-biogenic) '[kg CO₂e'] - A1]]+Table1[[#This Row],[Global Warming Potential - Biogenic (GWP-biogenic) '[kg CO₂e'] - A2]]+Table1[[#This Row],[Global Warming Potential - Biogenic (GWP-biogenic) '[kg CO₂e'] - A3]]</f>
        <v>11.00841</v>
      </c>
      <c r="BC186" s="2">
        <v>1382</v>
      </c>
      <c r="BD186">
        <v>34.67</v>
      </c>
      <c r="BE186">
        <v>18.34</v>
      </c>
      <c r="BF186">
        <f>Table1[[#This Row],[Global Warming Potential - Fossil Fuels (GWP-fossil) '[kg CO₂e'] - A1]]+Table1[[#This Row],[Global Warming Potential - Fossil Fuels (GWP-fossil) '[kg CO₂e'] - A2]]+Table1[[#This Row],[Global Warming Potential - Fossil Fuels (GWP-fossil) '[kg CO₂e'] - A3]]</f>
        <v>1435.01</v>
      </c>
    </row>
    <row r="187" spans="1:58" ht="39.950000000000003" customHeight="1" x14ac:dyDescent="0.25">
      <c r="A187" t="s">
        <v>1189</v>
      </c>
      <c r="B187" s="6" t="s">
        <v>19</v>
      </c>
      <c r="C187" t="s">
        <v>20</v>
      </c>
      <c r="D187" t="s">
        <v>1755</v>
      </c>
      <c r="E187" t="s">
        <v>1193</v>
      </c>
      <c r="F187" t="s">
        <v>1174</v>
      </c>
      <c r="G187" t="s">
        <v>1188</v>
      </c>
      <c r="H187" t="s">
        <v>22</v>
      </c>
      <c r="I187" t="s">
        <v>1190</v>
      </c>
      <c r="J187">
        <v>2025</v>
      </c>
      <c r="K187">
        <v>2030</v>
      </c>
      <c r="L187" t="s">
        <v>1176</v>
      </c>
      <c r="M187" t="s">
        <v>1191</v>
      </c>
      <c r="N187" t="s">
        <v>1178</v>
      </c>
      <c r="O187" t="s">
        <v>1179</v>
      </c>
      <c r="P187" t="s">
        <v>1180</v>
      </c>
      <c r="Q187" t="s">
        <v>1180</v>
      </c>
      <c r="R187" t="s">
        <v>1171</v>
      </c>
      <c r="S187" t="s">
        <v>195</v>
      </c>
      <c r="Z187">
        <v>6</v>
      </c>
      <c r="AH187">
        <v>1</v>
      </c>
      <c r="AI187">
        <v>1</v>
      </c>
      <c r="AJ187" t="s">
        <v>118</v>
      </c>
      <c r="AK187" t="s">
        <v>1128</v>
      </c>
      <c r="AL187" t="s">
        <v>1127</v>
      </c>
      <c r="AM187" s="9">
        <f>SUM(AR187,AS187,AT187)/Table1[[#This Row],[Area '[m²'] ]]</f>
        <v>431.50833333333338</v>
      </c>
      <c r="AN187" s="3">
        <f t="shared" si="8"/>
        <v>2589.0500000000002</v>
      </c>
      <c r="AR187" s="2">
        <v>2543</v>
      </c>
      <c r="AS187">
        <v>28.77</v>
      </c>
      <c r="AT187">
        <v>17.28</v>
      </c>
      <c r="AU187" s="2">
        <v>3.2309999999999999</v>
      </c>
      <c r="AV187">
        <v>1.3939999999999999E-2</v>
      </c>
      <c r="AW187">
        <v>1.541E-2</v>
      </c>
      <c r="AX187">
        <f>Table1[[#This Row],[Global Warming Potential - Land Use And Land Use Change (GWP-luluc) '[kg CO₂e'] - A1]]+Table1[[#This Row],[Global Warming Potential - Land Use And Land Use Change (GWP-luluc) '[kg CO₂e'] - A2]]+Table1[[#This Row],[Global Warming Potential - Land Use And Land Use Change (GWP-luluc) '[kg CO₂e'] - A3]]</f>
        <v>3.2603499999999999</v>
      </c>
      <c r="AY187" s="2">
        <v>9.1219999999999999</v>
      </c>
      <c r="AZ187">
        <v>2.8490000000000001E-2</v>
      </c>
      <c r="BA187">
        <v>0.94320000000000004</v>
      </c>
      <c r="BB187">
        <f>Table1[[#This Row],[Global Warming Potential - Biogenic (GWP-biogenic) '[kg CO₂e'] - A1]]+Table1[[#This Row],[Global Warming Potential - Biogenic (GWP-biogenic) '[kg CO₂e'] - A2]]+Table1[[#This Row],[Global Warming Potential - Biogenic (GWP-biogenic) '[kg CO₂e'] - A3]]</f>
        <v>10.093689999999999</v>
      </c>
      <c r="BC187" s="2">
        <v>1254</v>
      </c>
      <c r="BD187">
        <v>28.73</v>
      </c>
      <c r="BE187">
        <v>16.32</v>
      </c>
      <c r="BF187">
        <f>Table1[[#This Row],[Global Warming Potential - Fossil Fuels (GWP-fossil) '[kg CO₂e'] - A1]]+Table1[[#This Row],[Global Warming Potential - Fossil Fuels (GWP-fossil) '[kg CO₂e'] - A2]]+Table1[[#This Row],[Global Warming Potential - Fossil Fuels (GWP-fossil) '[kg CO₂e'] - A3]]</f>
        <v>1299.05</v>
      </c>
    </row>
    <row r="188" spans="1:58" ht="39.950000000000003" customHeight="1" x14ac:dyDescent="0.25">
      <c r="A188" t="s">
        <v>1703</v>
      </c>
      <c r="B188" s="6" t="s">
        <v>35</v>
      </c>
      <c r="C188" t="s">
        <v>1192</v>
      </c>
      <c r="D188" t="s">
        <v>1725</v>
      </c>
      <c r="E188" t="s">
        <v>1747</v>
      </c>
      <c r="F188" t="s">
        <v>1255</v>
      </c>
      <c r="G188" t="s">
        <v>1256</v>
      </c>
      <c r="H188" t="s">
        <v>1238</v>
      </c>
      <c r="I188" t="s">
        <v>1257</v>
      </c>
      <c r="J188">
        <v>2024</v>
      </c>
      <c r="K188">
        <v>2029</v>
      </c>
      <c r="L188" t="s">
        <v>1258</v>
      </c>
      <c r="M188" t="s">
        <v>1259</v>
      </c>
      <c r="N188" t="s">
        <v>1260</v>
      </c>
      <c r="O188" t="s">
        <v>1261</v>
      </c>
      <c r="P188" t="s">
        <v>1262</v>
      </c>
      <c r="Q188" t="s">
        <v>1263</v>
      </c>
      <c r="R188" t="s">
        <v>1171</v>
      </c>
      <c r="S188" t="s">
        <v>1246</v>
      </c>
      <c r="T188">
        <v>1000</v>
      </c>
      <c r="AH188">
        <v>1</v>
      </c>
      <c r="AI188">
        <v>1000</v>
      </c>
      <c r="AJ188" t="s">
        <v>30</v>
      </c>
      <c r="AK188" t="s">
        <v>31</v>
      </c>
      <c r="AL188" t="s">
        <v>31</v>
      </c>
      <c r="AM188" s="9">
        <f>SUM(AR188,AS188,AT188)/1000</f>
        <v>0.49669999999999997</v>
      </c>
      <c r="AN188" s="3">
        <f t="shared" si="8"/>
        <v>496.7</v>
      </c>
      <c r="AR188">
        <v>452</v>
      </c>
      <c r="AS188">
        <v>24.2</v>
      </c>
      <c r="AT188">
        <v>20.5</v>
      </c>
      <c r="AU188">
        <v>0.45100000000000001</v>
      </c>
      <c r="AV188">
        <v>4.6700000000000002E-4</v>
      </c>
      <c r="AW188">
        <v>1.17E-3</v>
      </c>
      <c r="AX188">
        <f>Table1[[#This Row],[Global Warming Potential - Land Use And Land Use Change (GWP-luluc) '[kg CO₂e'] - A1]]+Table1[[#This Row],[Global Warming Potential - Land Use And Land Use Change (GWP-luluc) '[kg CO₂e'] - A2]]+Table1[[#This Row],[Global Warming Potential - Land Use And Land Use Change (GWP-luluc) '[kg CO₂e'] - A3]]</f>
        <v>0.45263700000000001</v>
      </c>
      <c r="AY188">
        <v>3.65</v>
      </c>
      <c r="AZ188">
        <v>7.1999999999999998E-3</v>
      </c>
      <c r="BA188">
        <v>6.1900000000000002E-3</v>
      </c>
      <c r="BB188">
        <f>Table1[[#This Row],[Global Warming Potential - Biogenic (GWP-biogenic) '[kg CO₂e'] - A1]]+Table1[[#This Row],[Global Warming Potential - Biogenic (GWP-biogenic) '[kg CO₂e'] - A2]]+Table1[[#This Row],[Global Warming Potential - Biogenic (GWP-biogenic) '[kg CO₂e'] - A3]]</f>
        <v>3.6633900000000001</v>
      </c>
      <c r="BC188">
        <v>448</v>
      </c>
      <c r="BD188">
        <v>24.2</v>
      </c>
      <c r="BE188">
        <v>20.5</v>
      </c>
      <c r="BF188">
        <f>Table1[[#This Row],[Global Warming Potential - Fossil Fuels (GWP-fossil) '[kg CO₂e'] - A1]]+Table1[[#This Row],[Global Warming Potential - Fossil Fuels (GWP-fossil) '[kg CO₂e'] - A2]]+Table1[[#This Row],[Global Warming Potential - Fossil Fuels (GWP-fossil) '[kg CO₂e'] - A3]]</f>
        <v>492.7</v>
      </c>
    </row>
    <row r="189" spans="1:58" ht="39.950000000000003" customHeight="1" x14ac:dyDescent="0.25">
      <c r="A189" t="s">
        <v>1704</v>
      </c>
      <c r="B189" s="6" t="s">
        <v>35</v>
      </c>
      <c r="C189" t="s">
        <v>1192</v>
      </c>
      <c r="D189" t="s">
        <v>1725</v>
      </c>
      <c r="E189" t="s">
        <v>1748</v>
      </c>
      <c r="F189" t="s">
        <v>1265</v>
      </c>
      <c r="G189" t="s">
        <v>1267</v>
      </c>
      <c r="H189" t="s">
        <v>1225</v>
      </c>
      <c r="I189" t="s">
        <v>1264</v>
      </c>
      <c r="J189">
        <v>2024</v>
      </c>
      <c r="K189">
        <v>2026</v>
      </c>
      <c r="L189" t="s">
        <v>1268</v>
      </c>
      <c r="M189" t="s">
        <v>1269</v>
      </c>
      <c r="N189" t="s">
        <v>1270</v>
      </c>
      <c r="O189" t="s">
        <v>1271</v>
      </c>
      <c r="P189" t="s">
        <v>1272</v>
      </c>
      <c r="Q189" t="s">
        <v>1273</v>
      </c>
      <c r="R189" t="s">
        <v>1171</v>
      </c>
      <c r="S189" t="s">
        <v>1266</v>
      </c>
      <c r="T189">
        <v>1</v>
      </c>
      <c r="AH189">
        <v>1</v>
      </c>
      <c r="AI189">
        <v>1</v>
      </c>
      <c r="AJ189" t="s">
        <v>30</v>
      </c>
      <c r="AK189" t="s">
        <v>31</v>
      </c>
      <c r="AL189" t="s">
        <v>31</v>
      </c>
      <c r="AM189" s="9">
        <f>SUM(AR189,AS189,AT189)</f>
        <v>0.85122000000000009</v>
      </c>
      <c r="AN189" s="3">
        <f t="shared" si="8"/>
        <v>0.85122000000000009</v>
      </c>
      <c r="AR189">
        <v>0.80200000000000005</v>
      </c>
      <c r="AS189">
        <v>4.1300000000000003E-2</v>
      </c>
      <c r="AT189">
        <v>7.92E-3</v>
      </c>
      <c r="AU189">
        <v>1.6200000000000001E-4</v>
      </c>
      <c r="AV189">
        <v>2.0699999999999998E-5</v>
      </c>
      <c r="AW189">
        <v>4.1300000000000003E-6</v>
      </c>
      <c r="AX189">
        <f>Table1[[#This Row],[Global Warming Potential - Land Use And Land Use Change (GWP-luluc) '[kg CO₂e'] - A1]]+Table1[[#This Row],[Global Warming Potential - Land Use And Land Use Change (GWP-luluc) '[kg CO₂e'] - A2]]+Table1[[#This Row],[Global Warming Potential - Land Use And Land Use Change (GWP-luluc) '[kg CO₂e'] - A3]]</f>
        <v>1.8683E-4</v>
      </c>
      <c r="AY189">
        <v>0</v>
      </c>
      <c r="AZ189">
        <v>0</v>
      </c>
      <c r="BA189">
        <v>5.2000000000000002E-6</v>
      </c>
      <c r="BB189">
        <f>Table1[[#This Row],[Global Warming Potential - Biogenic (GWP-biogenic) '[kg CO₂e'] - A1]]+Table1[[#This Row],[Global Warming Potential - Biogenic (GWP-biogenic) '[kg CO₂e'] - A2]]+Table1[[#This Row],[Global Warming Potential - Biogenic (GWP-biogenic) '[kg CO₂e'] - A3]]</f>
        <v>5.2000000000000002E-6</v>
      </c>
      <c r="BC189">
        <v>0.80200000000000005</v>
      </c>
      <c r="BD189">
        <v>4.1300000000000003E-2</v>
      </c>
      <c r="BE189">
        <v>7.9100000000000004E-3</v>
      </c>
      <c r="BF189">
        <f>Table1[[#This Row],[Global Warming Potential - Fossil Fuels (GWP-fossil) '[kg CO₂e'] - A1]]+Table1[[#This Row],[Global Warming Potential - Fossil Fuels (GWP-fossil) '[kg CO₂e'] - A2]]+Table1[[#This Row],[Global Warming Potential - Fossil Fuels (GWP-fossil) '[kg CO₂e'] - A3]]</f>
        <v>0.85121000000000002</v>
      </c>
    </row>
    <row r="190" spans="1:58" ht="39.950000000000003" customHeight="1" x14ac:dyDescent="0.25">
      <c r="A190" t="s">
        <v>1394</v>
      </c>
      <c r="B190" s="6" t="s">
        <v>19</v>
      </c>
      <c r="C190" t="s">
        <v>20</v>
      </c>
      <c r="D190" t="s">
        <v>1725</v>
      </c>
      <c r="E190" t="s">
        <v>1750</v>
      </c>
      <c r="F190" t="s">
        <v>1395</v>
      </c>
      <c r="G190" t="s">
        <v>1430</v>
      </c>
      <c r="H190" t="s">
        <v>1238</v>
      </c>
      <c r="I190" t="s">
        <v>1396</v>
      </c>
      <c r="J190">
        <v>2024</v>
      </c>
      <c r="K190">
        <v>2029</v>
      </c>
      <c r="L190" t="s">
        <v>1397</v>
      </c>
      <c r="M190" t="s">
        <v>1398</v>
      </c>
      <c r="N190" t="s">
        <v>1399</v>
      </c>
      <c r="O190" t="s">
        <v>1400</v>
      </c>
      <c r="P190" t="s">
        <v>1401</v>
      </c>
      <c r="Q190" t="s">
        <v>1281</v>
      </c>
      <c r="R190" t="s">
        <v>28</v>
      </c>
      <c r="S190" t="s">
        <v>1402</v>
      </c>
      <c r="T190">
        <v>1</v>
      </c>
      <c r="AH190">
        <v>1</v>
      </c>
      <c r="AI190">
        <v>1</v>
      </c>
      <c r="AJ190" t="s">
        <v>30</v>
      </c>
      <c r="AK190" t="s">
        <v>31</v>
      </c>
      <c r="AL190" t="s">
        <v>31</v>
      </c>
      <c r="AM190" s="9">
        <v>3.41</v>
      </c>
      <c r="AN190" s="3">
        <v>3.41</v>
      </c>
      <c r="AX190">
        <v>2.2000000000000001E-3</v>
      </c>
      <c r="BB190">
        <v>5.0899999999999999E-3</v>
      </c>
      <c r="BF190">
        <v>3.4</v>
      </c>
    </row>
    <row r="191" spans="1:58" ht="39.950000000000003" customHeight="1" x14ac:dyDescent="0.25">
      <c r="A191" t="s">
        <v>1413</v>
      </c>
      <c r="B191" s="6" t="s">
        <v>19</v>
      </c>
      <c r="C191" t="s">
        <v>20</v>
      </c>
      <c r="D191" t="s">
        <v>1725</v>
      </c>
      <c r="E191" t="s">
        <v>1751</v>
      </c>
      <c r="F191" t="s">
        <v>1395</v>
      </c>
      <c r="G191" t="s">
        <v>1431</v>
      </c>
      <c r="H191" t="s">
        <v>1238</v>
      </c>
      <c r="I191" t="s">
        <v>1414</v>
      </c>
      <c r="J191">
        <v>2023</v>
      </c>
      <c r="K191">
        <v>2028</v>
      </c>
      <c r="L191" t="s">
        <v>1415</v>
      </c>
      <c r="M191" t="s">
        <v>1416</v>
      </c>
      <c r="N191" t="s">
        <v>1417</v>
      </c>
      <c r="O191" t="s">
        <v>1418</v>
      </c>
      <c r="P191" t="s">
        <v>1419</v>
      </c>
      <c r="Q191" t="s">
        <v>1281</v>
      </c>
      <c r="R191" t="s">
        <v>28</v>
      </c>
      <c r="S191" t="s">
        <v>1402</v>
      </c>
      <c r="T191">
        <v>1</v>
      </c>
      <c r="AH191">
        <v>1</v>
      </c>
      <c r="AI191">
        <v>1</v>
      </c>
      <c r="AJ191" t="s">
        <v>30</v>
      </c>
      <c r="AK191" t="s">
        <v>31</v>
      </c>
      <c r="AL191" t="s">
        <v>31</v>
      </c>
      <c r="AM191" s="9">
        <v>3.35</v>
      </c>
      <c r="AN191" s="3">
        <v>3.35</v>
      </c>
      <c r="AX191">
        <v>2.2000000000000001E-3</v>
      </c>
      <c r="BB191">
        <v>-4.8999999999999998E-3</v>
      </c>
      <c r="BF191">
        <v>3.35</v>
      </c>
    </row>
    <row r="192" spans="1:58" ht="39.950000000000003" customHeight="1" x14ac:dyDescent="0.25">
      <c r="A192" t="s">
        <v>1420</v>
      </c>
      <c r="B192" s="6" t="s">
        <v>19</v>
      </c>
      <c r="C192" t="s">
        <v>20</v>
      </c>
      <c r="D192" t="s">
        <v>1725</v>
      </c>
      <c r="E192" t="s">
        <v>1752</v>
      </c>
      <c r="F192" t="s">
        <v>1421</v>
      </c>
      <c r="G192" t="s">
        <v>1422</v>
      </c>
      <c r="H192" t="s">
        <v>1238</v>
      </c>
      <c r="I192" t="s">
        <v>1423</v>
      </c>
      <c r="J192">
        <v>2023</v>
      </c>
      <c r="K192">
        <v>2028</v>
      </c>
      <c r="L192" t="s">
        <v>1424</v>
      </c>
      <c r="M192" t="s">
        <v>1425</v>
      </c>
      <c r="N192" t="s">
        <v>1426</v>
      </c>
      <c r="O192" t="s">
        <v>1427</v>
      </c>
      <c r="P192" t="s">
        <v>1428</v>
      </c>
      <c r="Q192" t="s">
        <v>1281</v>
      </c>
      <c r="R192" t="s">
        <v>28</v>
      </c>
      <c r="S192" t="s">
        <v>1429</v>
      </c>
      <c r="T192">
        <v>1</v>
      </c>
      <c r="AH192">
        <v>1</v>
      </c>
      <c r="AI192">
        <v>1</v>
      </c>
      <c r="AJ192" t="s">
        <v>30</v>
      </c>
      <c r="AK192" t="s">
        <v>31</v>
      </c>
      <c r="AL192" t="s">
        <v>31</v>
      </c>
      <c r="AM192" s="9">
        <f>Table1[[#This Row],[Global Warming Potential - Total (GWP-total) '[kg CO₂e'] - A1]]+Table1[[#This Row],[Global Warming Potential - Total (GWP-total) '[kg CO₂e'] - A2]]+Table1[[#This Row],[Global Warming Potential - Total (GWP-total) '[kg CO₂e'] - A3]]</f>
        <v>2.1139999999999999</v>
      </c>
      <c r="AN192" s="3">
        <f>Table1[[#This Row],[Global Warming Potential - Total (GWP-total) '[kg CO₂e'] - A1]]+Table1[[#This Row],[Global Warming Potential - Total (GWP-total) '[kg CO₂e'] - A2]]+Table1[[#This Row],[Global Warming Potential - Total (GWP-total) '[kg CO₂e'] - A3]]</f>
        <v>2.1139999999999999</v>
      </c>
      <c r="AR192">
        <v>1.81</v>
      </c>
      <c r="AS192">
        <v>0.184</v>
      </c>
      <c r="AT192">
        <v>0.12</v>
      </c>
      <c r="AU192">
        <v>1.16E-3</v>
      </c>
      <c r="AV192">
        <v>5.5399999999999998E-5</v>
      </c>
      <c r="AW192">
        <v>4.0299999999999997E-5</v>
      </c>
      <c r="AX192">
        <f>Table1[[#This Row],[Global Warming Potential - Land Use And Land Use Change (GWP-luluc) '[kg CO₂e'] - A1]]+Table1[[#This Row],[Global Warming Potential - Land Use And Land Use Change (GWP-luluc) '[kg CO₂e'] - A2]]+Table1[[#This Row],[Global Warming Potential - Land Use And Land Use Change (GWP-luluc) '[kg CO₂e'] - A3]]</f>
        <v>1.2557E-3</v>
      </c>
      <c r="AY192">
        <v>-1.7200000000000001E-4</v>
      </c>
      <c r="AZ192">
        <v>0</v>
      </c>
      <c r="BA192">
        <v>-2.31E-4</v>
      </c>
      <c r="BB192">
        <f>Table1[[#This Row],[Global Warming Potential - Biogenic (GWP-biogenic) '[kg CO₂e'] - A1]]+Table1[[#This Row],[Global Warming Potential - Biogenic (GWP-biogenic) '[kg CO₂e'] - A2]]+Table1[[#This Row],[Global Warming Potential - Biogenic (GWP-biogenic) '[kg CO₂e'] - A3]]</f>
        <v>-4.0300000000000004E-4</v>
      </c>
      <c r="BC192">
        <v>1.81</v>
      </c>
      <c r="BD192">
        <v>0.184</v>
      </c>
      <c r="BE192">
        <v>0.12</v>
      </c>
      <c r="BF192">
        <f>Table1[[#This Row],[Global Warming Potential - Fossil Fuels (GWP-fossil) '[kg CO₂e'] - A1]]+Table1[[#This Row],[Global Warming Potential - Fossil Fuels (GWP-fossil) '[kg CO₂e'] - A2]]+Table1[[#This Row],[Global Warming Potential - Fossil Fuels (GWP-fossil) '[kg CO₂e'] - A3]]</f>
        <v>2.1139999999999999</v>
      </c>
    </row>
    <row r="193" spans="1:58" ht="39.950000000000003" customHeight="1" x14ac:dyDescent="0.25">
      <c r="A193" t="s">
        <v>120</v>
      </c>
      <c r="B193" s="6" t="s">
        <v>35</v>
      </c>
      <c r="C193" t="s">
        <v>1192</v>
      </c>
      <c r="D193" t="s">
        <v>127</v>
      </c>
      <c r="E193" t="s">
        <v>128</v>
      </c>
      <c r="F193" t="s">
        <v>121</v>
      </c>
      <c r="G193" t="s">
        <v>122</v>
      </c>
      <c r="H193" t="s">
        <v>22</v>
      </c>
      <c r="I193" t="s">
        <v>123</v>
      </c>
      <c r="J193">
        <v>2022</v>
      </c>
      <c r="K193">
        <v>2027</v>
      </c>
      <c r="L193" t="s">
        <v>124</v>
      </c>
      <c r="M193" t="s">
        <v>125</v>
      </c>
      <c r="N193" t="s">
        <v>126</v>
      </c>
      <c r="O193" t="s">
        <v>117</v>
      </c>
      <c r="P193" t="s">
        <v>95</v>
      </c>
      <c r="Q193" t="s">
        <v>95</v>
      </c>
      <c r="R193" t="s">
        <v>28</v>
      </c>
      <c r="S193" t="s">
        <v>29</v>
      </c>
      <c r="T193">
        <f>Table1[[#This Row],[Product Thickness '[m']]]*Table1[[#This Row],[Density '[kg/m3']]]</f>
        <v>94</v>
      </c>
      <c r="U193">
        <f>Table1[[#This Row],[Product Thickness '[m']]]*Table1[[#This Row],[Density '[kg/m3']]]</f>
        <v>94</v>
      </c>
      <c r="V193">
        <v>0.04</v>
      </c>
      <c r="W193">
        <v>0.4</v>
      </c>
      <c r="X193">
        <v>0.4</v>
      </c>
      <c r="Z193">
        <v>1</v>
      </c>
      <c r="AA193">
        <f>Table1[[#This Row],[Area '[m²'] ]]*Table1[[#This Row],[Product Thickness '[m']]]</f>
        <v>0.04</v>
      </c>
      <c r="AC193">
        <v>2350</v>
      </c>
      <c r="AH193">
        <v>1</v>
      </c>
      <c r="AI193">
        <v>1</v>
      </c>
      <c r="AJ193" t="s">
        <v>43</v>
      </c>
      <c r="AK193" t="s">
        <v>1127</v>
      </c>
      <c r="AL193" t="s">
        <v>1127</v>
      </c>
      <c r="AM193" s="9">
        <f>SUM(AR193,AS193,AT193)</f>
        <v>10.4261</v>
      </c>
      <c r="AN193" s="3">
        <f>SUM(AR193,AS193,AT193)</f>
        <v>10.4261</v>
      </c>
      <c r="AR193">
        <v>8.9410000000000007</v>
      </c>
      <c r="AS193">
        <v>0.79969999999999997</v>
      </c>
      <c r="AT193">
        <v>0.68540000000000001</v>
      </c>
      <c r="AU193">
        <v>1.093E-3</v>
      </c>
      <c r="AV193">
        <v>3.4450000000000003E-4</v>
      </c>
      <c r="AW193">
        <v>1.059E-4</v>
      </c>
      <c r="AX193">
        <f>Table1[[#This Row],[Global Warming Potential - Land Use And Land Use Change (GWP-luluc) '[kg CO₂e'] - A1]]+Table1[[#This Row],[Global Warming Potential - Land Use And Land Use Change (GWP-luluc) '[kg CO₂e'] - A2]]+Table1[[#This Row],[Global Warming Potential - Land Use And Land Use Change (GWP-luluc) '[kg CO₂e'] - A3]]</f>
        <v>1.5433999999999999E-3</v>
      </c>
      <c r="AY193">
        <v>2.081E-3</v>
      </c>
      <c r="AZ193">
        <v>3.0590000000000001E-4</v>
      </c>
      <c r="BA193">
        <v>6.4780000000000003E-3</v>
      </c>
      <c r="BB193">
        <f>Table1[[#This Row],[Global Warming Potential - Biogenic (GWP-biogenic) '[kg CO₂e'] - A1]]+Table1[[#This Row],[Global Warming Potential - Biogenic (GWP-biogenic) '[kg CO₂e'] - A2]]+Table1[[#This Row],[Global Warming Potential - Biogenic (GWP-biogenic) '[kg CO₂e'] - A3]]</f>
        <v>8.8649000000000002E-3</v>
      </c>
      <c r="BC193">
        <v>8.9380000000000006</v>
      </c>
      <c r="BD193">
        <v>0.79900000000000004</v>
      </c>
      <c r="BE193">
        <v>0.67889999999999995</v>
      </c>
      <c r="BF193">
        <f>Table1[[#This Row],[Global Warming Potential - Fossil Fuels (GWP-fossil) '[kg CO₂e'] - A1]]+Table1[[#This Row],[Global Warming Potential - Fossil Fuels (GWP-fossil) '[kg CO₂e'] - A2]]+Table1[[#This Row],[Global Warming Potential - Fossil Fuels (GWP-fossil) '[kg CO₂e'] - A3]]</f>
        <v>10.415900000000001</v>
      </c>
    </row>
    <row r="194" spans="1:58" ht="39.950000000000003" customHeight="1" x14ac:dyDescent="0.25">
      <c r="A194" t="s">
        <v>175</v>
      </c>
      <c r="B194" s="6" t="s">
        <v>19</v>
      </c>
      <c r="C194" t="s">
        <v>20</v>
      </c>
      <c r="D194" t="s">
        <v>127</v>
      </c>
      <c r="E194" t="s">
        <v>128</v>
      </c>
      <c r="F194" t="s">
        <v>176</v>
      </c>
      <c r="G194" t="s">
        <v>177</v>
      </c>
      <c r="H194" t="s">
        <v>22</v>
      </c>
      <c r="I194" t="s">
        <v>178</v>
      </c>
      <c r="J194">
        <v>2020</v>
      </c>
      <c r="K194">
        <v>2025</v>
      </c>
      <c r="L194" t="s">
        <v>179</v>
      </c>
      <c r="M194" t="s">
        <v>180</v>
      </c>
      <c r="N194" t="s">
        <v>181</v>
      </c>
      <c r="P194" t="s">
        <v>144</v>
      </c>
      <c r="Q194" t="s">
        <v>144</v>
      </c>
      <c r="R194" t="s">
        <v>28</v>
      </c>
      <c r="S194" t="s">
        <v>53</v>
      </c>
      <c r="T194">
        <f>Table1[[#This Row],[Product Thickness '[m']]]*Table1[[#This Row],[Density '[kg/m3']]]</f>
        <v>141</v>
      </c>
      <c r="U194">
        <f>Table1[[#This Row],[Product Thickness '[m']]]*Table1[[#This Row],[Density '[kg/m3']]]</f>
        <v>141</v>
      </c>
      <c r="V194">
        <v>0.06</v>
      </c>
      <c r="Z194">
        <v>1</v>
      </c>
      <c r="AA194">
        <f>Table1[[#This Row],[Area '[m²'] ]]*Table1[[#This Row],[Product Thickness '[m']]]</f>
        <v>0.06</v>
      </c>
      <c r="AC194">
        <v>2350</v>
      </c>
      <c r="AH194">
        <v>1</v>
      </c>
      <c r="AI194">
        <v>1</v>
      </c>
      <c r="AJ194" t="s">
        <v>43</v>
      </c>
      <c r="AK194" t="s">
        <v>1127</v>
      </c>
      <c r="AL194" t="s">
        <v>1127</v>
      </c>
      <c r="AM194" s="9">
        <f>SUM(AO194,AP194,AQ194)</f>
        <v>31.08</v>
      </c>
      <c r="AN194" s="3">
        <f>SUM(AO194,AP194,AQ194)</f>
        <v>31.08</v>
      </c>
      <c r="AO194">
        <v>17.399999999999999</v>
      </c>
      <c r="AP194">
        <v>1.58</v>
      </c>
      <c r="AQ194">
        <v>12.1</v>
      </c>
    </row>
    <row r="195" spans="1:58" ht="39.950000000000003" customHeight="1" x14ac:dyDescent="0.25">
      <c r="A195" t="s">
        <v>182</v>
      </c>
      <c r="B195" s="6" t="s">
        <v>35</v>
      </c>
      <c r="C195" t="s">
        <v>1192</v>
      </c>
      <c r="D195" t="s">
        <v>127</v>
      </c>
      <c r="E195" t="s">
        <v>128</v>
      </c>
      <c r="F195" t="s">
        <v>121</v>
      </c>
      <c r="G195" t="s">
        <v>183</v>
      </c>
      <c r="H195" t="s">
        <v>22</v>
      </c>
      <c r="I195" t="s">
        <v>184</v>
      </c>
      <c r="J195">
        <v>2022</v>
      </c>
      <c r="K195">
        <v>2027</v>
      </c>
      <c r="L195" t="s">
        <v>185</v>
      </c>
      <c r="M195" t="s">
        <v>186</v>
      </c>
      <c r="N195" t="s">
        <v>187</v>
      </c>
      <c r="O195" t="s">
        <v>117</v>
      </c>
      <c r="P195" t="s">
        <v>95</v>
      </c>
      <c r="Q195" t="s">
        <v>95</v>
      </c>
      <c r="R195" t="s">
        <v>28</v>
      </c>
      <c r="S195" t="s">
        <v>29</v>
      </c>
      <c r="T195">
        <f>Table1[[#This Row],[Product Thickness '[m']]]*Table1[[#This Row],[Density '[kg/m3']]]</f>
        <v>188</v>
      </c>
      <c r="U195">
        <f>Table1[[#This Row],[Product Thickness '[m']]]*Table1[[#This Row],[Density '[kg/m3']]]</f>
        <v>188</v>
      </c>
      <c r="V195">
        <v>0.08</v>
      </c>
      <c r="W195">
        <v>0.1</v>
      </c>
      <c r="X195">
        <v>0.2</v>
      </c>
      <c r="Z195">
        <v>1</v>
      </c>
      <c r="AA195">
        <f>Table1[[#This Row],[Area '[m²'] ]]*Table1[[#This Row],[Product Thickness '[m']]]</f>
        <v>0.08</v>
      </c>
      <c r="AC195">
        <v>2350</v>
      </c>
      <c r="AH195">
        <v>1</v>
      </c>
      <c r="AI195">
        <v>1</v>
      </c>
      <c r="AJ195" t="s">
        <v>43</v>
      </c>
      <c r="AK195" t="s">
        <v>1127</v>
      </c>
      <c r="AL195" t="s">
        <v>1127</v>
      </c>
      <c r="AM195" s="9">
        <f>SUM(AR195,AS195,AT195)</f>
        <v>50.739000000000004</v>
      </c>
      <c r="AN195" s="3">
        <f>SUM(AR195,AS195,AT195)</f>
        <v>50.739000000000004</v>
      </c>
      <c r="AR195">
        <v>17.690000000000001</v>
      </c>
      <c r="AS195">
        <v>1.4890000000000001</v>
      </c>
      <c r="AT195">
        <v>31.56</v>
      </c>
      <c r="AU195">
        <v>1.668E-3</v>
      </c>
      <c r="AV195">
        <v>5.4580000000000004E-4</v>
      </c>
      <c r="AW195">
        <v>2.5630000000000002E-3</v>
      </c>
      <c r="AX195">
        <f>Table1[[#This Row],[Global Warming Potential - Land Use And Land Use Change (GWP-luluc) '[kg CO₂e'] - A1]]+Table1[[#This Row],[Global Warming Potential - Land Use And Land Use Change (GWP-luluc) '[kg CO₂e'] - A2]]+Table1[[#This Row],[Global Warming Potential - Land Use And Land Use Change (GWP-luluc) '[kg CO₂e'] - A3]]</f>
        <v>4.7768000000000003E-3</v>
      </c>
      <c r="AY195">
        <v>3.9269999999999999E-3</v>
      </c>
      <c r="AZ195">
        <v>7.6639999999999998E-4</v>
      </c>
      <c r="BA195">
        <v>2.1659999999999999E-2</v>
      </c>
      <c r="BB195">
        <f>Table1[[#This Row],[Global Warming Potential - Biogenic (GWP-biogenic) '[kg CO₂e'] - A1]]+Table1[[#This Row],[Global Warming Potential - Biogenic (GWP-biogenic) '[kg CO₂e'] - A2]]+Table1[[#This Row],[Global Warming Potential - Biogenic (GWP-biogenic) '[kg CO₂e'] - A3]]</f>
        <v>2.6353399999999999E-2</v>
      </c>
      <c r="BC195">
        <v>17.690000000000001</v>
      </c>
      <c r="BD195">
        <v>1.488</v>
      </c>
      <c r="BE195">
        <v>31.53</v>
      </c>
      <c r="BF195">
        <f>Table1[[#This Row],[Global Warming Potential - Fossil Fuels (GWP-fossil) '[kg CO₂e'] - A1]]+Table1[[#This Row],[Global Warming Potential - Fossil Fuels (GWP-fossil) '[kg CO₂e'] - A2]]+Table1[[#This Row],[Global Warming Potential - Fossil Fuels (GWP-fossil) '[kg CO₂e'] - A3]]</f>
        <v>50.707999999999998</v>
      </c>
    </row>
    <row r="196" spans="1:58" ht="39.950000000000003" customHeight="1" x14ac:dyDescent="0.25">
      <c r="A196" t="s">
        <v>196</v>
      </c>
      <c r="B196" s="6" t="s">
        <v>19</v>
      </c>
      <c r="C196" t="s">
        <v>20</v>
      </c>
      <c r="D196" t="s">
        <v>127</v>
      </c>
      <c r="E196" t="s">
        <v>128</v>
      </c>
      <c r="F196" t="s">
        <v>176</v>
      </c>
      <c r="G196" t="s">
        <v>197</v>
      </c>
      <c r="H196" t="s">
        <v>22</v>
      </c>
      <c r="I196" t="s">
        <v>178</v>
      </c>
      <c r="J196">
        <v>2020</v>
      </c>
      <c r="K196">
        <v>2025</v>
      </c>
      <c r="L196" t="s">
        <v>198</v>
      </c>
      <c r="M196" t="s">
        <v>199</v>
      </c>
      <c r="N196" t="s">
        <v>200</v>
      </c>
      <c r="P196" t="s">
        <v>41</v>
      </c>
      <c r="Q196" t="s">
        <v>41</v>
      </c>
      <c r="R196" t="s">
        <v>28</v>
      </c>
      <c r="S196" t="s">
        <v>53</v>
      </c>
      <c r="T196">
        <f>Table1[[#This Row],[Product Thickness '[m']]]*Table1[[#This Row],[Density '[kg/m3']]]</f>
        <v>188</v>
      </c>
      <c r="U196">
        <f>Table1[[#This Row],[Product Thickness '[m']]]*Table1[[#This Row],[Density '[kg/m3']]]</f>
        <v>188</v>
      </c>
      <c r="V196">
        <v>0.08</v>
      </c>
      <c r="Z196">
        <v>1</v>
      </c>
      <c r="AA196">
        <f>Table1[[#This Row],[Area '[m²'] ]]*Table1[[#This Row],[Product Thickness '[m']]]</f>
        <v>0.08</v>
      </c>
      <c r="AC196">
        <v>2350</v>
      </c>
      <c r="AH196">
        <v>1</v>
      </c>
      <c r="AI196">
        <v>1</v>
      </c>
      <c r="AJ196" t="s">
        <v>43</v>
      </c>
      <c r="AK196" t="s">
        <v>1127</v>
      </c>
      <c r="AL196" t="s">
        <v>1127</v>
      </c>
      <c r="AM196" s="9">
        <f>SUM(AO196,AP196,AQ196)</f>
        <v>42.319999999999993</v>
      </c>
      <c r="AN196" s="3">
        <f>SUM(AO196,AP196,AQ196)</f>
        <v>42.319999999999993</v>
      </c>
      <c r="AO196">
        <v>25.2</v>
      </c>
      <c r="AP196">
        <v>1.92</v>
      </c>
      <c r="AQ196">
        <v>15.2</v>
      </c>
    </row>
    <row r="197" spans="1:58" ht="39.950000000000003" customHeight="1" x14ac:dyDescent="0.25">
      <c r="A197" t="s">
        <v>247</v>
      </c>
      <c r="B197" s="6" t="s">
        <v>35</v>
      </c>
      <c r="C197" t="s">
        <v>1192</v>
      </c>
      <c r="D197" t="s">
        <v>127</v>
      </c>
      <c r="E197" t="s">
        <v>128</v>
      </c>
      <c r="F197" t="s">
        <v>121</v>
      </c>
      <c r="G197" t="s">
        <v>248</v>
      </c>
      <c r="H197" t="s">
        <v>22</v>
      </c>
      <c r="I197" t="s">
        <v>249</v>
      </c>
      <c r="J197">
        <v>2022</v>
      </c>
      <c r="K197">
        <v>2027</v>
      </c>
      <c r="L197" t="s">
        <v>250</v>
      </c>
      <c r="M197" t="s">
        <v>251</v>
      </c>
      <c r="N197" t="s">
        <v>252</v>
      </c>
      <c r="O197" t="s">
        <v>117</v>
      </c>
      <c r="P197" t="s">
        <v>95</v>
      </c>
      <c r="Q197" t="s">
        <v>95</v>
      </c>
      <c r="R197" t="s">
        <v>28</v>
      </c>
      <c r="S197" t="s">
        <v>29</v>
      </c>
      <c r="T197">
        <f>Table1[[#This Row],[Product Thickness '[m']]]*Table1[[#This Row],[Density '[kg/m3']]]</f>
        <v>188</v>
      </c>
      <c r="U197">
        <f>Table1[[#This Row],[Product Thickness '[m']]]*Table1[[#This Row],[Density '[kg/m3']]]</f>
        <v>188</v>
      </c>
      <c r="V197">
        <v>0.08</v>
      </c>
      <c r="Z197">
        <v>1</v>
      </c>
      <c r="AC197">
        <v>2350</v>
      </c>
      <c r="AH197">
        <v>1</v>
      </c>
      <c r="AI197">
        <v>1</v>
      </c>
      <c r="AJ197" t="s">
        <v>43</v>
      </c>
      <c r="AK197" t="s">
        <v>1127</v>
      </c>
      <c r="AL197" t="s">
        <v>1127</v>
      </c>
      <c r="AM197" s="9">
        <f>SUM(AR197,AS197,AT197)</f>
        <v>23.469832270000001</v>
      </c>
      <c r="AN197" s="3">
        <f t="shared" ref="AN197:AN206" si="9">SUM(AR197,AS197,AT197)</f>
        <v>23.469832270000001</v>
      </c>
      <c r="AR197">
        <v>20.88978024</v>
      </c>
      <c r="AS197">
        <v>1.209196114</v>
      </c>
      <c r="AT197">
        <v>1.370855916</v>
      </c>
      <c r="AU197">
        <v>2.0793970000000002E-3</v>
      </c>
      <c r="AV197">
        <v>5.0670800000000003E-4</v>
      </c>
      <c r="AW197">
        <v>2.1187199999999999E-4</v>
      </c>
      <c r="AX197">
        <f>Table1[[#This Row],[Global Warming Potential - Land Use And Land Use Change (GWP-luluc) '[kg CO₂e'] - A1]]+Table1[[#This Row],[Global Warming Potential - Land Use And Land Use Change (GWP-luluc) '[kg CO₂e'] - A2]]+Table1[[#This Row],[Global Warming Potential - Land Use And Land Use Change (GWP-luluc) '[kg CO₂e'] - A3]]</f>
        <v>2.7979770000000001E-3</v>
      </c>
      <c r="AY197">
        <v>5.710405E-3</v>
      </c>
      <c r="AZ197">
        <v>4.9185199999999998E-4</v>
      </c>
      <c r="BA197">
        <v>1.2956680999999999E-2</v>
      </c>
      <c r="BB197">
        <f>Table1[[#This Row],[Global Warming Potential - Biogenic (GWP-biogenic) '[kg CO₂e'] - A1]]+Table1[[#This Row],[Global Warming Potential - Biogenic (GWP-biogenic) '[kg CO₂e'] - A2]]+Table1[[#This Row],[Global Warming Potential - Biogenic (GWP-biogenic) '[kg CO₂e'] - A3]]</f>
        <v>1.9158938E-2</v>
      </c>
      <c r="BC197">
        <v>20.88224658</v>
      </c>
      <c r="BD197">
        <v>1.208236002</v>
      </c>
      <c r="BE197">
        <v>1.3577371579999999</v>
      </c>
      <c r="BF197">
        <f>Table1[[#This Row],[Global Warming Potential - Fossil Fuels (GWP-fossil) '[kg CO₂e'] - A1]]+Table1[[#This Row],[Global Warming Potential - Fossil Fuels (GWP-fossil) '[kg CO₂e'] - A2]]+Table1[[#This Row],[Global Warming Potential - Fossil Fuels (GWP-fossil) '[kg CO₂e'] - A3]]</f>
        <v>23.448219739999999</v>
      </c>
    </row>
    <row r="198" spans="1:58" ht="39.950000000000003" customHeight="1" x14ac:dyDescent="0.25">
      <c r="A198" t="s">
        <v>350</v>
      </c>
      <c r="B198" s="6" t="s">
        <v>35</v>
      </c>
      <c r="C198" t="s">
        <v>1192</v>
      </c>
      <c r="D198" t="s">
        <v>127</v>
      </c>
      <c r="E198" t="s">
        <v>128</v>
      </c>
      <c r="F198" t="s">
        <v>121</v>
      </c>
      <c r="G198" t="s">
        <v>351</v>
      </c>
      <c r="H198" t="s">
        <v>22</v>
      </c>
      <c r="I198" t="s">
        <v>352</v>
      </c>
      <c r="J198">
        <v>2022</v>
      </c>
      <c r="K198">
        <v>2027</v>
      </c>
      <c r="L198" t="s">
        <v>124</v>
      </c>
      <c r="M198" t="s">
        <v>353</v>
      </c>
      <c r="N198" t="s">
        <v>126</v>
      </c>
      <c r="O198" t="s">
        <v>117</v>
      </c>
      <c r="P198" t="s">
        <v>95</v>
      </c>
      <c r="Q198" t="s">
        <v>95</v>
      </c>
      <c r="R198" t="s">
        <v>28</v>
      </c>
      <c r="S198" t="s">
        <v>29</v>
      </c>
      <c r="T198">
        <f>Table1[[#This Row],[Product Thickness '[m']]]*Table1[[#This Row],[Density '[kg/m3']]]</f>
        <v>117.5</v>
      </c>
      <c r="U198">
        <f>Table1[[#This Row],[Product Thickness '[m']]]*Table1[[#This Row],[Density '[kg/m3']]]</f>
        <v>117.5</v>
      </c>
      <c r="V198">
        <v>0.05</v>
      </c>
      <c r="W198">
        <v>0.45</v>
      </c>
      <c r="X198">
        <v>0.45</v>
      </c>
      <c r="Z198">
        <v>1</v>
      </c>
      <c r="AA198">
        <f>Table1[[#This Row],[Area '[m²'] ]]*Table1[[#This Row],[Product Thickness '[m']]]</f>
        <v>0.05</v>
      </c>
      <c r="AC198">
        <v>2350</v>
      </c>
      <c r="AH198">
        <v>1</v>
      </c>
      <c r="AI198">
        <v>1</v>
      </c>
      <c r="AJ198" t="s">
        <v>43</v>
      </c>
      <c r="AK198" t="s">
        <v>1127</v>
      </c>
      <c r="AL198" t="s">
        <v>1127</v>
      </c>
      <c r="AM198" s="9">
        <f>SUM(AR198,AS198,AT198)</f>
        <v>11.874155748744</v>
      </c>
      <c r="AN198" s="3">
        <f t="shared" si="9"/>
        <v>11.874155748744</v>
      </c>
      <c r="AR198">
        <v>10.728021835144</v>
      </c>
      <c r="AS198">
        <v>0.30713956454800001</v>
      </c>
      <c r="AT198">
        <v>0.83899434905199999</v>
      </c>
      <c r="AU198">
        <v>1.3275000040000001E-3</v>
      </c>
      <c r="AV198">
        <v>1.0922305E-4</v>
      </c>
      <c r="AW198">
        <v>1.1388242999999999E-4</v>
      </c>
      <c r="AX198">
        <f>Table1[[#This Row],[Global Warming Potential - Land Use And Land Use Change (GWP-luluc) '[kg CO₂e'] - A1]]+Table1[[#This Row],[Global Warming Potential - Land Use And Land Use Change (GWP-luluc) '[kg CO₂e'] - A2]]+Table1[[#This Row],[Global Warming Potential - Land Use And Land Use Change (GWP-luluc) '[kg CO₂e'] - A3]]</f>
        <v>1.5506054840000003E-3</v>
      </c>
      <c r="AY198">
        <v>2.7326379530000001E-3</v>
      </c>
      <c r="AZ198">
        <v>1.6499327199999999E-4</v>
      </c>
      <c r="BA198">
        <v>8.2878182260000006E-3</v>
      </c>
      <c r="BB198">
        <f>Table1[[#This Row],[Global Warming Potential - Biogenic (GWP-biogenic) '[kg CO₂e'] - A1]]+Table1[[#This Row],[Global Warming Potential - Biogenic (GWP-biogenic) '[kg CO₂e'] - A2]]+Table1[[#This Row],[Global Warming Potential - Biogenic (GWP-biogenic) '[kg CO₂e'] - A3]]</f>
        <v>1.1185449451000001E-2</v>
      </c>
      <c r="BC198">
        <v>10.724117641114001</v>
      </c>
      <c r="BD198">
        <v>0.306875368664</v>
      </c>
      <c r="BE198">
        <v>0.83062196710900005</v>
      </c>
      <c r="BF198">
        <f>Table1[[#This Row],[Global Warming Potential - Fossil Fuels (GWP-fossil) '[kg CO₂e'] - A1]]+Table1[[#This Row],[Global Warming Potential - Fossil Fuels (GWP-fossil) '[kg CO₂e'] - A2]]+Table1[[#This Row],[Global Warming Potential - Fossil Fuels (GWP-fossil) '[kg CO₂e'] - A3]]</f>
        <v>11.861614976887001</v>
      </c>
    </row>
    <row r="199" spans="1:58" ht="39.950000000000003" customHeight="1" x14ac:dyDescent="0.25">
      <c r="A199" t="s">
        <v>371</v>
      </c>
      <c r="B199" s="6" t="s">
        <v>35</v>
      </c>
      <c r="C199" t="s">
        <v>1192</v>
      </c>
      <c r="D199" t="s">
        <v>127</v>
      </c>
      <c r="E199" t="s">
        <v>128</v>
      </c>
      <c r="F199" t="s">
        <v>121</v>
      </c>
      <c r="G199" t="s">
        <v>372</v>
      </c>
      <c r="H199" t="s">
        <v>22</v>
      </c>
      <c r="I199" t="s">
        <v>373</v>
      </c>
      <c r="J199">
        <v>2022</v>
      </c>
      <c r="K199">
        <v>2027</v>
      </c>
      <c r="L199" t="s">
        <v>374</v>
      </c>
      <c r="M199" t="s">
        <v>375</v>
      </c>
      <c r="N199" t="s">
        <v>376</v>
      </c>
      <c r="O199" t="s">
        <v>117</v>
      </c>
      <c r="P199" t="s">
        <v>95</v>
      </c>
      <c r="Q199" t="s">
        <v>95</v>
      </c>
      <c r="R199" t="s">
        <v>28</v>
      </c>
      <c r="S199" t="s">
        <v>29</v>
      </c>
      <c r="U199">
        <f>Table1[[#This Row],[Product Thickness '[m']]]*Table1[[#This Row],[Density '[kg/m3']]]</f>
        <v>117.5</v>
      </c>
      <c r="V199">
        <v>0.05</v>
      </c>
      <c r="W199">
        <v>0.14000000000000001</v>
      </c>
      <c r="X199">
        <v>0.14000000000000001</v>
      </c>
      <c r="Z199">
        <f>Table1[[#This Row],[Volume '[m³']]]/Table1[[#This Row],[Product Thickness '[m']]]</f>
        <v>20</v>
      </c>
      <c r="AA199">
        <v>1</v>
      </c>
      <c r="AC199">
        <v>2350</v>
      </c>
      <c r="AH199">
        <v>1</v>
      </c>
      <c r="AI199">
        <v>1</v>
      </c>
      <c r="AJ199" t="s">
        <v>155</v>
      </c>
      <c r="AK199" t="s">
        <v>1126</v>
      </c>
      <c r="AL199" t="s">
        <v>1127</v>
      </c>
      <c r="AM199" s="9">
        <f>SUM(AR199,AS199,AT199)/Table1[[#This Row],[Area '[m²'] ]]</f>
        <v>12.61717080275</v>
      </c>
      <c r="AN199" s="3">
        <f t="shared" si="9"/>
        <v>252.34341605500001</v>
      </c>
      <c r="AR199">
        <v>228.70811259999999</v>
      </c>
      <c r="AS199">
        <v>5.7640855550000003</v>
      </c>
      <c r="AT199">
        <v>17.871217900000001</v>
      </c>
      <c r="AU199">
        <v>3.6468221000000002E-2</v>
      </c>
      <c r="AV199">
        <v>2.0497879999999999E-3</v>
      </c>
      <c r="AW199">
        <v>2.5703890000000002E-3</v>
      </c>
      <c r="AX199">
        <f>Table1[[#This Row],[Global Warming Potential - Land Use And Land Use Change (GWP-luluc) '[kg CO₂e'] - A1]]+Table1[[#This Row],[Global Warming Potential - Land Use And Land Use Change (GWP-luluc) '[kg CO₂e'] - A2]]+Table1[[#This Row],[Global Warming Potential - Land Use And Land Use Change (GWP-luluc) '[kg CO₂e'] - A3]]</f>
        <v>4.1088397999999998E-2</v>
      </c>
      <c r="AY199">
        <v>8.5902885999999998E-2</v>
      </c>
      <c r="AZ199">
        <v>3.0964270000000001E-3</v>
      </c>
      <c r="BA199">
        <v>0.163749269</v>
      </c>
      <c r="BB199">
        <f>Table1[[#This Row],[Global Warming Potential - Biogenic (GWP-biogenic) '[kg CO₂e'] - A1]]+Table1[[#This Row],[Global Warming Potential - Biogenic (GWP-biogenic) '[kg CO₂e'] - A2]]+Table1[[#This Row],[Global Warming Potential - Biogenic (GWP-biogenic) '[kg CO₂e'] - A3]]</f>
        <v>0.252748582</v>
      </c>
      <c r="BC199">
        <v>228.58950590000001</v>
      </c>
      <c r="BD199">
        <v>5.759127393</v>
      </c>
      <c r="BE199">
        <v>17.705533150000001</v>
      </c>
      <c r="BF199">
        <f>Table1[[#This Row],[Global Warming Potential - Fossil Fuels (GWP-fossil) '[kg CO₂e'] - A1]]+Table1[[#This Row],[Global Warming Potential - Fossil Fuels (GWP-fossil) '[kg CO₂e'] - A2]]+Table1[[#This Row],[Global Warming Potential - Fossil Fuels (GWP-fossil) '[kg CO₂e'] - A3]]</f>
        <v>252.05416644300001</v>
      </c>
    </row>
    <row r="200" spans="1:58" ht="39.950000000000003" customHeight="1" x14ac:dyDescent="0.25">
      <c r="A200" t="s">
        <v>490</v>
      </c>
      <c r="B200" s="6" t="s">
        <v>35</v>
      </c>
      <c r="C200" t="s">
        <v>1192</v>
      </c>
      <c r="D200" t="s">
        <v>127</v>
      </c>
      <c r="E200" t="s">
        <v>128</v>
      </c>
      <c r="F200" t="s">
        <v>121</v>
      </c>
      <c r="G200" t="s">
        <v>491</v>
      </c>
      <c r="H200" t="s">
        <v>22</v>
      </c>
      <c r="I200" t="s">
        <v>492</v>
      </c>
      <c r="J200">
        <v>2022</v>
      </c>
      <c r="K200">
        <v>2027</v>
      </c>
      <c r="L200" t="s">
        <v>374</v>
      </c>
      <c r="M200" t="s">
        <v>493</v>
      </c>
      <c r="N200" t="s">
        <v>126</v>
      </c>
      <c r="O200" t="s">
        <v>117</v>
      </c>
      <c r="P200" t="s">
        <v>95</v>
      </c>
      <c r="Q200" t="s">
        <v>95</v>
      </c>
      <c r="R200" t="s">
        <v>28</v>
      </c>
      <c r="S200" t="s">
        <v>29</v>
      </c>
      <c r="T200">
        <f>Table1[[#This Row],[Product Thickness '[m']]]*Table1[[#This Row],[Density '[kg/m3']]]</f>
        <v>117.5</v>
      </c>
      <c r="U200">
        <f>Table1[[#This Row],[Product Thickness '[m']]]*Table1[[#This Row],[Density '[kg/m3']]]</f>
        <v>117.5</v>
      </c>
      <c r="V200">
        <v>0.05</v>
      </c>
      <c r="W200">
        <v>0.1</v>
      </c>
      <c r="X200">
        <v>0.1</v>
      </c>
      <c r="Z200">
        <v>1</v>
      </c>
      <c r="AA200">
        <f>Table1[[#This Row],[Area '[m²'] ]]*Table1[[#This Row],[Product Thickness '[m']]]</f>
        <v>0.05</v>
      </c>
      <c r="AC200">
        <v>2350</v>
      </c>
      <c r="AH200">
        <v>1</v>
      </c>
      <c r="AI200">
        <v>1</v>
      </c>
      <c r="AJ200" t="s">
        <v>43</v>
      </c>
      <c r="AK200" t="s">
        <v>1127</v>
      </c>
      <c r="AL200" t="s">
        <v>1127</v>
      </c>
      <c r="AM200" s="9">
        <f>SUM(AR200,AS200,AT200)</f>
        <v>14.759106316103001</v>
      </c>
      <c r="AN200" s="3">
        <f t="shared" si="9"/>
        <v>14.759106316103001</v>
      </c>
      <c r="AR200">
        <v>12.87921205916</v>
      </c>
      <c r="AS200">
        <v>1.023109309241</v>
      </c>
      <c r="AT200">
        <v>0.85678494770199998</v>
      </c>
      <c r="AU200">
        <v>1.405496821E-3</v>
      </c>
      <c r="AV200">
        <v>4.4050592000000001E-4</v>
      </c>
      <c r="AW200">
        <v>1.3241989699999999E-4</v>
      </c>
      <c r="AX200">
        <f>Table1[[#This Row],[Global Warming Potential - Land Use And Land Use Change (GWP-luluc) '[kg CO₂e'] - A1]]+Table1[[#This Row],[Global Warming Potential - Land Use And Land Use Change (GWP-luluc) '[kg CO₂e'] - A2]]+Table1[[#This Row],[Global Warming Potential - Land Use And Land Use Change (GWP-luluc) '[kg CO₂e'] - A3]]</f>
        <v>1.9784226379999997E-3</v>
      </c>
      <c r="AY200">
        <v>4.0312400990000002E-3</v>
      </c>
      <c r="AZ200">
        <v>3.9194358200000002E-4</v>
      </c>
      <c r="BA200">
        <v>8.0979258009999996E-3</v>
      </c>
      <c r="BB200">
        <f>Table1[[#This Row],[Global Warming Potential - Biogenic (GWP-biogenic) '[kg CO₂e'] - A1]]+Table1[[#This Row],[Global Warming Potential - Biogenic (GWP-biogenic) '[kg CO₂e'] - A2]]+Table1[[#This Row],[Global Warming Potential - Biogenic (GWP-biogenic) '[kg CO₂e'] - A3]]</f>
        <v>1.2521109482E-2</v>
      </c>
      <c r="BC200">
        <v>12.87394441558</v>
      </c>
      <c r="BD200">
        <v>1.0223092376480001</v>
      </c>
      <c r="BE200">
        <v>0.84858572362200002</v>
      </c>
      <c r="BF200">
        <f>Table1[[#This Row],[Global Warming Potential - Fossil Fuels (GWP-fossil) '[kg CO₂e'] - A1]]+Table1[[#This Row],[Global Warming Potential - Fossil Fuels (GWP-fossil) '[kg CO₂e'] - A2]]+Table1[[#This Row],[Global Warming Potential - Fossil Fuels (GWP-fossil) '[kg CO₂e'] - A3]]</f>
        <v>14.744839376850001</v>
      </c>
    </row>
    <row r="201" spans="1:58" ht="39.950000000000003" customHeight="1" x14ac:dyDescent="0.25">
      <c r="A201" t="s">
        <v>505</v>
      </c>
      <c r="B201" s="6" t="s">
        <v>35</v>
      </c>
      <c r="C201" t="s">
        <v>1192</v>
      </c>
      <c r="D201" t="s">
        <v>127</v>
      </c>
      <c r="E201" t="s">
        <v>128</v>
      </c>
      <c r="F201" t="s">
        <v>121</v>
      </c>
      <c r="G201" t="s">
        <v>506</v>
      </c>
      <c r="H201" t="s">
        <v>22</v>
      </c>
      <c r="I201" t="s">
        <v>507</v>
      </c>
      <c r="J201">
        <v>2022</v>
      </c>
      <c r="K201">
        <v>2027</v>
      </c>
      <c r="L201" t="s">
        <v>124</v>
      </c>
      <c r="M201" t="s">
        <v>508</v>
      </c>
      <c r="N201" t="s">
        <v>126</v>
      </c>
      <c r="O201" t="s">
        <v>117</v>
      </c>
      <c r="P201" t="s">
        <v>95</v>
      </c>
      <c r="Q201" t="s">
        <v>95</v>
      </c>
      <c r="R201" t="s">
        <v>28</v>
      </c>
      <c r="S201" t="s">
        <v>29</v>
      </c>
      <c r="T201">
        <f>Table1[[#This Row],[Product Thickness '[m']]]*Table1[[#This Row],[Density '[kg/m3']]]</f>
        <v>141</v>
      </c>
      <c r="U201">
        <f>Table1[[#This Row],[Product Thickness '[m']]]*Table1[[#This Row],[Density '[kg/m3']]]</f>
        <v>141</v>
      </c>
      <c r="V201">
        <v>0.06</v>
      </c>
      <c r="Z201">
        <v>1</v>
      </c>
      <c r="AC201">
        <v>2350</v>
      </c>
      <c r="AH201">
        <v>1</v>
      </c>
      <c r="AI201">
        <v>1</v>
      </c>
      <c r="AJ201" t="s">
        <v>43</v>
      </c>
      <c r="AK201" t="s">
        <v>1127</v>
      </c>
      <c r="AL201" t="s">
        <v>1127</v>
      </c>
      <c r="AM201" s="9">
        <f>SUM(AR201,AS201,AT201)</f>
        <v>14.2872</v>
      </c>
      <c r="AN201" s="3">
        <f t="shared" si="9"/>
        <v>14.2872</v>
      </c>
      <c r="AR201">
        <v>12.92</v>
      </c>
      <c r="AS201">
        <v>0.36020000000000002</v>
      </c>
      <c r="AT201">
        <v>1.0069999999999999</v>
      </c>
      <c r="AU201">
        <v>1.905E-3</v>
      </c>
      <c r="AV201">
        <v>1.281E-4</v>
      </c>
      <c r="AW201">
        <v>1.3669999999999999E-4</v>
      </c>
      <c r="AX201">
        <f>Table1[[#This Row],[Global Warming Potential - Land Use And Land Use Change (GWP-luluc) '[kg CO₂e'] - A1]]+Table1[[#This Row],[Global Warming Potential - Land Use And Land Use Change (GWP-luluc) '[kg CO₂e'] - A2]]+Table1[[#This Row],[Global Warming Potential - Land Use And Land Use Change (GWP-luluc) '[kg CO₂e'] - A3]]</f>
        <v>2.1697999999999999E-3</v>
      </c>
      <c r="AY201">
        <v>1.7840000000000002E-2</v>
      </c>
      <c r="AZ201">
        <v>1.9349999999999999E-4</v>
      </c>
      <c r="BA201">
        <v>9.9450000000000007E-3</v>
      </c>
      <c r="BB201">
        <f>Table1[[#This Row],[Global Warming Potential - Biogenic (GWP-biogenic) '[kg CO₂e'] - A1]]+Table1[[#This Row],[Global Warming Potential - Biogenic (GWP-biogenic) '[kg CO₂e'] - A2]]+Table1[[#This Row],[Global Warming Potential - Biogenic (GWP-biogenic) '[kg CO₂e'] - A3]]</f>
        <v>2.7978500000000003E-2</v>
      </c>
      <c r="BC201">
        <v>12.9</v>
      </c>
      <c r="BD201">
        <v>0.3599</v>
      </c>
      <c r="BE201">
        <v>0.99670000000000003</v>
      </c>
      <c r="BF201">
        <f>Table1[[#This Row],[Global Warming Potential - Fossil Fuels (GWP-fossil) '[kg CO₂e'] - A1]]+Table1[[#This Row],[Global Warming Potential - Fossil Fuels (GWP-fossil) '[kg CO₂e'] - A2]]+Table1[[#This Row],[Global Warming Potential - Fossil Fuels (GWP-fossil) '[kg CO₂e'] - A3]]</f>
        <v>14.256600000000001</v>
      </c>
    </row>
    <row r="202" spans="1:58" ht="39.950000000000003" customHeight="1" x14ac:dyDescent="0.25">
      <c r="A202" t="s">
        <v>736</v>
      </c>
      <c r="B202" s="6" t="s">
        <v>35</v>
      </c>
      <c r="C202" t="s">
        <v>1192</v>
      </c>
      <c r="D202" t="s">
        <v>127</v>
      </c>
      <c r="E202" t="s">
        <v>128</v>
      </c>
      <c r="F202" t="s">
        <v>121</v>
      </c>
      <c r="G202" t="s">
        <v>737</v>
      </c>
      <c r="H202" t="s">
        <v>22</v>
      </c>
      <c r="I202" t="s">
        <v>738</v>
      </c>
      <c r="J202">
        <v>2022</v>
      </c>
      <c r="K202">
        <v>2027</v>
      </c>
      <c r="L202" t="s">
        <v>124</v>
      </c>
      <c r="M202" t="s">
        <v>125</v>
      </c>
      <c r="N202" t="s">
        <v>126</v>
      </c>
      <c r="O202" t="s">
        <v>117</v>
      </c>
      <c r="P202" t="s">
        <v>95</v>
      </c>
      <c r="Q202" t="s">
        <v>95</v>
      </c>
      <c r="R202" t="s">
        <v>28</v>
      </c>
      <c r="S202" t="s">
        <v>29</v>
      </c>
      <c r="T202">
        <f>Table1[[#This Row],[Product Thickness '[m']]]*Table1[[#This Row],[Density '[kg/m3']]]</f>
        <v>235</v>
      </c>
      <c r="U202">
        <f>Table1[[#This Row],[Product Thickness '[m']]]*Table1[[#This Row],[Density '[kg/m3']]]</f>
        <v>235</v>
      </c>
      <c r="V202">
        <v>0.1</v>
      </c>
      <c r="W202">
        <v>0.3</v>
      </c>
      <c r="X202">
        <v>0.15</v>
      </c>
      <c r="Z202">
        <v>1</v>
      </c>
      <c r="AC202">
        <v>2350</v>
      </c>
      <c r="AH202">
        <v>1</v>
      </c>
      <c r="AI202">
        <v>1</v>
      </c>
      <c r="AJ202" t="s">
        <v>43</v>
      </c>
      <c r="AK202" t="s">
        <v>1127</v>
      </c>
      <c r="AL202" t="s">
        <v>1127</v>
      </c>
      <c r="AM202" s="9">
        <f>SUM(AR202,AS202,AT202)</f>
        <v>34.872497745320999</v>
      </c>
      <c r="AN202" s="3">
        <f t="shared" si="9"/>
        <v>34.872497745320999</v>
      </c>
      <c r="AR202">
        <v>31.81752545638</v>
      </c>
      <c r="AS202">
        <v>1.3414023935379999</v>
      </c>
      <c r="AT202">
        <v>1.7135698954030001</v>
      </c>
      <c r="AU202">
        <v>2.5425986550000001E-3</v>
      </c>
      <c r="AV202">
        <v>5.5374063100000002E-4</v>
      </c>
      <c r="AW202">
        <v>2.6483979299999998E-4</v>
      </c>
      <c r="AX202">
        <f>Table1[[#This Row],[Global Warming Potential - Land Use And Land Use Change (GWP-luluc) '[kg CO₂e'] - A1]]+Table1[[#This Row],[Global Warming Potential - Land Use And Land Use Change (GWP-luluc) '[kg CO₂e'] - A2]]+Table1[[#This Row],[Global Warming Potential - Land Use And Land Use Change (GWP-luluc) '[kg CO₂e'] - A3]]</f>
        <v>3.3611790790000003E-3</v>
      </c>
      <c r="AY202">
        <v>8.9559101209999992E-3</v>
      </c>
      <c r="AZ202">
        <v>5.6283526399999995E-4</v>
      </c>
      <c r="BA202">
        <v>1.6195851601999999E-2</v>
      </c>
      <c r="BB202">
        <f>Table1[[#This Row],[Global Warming Potential - Biogenic (GWP-biogenic) '[kg CO₂e'] - A1]]+Table1[[#This Row],[Global Warming Potential - Biogenic (GWP-biogenic) '[kg CO₂e'] - A2]]+Table1[[#This Row],[Global Warming Potential - Biogenic (GWP-biogenic) '[kg CO₂e'] - A3]]</f>
        <v>2.5714596986999998E-2</v>
      </c>
      <c r="BC202">
        <v>31.806343714</v>
      </c>
      <c r="BD202">
        <v>1.340328579281</v>
      </c>
      <c r="BE202">
        <v>1.697171447244</v>
      </c>
      <c r="BF202">
        <f>Table1[[#This Row],[Global Warming Potential - Fossil Fuels (GWP-fossil) '[kg CO₂e'] - A1]]+Table1[[#This Row],[Global Warming Potential - Fossil Fuels (GWP-fossil) '[kg CO₂e'] - A2]]+Table1[[#This Row],[Global Warming Potential - Fossil Fuels (GWP-fossil) '[kg CO₂e'] - A3]]</f>
        <v>34.843843740525003</v>
      </c>
    </row>
    <row r="203" spans="1:58" ht="39.950000000000003" customHeight="1" x14ac:dyDescent="0.25">
      <c r="A203" t="s">
        <v>739</v>
      </c>
      <c r="B203" s="6" t="s">
        <v>35</v>
      </c>
      <c r="C203" t="s">
        <v>1192</v>
      </c>
      <c r="D203" t="s">
        <v>127</v>
      </c>
      <c r="E203" t="s">
        <v>742</v>
      </c>
      <c r="F203" t="s">
        <v>121</v>
      </c>
      <c r="G203" t="s">
        <v>1165</v>
      </c>
      <c r="H203" t="s">
        <v>22</v>
      </c>
      <c r="I203" t="s">
        <v>740</v>
      </c>
      <c r="J203">
        <v>2022</v>
      </c>
      <c r="K203">
        <v>2027</v>
      </c>
      <c r="L203" t="s">
        <v>124</v>
      </c>
      <c r="M203" t="s">
        <v>741</v>
      </c>
      <c r="N203" t="s">
        <v>126</v>
      </c>
      <c r="O203" t="s">
        <v>117</v>
      </c>
      <c r="P203" t="s">
        <v>95</v>
      </c>
      <c r="Q203" t="s">
        <v>95</v>
      </c>
      <c r="R203" t="s">
        <v>28</v>
      </c>
      <c r="S203" t="s">
        <v>29</v>
      </c>
      <c r="U203">
        <f>Table1[[#This Row],[Product Thickness '[m']]]*Table1[[#This Row],[Density '[kg/m3']]]</f>
        <v>293.75</v>
      </c>
      <c r="V203">
        <v>0.125</v>
      </c>
      <c r="W203">
        <v>0.255</v>
      </c>
      <c r="X203">
        <v>0.78</v>
      </c>
      <c r="Z203">
        <f>Table1[[#This Row],[Volume '[m³']]]/Table1[[#This Row],[Product Thickness '[m']]]</f>
        <v>8</v>
      </c>
      <c r="AA203">
        <v>1</v>
      </c>
      <c r="AC203">
        <v>2350</v>
      </c>
      <c r="AH203">
        <v>1</v>
      </c>
      <c r="AI203">
        <v>1</v>
      </c>
      <c r="AJ203" t="s">
        <v>155</v>
      </c>
      <c r="AK203" t="s">
        <v>1126</v>
      </c>
      <c r="AL203" t="s">
        <v>1127</v>
      </c>
      <c r="AM203" s="9">
        <f>SUM(AR203,AS203,AT203)/Table1[[#This Row],[Area '[m²'] ]]</f>
        <v>42.827949295875001</v>
      </c>
      <c r="AN203" s="3">
        <f t="shared" si="9"/>
        <v>342.62359436700001</v>
      </c>
      <c r="AR203">
        <v>271.38390898985398</v>
      </c>
      <c r="AS203">
        <v>54.103986423114002</v>
      </c>
      <c r="AT203">
        <v>17.135698954032001</v>
      </c>
      <c r="AU203">
        <v>2.9274583383999998E-2</v>
      </c>
      <c r="AV203">
        <v>2.4095598695000001E-2</v>
      </c>
      <c r="AW203">
        <v>2.648397932E-3</v>
      </c>
      <c r="AX203">
        <f>Table1[[#This Row],[Global Warming Potential - Land Use And Land Use Change (GWP-luluc) '[kg CO₂e'] - A1]]+Table1[[#This Row],[Global Warming Potential - Land Use And Land Use Change (GWP-luluc) '[kg CO₂e'] - A2]]+Table1[[#This Row],[Global Warming Potential - Land Use And Land Use Change (GWP-luluc) '[kg CO₂e'] - A3]]</f>
        <v>5.6018580011000005E-2</v>
      </c>
      <c r="AY203">
        <v>0.128587092535</v>
      </c>
      <c r="AZ203">
        <v>1.9080061228999998E-2</v>
      </c>
      <c r="BA203">
        <v>0.161958516025</v>
      </c>
      <c r="BB203">
        <f>Table1[[#This Row],[Global Warming Potential - Biogenic (GWP-biogenic) '[kg CO₂e'] - A1]]+Table1[[#This Row],[Global Warming Potential - Biogenic (GWP-biogenic) '[kg CO₂e'] - A2]]+Table1[[#This Row],[Global Warming Potential - Biogenic (GWP-biogenic) '[kg CO₂e'] - A3]]</f>
        <v>0.30962566978899997</v>
      </c>
      <c r="BC203">
        <v>271.23024926556502</v>
      </c>
      <c r="BD203">
        <v>54.062512513938998</v>
      </c>
      <c r="BE203">
        <v>16.971714472441001</v>
      </c>
      <c r="BF203">
        <f>Table1[[#This Row],[Global Warming Potential - Fossil Fuels (GWP-fossil) '[kg CO₂e'] - A1]]+Table1[[#This Row],[Global Warming Potential - Fossil Fuels (GWP-fossil) '[kg CO₂e'] - A2]]+Table1[[#This Row],[Global Warming Potential - Fossil Fuels (GWP-fossil) '[kg CO₂e'] - A3]]</f>
        <v>342.26447625194504</v>
      </c>
    </row>
    <row r="204" spans="1:58" ht="39.950000000000003" customHeight="1" x14ac:dyDescent="0.25">
      <c r="A204" t="s">
        <v>739</v>
      </c>
      <c r="B204" s="6" t="s">
        <v>35</v>
      </c>
      <c r="C204" t="s">
        <v>1192</v>
      </c>
      <c r="D204" t="s">
        <v>127</v>
      </c>
      <c r="E204" t="s">
        <v>742</v>
      </c>
      <c r="F204" t="s">
        <v>121</v>
      </c>
      <c r="G204" t="s">
        <v>1166</v>
      </c>
      <c r="H204" t="s">
        <v>22</v>
      </c>
      <c r="I204" t="s">
        <v>740</v>
      </c>
      <c r="J204">
        <v>2022</v>
      </c>
      <c r="K204">
        <v>2027</v>
      </c>
      <c r="L204" t="s">
        <v>124</v>
      </c>
      <c r="M204" t="s">
        <v>741</v>
      </c>
      <c r="N204" t="s">
        <v>126</v>
      </c>
      <c r="O204" t="s">
        <v>117</v>
      </c>
      <c r="P204" t="s">
        <v>95</v>
      </c>
      <c r="Q204" t="s">
        <v>95</v>
      </c>
      <c r="R204" t="s">
        <v>28</v>
      </c>
      <c r="S204" t="s">
        <v>29</v>
      </c>
      <c r="U204">
        <f>Table1[[#This Row],[Product Thickness '[m']]]*Table1[[#This Row],[Density '[kg/m3']]]</f>
        <v>340.75</v>
      </c>
      <c r="V204">
        <v>0.14499999999999999</v>
      </c>
      <c r="W204">
        <v>0.255</v>
      </c>
      <c r="X204">
        <v>0.78</v>
      </c>
      <c r="Z204">
        <f>Table1[[#This Row],[Volume '[m³']]]/Table1[[#This Row],[Product Thickness '[m']]]</f>
        <v>6.8965517241379315</v>
      </c>
      <c r="AA204">
        <v>1</v>
      </c>
      <c r="AC204">
        <v>2350</v>
      </c>
      <c r="AH204">
        <v>1</v>
      </c>
      <c r="AI204">
        <v>1</v>
      </c>
      <c r="AJ204" t="s">
        <v>155</v>
      </c>
      <c r="AK204" t="s">
        <v>1126</v>
      </c>
      <c r="AL204" t="s">
        <v>1127</v>
      </c>
      <c r="AM204" s="9">
        <f>SUM(AR204,AS204,AT204)/Table1[[#This Row],[Area '[m²'] ]]</f>
        <v>49.680421183214996</v>
      </c>
      <c r="AN204" s="3">
        <f t="shared" si="9"/>
        <v>342.62359436700001</v>
      </c>
      <c r="AR204">
        <v>271.38390898985398</v>
      </c>
      <c r="AS204">
        <v>54.103986423114002</v>
      </c>
      <c r="AT204">
        <v>17.135698954032001</v>
      </c>
      <c r="AU204">
        <v>2.9274583383999998E-2</v>
      </c>
      <c r="AV204">
        <v>2.4095598695000001E-2</v>
      </c>
      <c r="AW204">
        <v>2.648397932E-3</v>
      </c>
      <c r="AX204">
        <f>Table1[[#This Row],[Global Warming Potential - Land Use And Land Use Change (GWP-luluc) '[kg CO₂e'] - A1]]+Table1[[#This Row],[Global Warming Potential - Land Use And Land Use Change (GWP-luluc) '[kg CO₂e'] - A2]]+Table1[[#This Row],[Global Warming Potential - Land Use And Land Use Change (GWP-luluc) '[kg CO₂e'] - A3]]</f>
        <v>5.6018580011000005E-2</v>
      </c>
      <c r="AY204">
        <v>0.128587092535</v>
      </c>
      <c r="AZ204">
        <v>1.9080061228999998E-2</v>
      </c>
      <c r="BA204">
        <v>0.161958516025</v>
      </c>
      <c r="BB204">
        <f>Table1[[#This Row],[Global Warming Potential - Biogenic (GWP-biogenic) '[kg CO₂e'] - A1]]+Table1[[#This Row],[Global Warming Potential - Biogenic (GWP-biogenic) '[kg CO₂e'] - A2]]+Table1[[#This Row],[Global Warming Potential - Biogenic (GWP-biogenic) '[kg CO₂e'] - A3]]</f>
        <v>0.30962566978899997</v>
      </c>
      <c r="BC204">
        <v>271.23024926556502</v>
      </c>
      <c r="BD204">
        <v>54.062512513938998</v>
      </c>
      <c r="BE204">
        <v>16.971714472441001</v>
      </c>
      <c r="BF204">
        <f>Table1[[#This Row],[Global Warming Potential - Fossil Fuels (GWP-fossil) '[kg CO₂e'] - A1]]+Table1[[#This Row],[Global Warming Potential - Fossil Fuels (GWP-fossil) '[kg CO₂e'] - A2]]+Table1[[#This Row],[Global Warming Potential - Fossil Fuels (GWP-fossil) '[kg CO₂e'] - A3]]</f>
        <v>342.26447625194504</v>
      </c>
    </row>
    <row r="205" spans="1:58" ht="39.950000000000003" customHeight="1" x14ac:dyDescent="0.25">
      <c r="A205" t="s">
        <v>891</v>
      </c>
      <c r="B205" s="6" t="s">
        <v>35</v>
      </c>
      <c r="C205" t="s">
        <v>1192</v>
      </c>
      <c r="D205" t="s">
        <v>127</v>
      </c>
      <c r="E205" t="s">
        <v>128</v>
      </c>
      <c r="F205" t="s">
        <v>121</v>
      </c>
      <c r="G205" t="s">
        <v>892</v>
      </c>
      <c r="H205" t="s">
        <v>22</v>
      </c>
      <c r="I205" t="s">
        <v>893</v>
      </c>
      <c r="J205">
        <v>2022</v>
      </c>
      <c r="K205">
        <v>2027</v>
      </c>
      <c r="L205" t="s">
        <v>124</v>
      </c>
      <c r="M205" t="s">
        <v>125</v>
      </c>
      <c r="N205" t="s">
        <v>126</v>
      </c>
      <c r="O205" t="s">
        <v>117</v>
      </c>
      <c r="P205" t="s">
        <v>95</v>
      </c>
      <c r="Q205" t="s">
        <v>95</v>
      </c>
      <c r="R205" t="s">
        <v>28</v>
      </c>
      <c r="S205" t="s">
        <v>29</v>
      </c>
      <c r="T205">
        <f>Table1[[#This Row],[Product Thickness '[m']]]*Table1[[#This Row],[Density '[kg/m3']]]</f>
        <v>117.5</v>
      </c>
      <c r="U205">
        <f>Table1[[#This Row],[Product Thickness '[m']]]*Table1[[#This Row],[Density '[kg/m3']]]</f>
        <v>117.5</v>
      </c>
      <c r="V205">
        <v>0.05</v>
      </c>
      <c r="W205">
        <v>0.45</v>
      </c>
      <c r="X205">
        <v>0.45</v>
      </c>
      <c r="Z205">
        <v>1</v>
      </c>
      <c r="AA205">
        <f>Table1[[#This Row],[Area '[m²'] ]]*Table1[[#This Row],[Product Thickness '[m']]]</f>
        <v>0.05</v>
      </c>
      <c r="AC205">
        <v>2350</v>
      </c>
      <c r="AH205">
        <v>1</v>
      </c>
      <c r="AI205">
        <v>1</v>
      </c>
      <c r="AJ205" t="s">
        <v>43</v>
      </c>
      <c r="AK205" t="s">
        <v>1127</v>
      </c>
      <c r="AL205" t="s">
        <v>1127</v>
      </c>
      <c r="AM205" s="9">
        <f>SUM(AR205,AS205,AT205)</f>
        <v>12.079700000000001</v>
      </c>
      <c r="AN205" s="3">
        <f t="shared" si="9"/>
        <v>12.079700000000001</v>
      </c>
      <c r="AR205">
        <v>10.91</v>
      </c>
      <c r="AS205">
        <v>0.31290000000000001</v>
      </c>
      <c r="AT205">
        <v>0.85680000000000001</v>
      </c>
      <c r="AU205">
        <v>1.4519999999999999E-3</v>
      </c>
      <c r="AV205">
        <v>1.1129999999999999E-4</v>
      </c>
      <c r="AW205">
        <v>1.3239999999999999E-4</v>
      </c>
      <c r="AX205">
        <f>Table1[[#This Row],[Global Warming Potential - Land Use And Land Use Change (GWP-luluc) '[kg CO₂e'] - A1]]+Table1[[#This Row],[Global Warming Potential - Land Use And Land Use Change (GWP-luluc) '[kg CO₂e'] - A2]]+Table1[[#This Row],[Global Warming Potential - Land Use And Land Use Change (GWP-luluc) '[kg CO₂e'] - A3]]</f>
        <v>1.6956999999999999E-3</v>
      </c>
      <c r="AY205">
        <v>2.8310000000000002E-3</v>
      </c>
      <c r="AZ205">
        <v>1.6799999999999999E-4</v>
      </c>
      <c r="BA205">
        <v>8.0979999999999993E-3</v>
      </c>
      <c r="BB205">
        <f>Table1[[#This Row],[Global Warming Potential - Biogenic (GWP-biogenic) '[kg CO₂e'] - A1]]+Table1[[#This Row],[Global Warming Potential - Biogenic (GWP-biogenic) '[kg CO₂e'] - A2]]+Table1[[#This Row],[Global Warming Potential - Biogenic (GWP-biogenic) '[kg CO₂e'] - A3]]</f>
        <v>1.1096999999999999E-2</v>
      </c>
      <c r="BC205">
        <v>10.9</v>
      </c>
      <c r="BD205">
        <v>0.31262056768899998</v>
      </c>
      <c r="BE205">
        <v>0.84860000000000002</v>
      </c>
      <c r="BF205">
        <f>Table1[[#This Row],[Global Warming Potential - Fossil Fuels (GWP-fossil) '[kg CO₂e'] - A1]]+Table1[[#This Row],[Global Warming Potential - Fossil Fuels (GWP-fossil) '[kg CO₂e'] - A2]]+Table1[[#This Row],[Global Warming Potential - Fossil Fuels (GWP-fossil) '[kg CO₂e'] - A3]]</f>
        <v>12.061220567689</v>
      </c>
    </row>
    <row r="206" spans="1:58" ht="39.950000000000003" customHeight="1" x14ac:dyDescent="0.25">
      <c r="A206" t="s">
        <v>901</v>
      </c>
      <c r="B206" s="6" t="s">
        <v>35</v>
      </c>
      <c r="C206" t="s">
        <v>1192</v>
      </c>
      <c r="D206" t="s">
        <v>127</v>
      </c>
      <c r="E206" t="s">
        <v>128</v>
      </c>
      <c r="F206" t="s">
        <v>121</v>
      </c>
      <c r="G206" t="s">
        <v>902</v>
      </c>
      <c r="H206" t="s">
        <v>22</v>
      </c>
      <c r="I206" t="s">
        <v>903</v>
      </c>
      <c r="J206">
        <v>2022</v>
      </c>
      <c r="K206">
        <v>2027</v>
      </c>
      <c r="L206" t="s">
        <v>904</v>
      </c>
      <c r="M206" t="s">
        <v>905</v>
      </c>
      <c r="N206" t="s">
        <v>376</v>
      </c>
      <c r="O206" t="s">
        <v>117</v>
      </c>
      <c r="P206" t="s">
        <v>95</v>
      </c>
      <c r="Q206" t="s">
        <v>95</v>
      </c>
      <c r="R206" t="s">
        <v>28</v>
      </c>
      <c r="S206" t="s">
        <v>42</v>
      </c>
      <c r="T206">
        <f>Table1[[#This Row],[Product Thickness '[m']]]*Table1[[#This Row],[Density '[kg/m3']]]</f>
        <v>141</v>
      </c>
      <c r="U206">
        <f>Table1[[#This Row],[Product Thickness '[m']]]*Table1[[#This Row],[Density '[kg/m3']]]</f>
        <v>141</v>
      </c>
      <c r="V206">
        <v>0.06</v>
      </c>
      <c r="W206">
        <v>0.3</v>
      </c>
      <c r="X206">
        <v>0.6</v>
      </c>
      <c r="Z206">
        <v>1</v>
      </c>
      <c r="AA206">
        <f>Table1[[#This Row],[Area '[m²'] ]]*Table1[[#This Row],[Product Thickness '[m']]]</f>
        <v>0.06</v>
      </c>
      <c r="AC206">
        <v>2350</v>
      </c>
      <c r="AH206">
        <v>1</v>
      </c>
      <c r="AI206">
        <v>1</v>
      </c>
      <c r="AJ206" t="s">
        <v>43</v>
      </c>
      <c r="AK206" t="s">
        <v>1127</v>
      </c>
      <c r="AL206" t="s">
        <v>1127</v>
      </c>
      <c r="AM206" s="9">
        <f>SUM(AR206,AS206,AT206)</f>
        <v>17.201922549361001</v>
      </c>
      <c r="AN206" s="3">
        <f t="shared" si="9"/>
        <v>17.201922549361001</v>
      </c>
      <c r="AR206">
        <v>15.089336998644001</v>
      </c>
      <c r="AS206">
        <v>1.084443613475</v>
      </c>
      <c r="AT206">
        <v>1.028141937242</v>
      </c>
      <c r="AU206">
        <v>1.6396105520000001E-3</v>
      </c>
      <c r="AV206">
        <v>4.6232630400000002E-4</v>
      </c>
      <c r="AW206">
        <v>1.58903876E-4</v>
      </c>
      <c r="AX206">
        <f>Table1[[#This Row],[Global Warming Potential - Land Use And Land Use Change (GWP-luluc) '[kg CO₂e'] - A1]]+Table1[[#This Row],[Global Warming Potential - Land Use And Land Use Change (GWP-luluc) '[kg CO₂e'] - A2]]+Table1[[#This Row],[Global Warming Potential - Land Use And Land Use Change (GWP-luluc) '[kg CO₂e'] - A3]]</f>
        <v>2.2608407320000002E-3</v>
      </c>
      <c r="AY206">
        <v>4.5859009040000002E-3</v>
      </c>
      <c r="AZ206">
        <v>4.2487331399999997E-4</v>
      </c>
      <c r="BA206">
        <v>9.7175109610000004E-3</v>
      </c>
      <c r="BB206">
        <f>Table1[[#This Row],[Global Warming Potential - Biogenic (GWP-biogenic) '[kg CO₂e'] - A1]]+Table1[[#This Row],[Global Warming Potential - Biogenic (GWP-biogenic) '[kg CO₂e'] - A2]]+Table1[[#This Row],[Global Warming Potential - Biogenic (GWP-biogenic) '[kg CO₂e'] - A3]]</f>
        <v>1.4728285179E-2</v>
      </c>
      <c r="BC206">
        <v>15.083309456623001</v>
      </c>
      <c r="BD206">
        <v>1.0835907926799999</v>
      </c>
      <c r="BE206">
        <v>1.018302868346</v>
      </c>
      <c r="BF206">
        <f>Table1[[#This Row],[Global Warming Potential - Fossil Fuels (GWP-fossil) '[kg CO₂e'] - A1]]+Table1[[#This Row],[Global Warming Potential - Fossil Fuels (GWP-fossil) '[kg CO₂e'] - A2]]+Table1[[#This Row],[Global Warming Potential - Fossil Fuels (GWP-fossil) '[kg CO₂e'] - A3]]</f>
        <v>17.185203117649003</v>
      </c>
    </row>
    <row r="207" spans="1:58" ht="39.950000000000003" customHeight="1" x14ac:dyDescent="0.25">
      <c r="A207" t="s">
        <v>957</v>
      </c>
      <c r="B207" s="6" t="s">
        <v>19</v>
      </c>
      <c r="C207" t="s">
        <v>20</v>
      </c>
      <c r="D207" t="s">
        <v>127</v>
      </c>
      <c r="E207" t="s">
        <v>961</v>
      </c>
      <c r="F207" t="s">
        <v>176</v>
      </c>
      <c r="G207" t="s">
        <v>958</v>
      </c>
      <c r="H207" t="s">
        <v>22</v>
      </c>
      <c r="I207" t="s">
        <v>178</v>
      </c>
      <c r="J207">
        <v>2020</v>
      </c>
      <c r="K207">
        <v>2025</v>
      </c>
      <c r="L207" t="s">
        <v>959</v>
      </c>
      <c r="M207" t="s">
        <v>960</v>
      </c>
      <c r="N207" t="s">
        <v>200</v>
      </c>
      <c r="P207" t="s">
        <v>41</v>
      </c>
      <c r="Q207" t="s">
        <v>41</v>
      </c>
      <c r="R207" t="s">
        <v>28</v>
      </c>
      <c r="S207" t="s">
        <v>53</v>
      </c>
      <c r="T207">
        <f>Table1[[#This Row],[Product Thickness '[m']]]*Table1[[#This Row],[Density '[kg/m3']]]</f>
        <v>141</v>
      </c>
      <c r="U207">
        <f>Table1[[#This Row],[Product Thickness '[m']]]*Table1[[#This Row],[Density '[kg/m3']]]</f>
        <v>141</v>
      </c>
      <c r="V207">
        <v>0.06</v>
      </c>
      <c r="Z207">
        <v>1</v>
      </c>
      <c r="AA207">
        <f>Table1[[#This Row],[Area '[m²'] ]]*Table1[[#This Row],[Product Thickness '[m']]]</f>
        <v>0.06</v>
      </c>
      <c r="AC207">
        <v>2350</v>
      </c>
      <c r="AH207">
        <v>1</v>
      </c>
      <c r="AI207">
        <v>1</v>
      </c>
      <c r="AJ207" t="s">
        <v>43</v>
      </c>
      <c r="AK207" t="s">
        <v>1127</v>
      </c>
      <c r="AL207" t="s">
        <v>1127</v>
      </c>
      <c r="AM207" s="9">
        <f>SUM(AO207,AP207,AQ207)</f>
        <v>23.68</v>
      </c>
      <c r="AN207" s="3">
        <f>SUM(AO207,AP207,AQ207)</f>
        <v>23.68</v>
      </c>
      <c r="AO207">
        <v>13.7</v>
      </c>
      <c r="AP207">
        <v>1.1599999999999999</v>
      </c>
      <c r="AQ207">
        <v>8.82</v>
      </c>
    </row>
    <row r="208" spans="1:58" ht="39.950000000000003" customHeight="1" x14ac:dyDescent="0.25">
      <c r="A208" t="s">
        <v>288</v>
      </c>
      <c r="B208" s="6" t="s">
        <v>19</v>
      </c>
      <c r="C208" t="s">
        <v>20</v>
      </c>
      <c r="D208" t="s">
        <v>1717</v>
      </c>
      <c r="E208" t="s">
        <v>293</v>
      </c>
      <c r="F208" t="s">
        <v>217</v>
      </c>
      <c r="G208" t="s">
        <v>289</v>
      </c>
      <c r="H208" t="s">
        <v>22</v>
      </c>
      <c r="I208" t="s">
        <v>290</v>
      </c>
      <c r="J208">
        <v>2024</v>
      </c>
      <c r="K208">
        <v>2029</v>
      </c>
      <c r="L208" s="2" t="s">
        <v>291</v>
      </c>
      <c r="M208" t="s">
        <v>292</v>
      </c>
      <c r="N208" t="s">
        <v>222</v>
      </c>
      <c r="O208" t="s">
        <v>223</v>
      </c>
      <c r="P208" t="s">
        <v>84</v>
      </c>
      <c r="Q208" t="s">
        <v>84</v>
      </c>
      <c r="R208" t="s">
        <v>28</v>
      </c>
      <c r="S208" t="s">
        <v>85</v>
      </c>
      <c r="T208">
        <v>2.02</v>
      </c>
      <c r="U208">
        <v>2.02</v>
      </c>
      <c r="V208">
        <v>0.05</v>
      </c>
      <c r="Z208">
        <v>1</v>
      </c>
      <c r="AA208">
        <f>Table1[[#This Row],[Area '[m²'] ]]*Table1[[#This Row],[Product Thickness '[m']]]</f>
        <v>0.05</v>
      </c>
      <c r="AC208">
        <v>40.4</v>
      </c>
      <c r="AD208">
        <f>Table1[[#This Row],[Product Thickness '[m']]]/Table1[[#This Row],[Thermal resistance, R '[m²K/W'] ]]</f>
        <v>2.2026431718061675E-2</v>
      </c>
      <c r="AE208">
        <v>2.27</v>
      </c>
      <c r="AH208">
        <v>1</v>
      </c>
      <c r="AI208">
        <v>1</v>
      </c>
      <c r="AJ208" t="s">
        <v>43</v>
      </c>
      <c r="AK208" t="s">
        <v>1127</v>
      </c>
      <c r="AL208" t="s">
        <v>1127</v>
      </c>
      <c r="AM208" s="9">
        <f>SUM(AR208,AS208,AT208)</f>
        <v>5.3662676591550005</v>
      </c>
      <c r="AN208" s="3">
        <f>SUM(AR208,AS208,AT208)</f>
        <v>5.3662676591550005</v>
      </c>
      <c r="AR208">
        <v>5.1820000000000004</v>
      </c>
      <c r="AS208">
        <v>2.8850000000000001E-2</v>
      </c>
      <c r="AT208">
        <v>0.155417659155</v>
      </c>
      <c r="AU208">
        <v>8.8980000000000005E-4</v>
      </c>
      <c r="AV208">
        <v>1.571E-5</v>
      </c>
      <c r="AW208">
        <v>1.204E-4</v>
      </c>
      <c r="AX208">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1.0259100000000001E-3</v>
      </c>
      <c r="AY208">
        <v>-0.25700000000000001</v>
      </c>
      <c r="AZ208">
        <v>2.1469999999999999E-5</v>
      </c>
      <c r="BA208">
        <v>1.9970000000000001E-3</v>
      </c>
      <c r="BB208">
        <f>Table1[[#This Row],[Global Warming Potential - Biogenic (GWP-biogenic) '[kg CO₂e'] - A1]]+Table1[[#This Row],[Global Warming Potential - Biogenic (GWP-biogenic) '[kg CO₂e'] - A2]]+Table1[[#This Row],[Global Warming Potential - Biogenic (GWP-biogenic) '[kg CO₂e'] - A3]]</f>
        <v>-0.25498152999999996</v>
      </c>
      <c r="BC208">
        <v>5.2489999999999997</v>
      </c>
      <c r="BD208">
        <v>2.8819999999999998E-2</v>
      </c>
      <c r="BE208">
        <v>0.15329999999999999</v>
      </c>
      <c r="BF208">
        <f>Table1[[#This Row],[Global Warming Potential - Fossil Fuels (GWP-fossil) '[kg CO₂e'] - A1]]+Table1[[#This Row],[Global Warming Potential - Fossil Fuels (GWP-fossil) '[kg CO₂e'] - A2]]+Table1[[#This Row],[Global Warming Potential - Fossil Fuels (GWP-fossil) '[kg CO₂e'] - A3]]</f>
        <v>5.4311199999999991</v>
      </c>
    </row>
    <row r="209" spans="1:58" ht="39.950000000000003" customHeight="1" x14ac:dyDescent="0.25">
      <c r="A209" t="s">
        <v>1699</v>
      </c>
      <c r="B209" s="6" t="s">
        <v>35</v>
      </c>
      <c r="C209" t="s">
        <v>1192</v>
      </c>
      <c r="D209" t="s">
        <v>1717</v>
      </c>
      <c r="E209" t="s">
        <v>1746</v>
      </c>
      <c r="F209" t="s">
        <v>1248</v>
      </c>
      <c r="G209" t="s">
        <v>1213</v>
      </c>
      <c r="H209" t="s">
        <v>1238</v>
      </c>
      <c r="I209" t="s">
        <v>1205</v>
      </c>
      <c r="J209">
        <v>2014</v>
      </c>
      <c r="K209">
        <v>2026</v>
      </c>
      <c r="L209" t="s">
        <v>1214</v>
      </c>
      <c r="M209" t="s">
        <v>1215</v>
      </c>
      <c r="N209" t="s">
        <v>1216</v>
      </c>
      <c r="O209" t="s">
        <v>1217</v>
      </c>
      <c r="P209" t="s">
        <v>1218</v>
      </c>
      <c r="Q209" t="s">
        <v>1219</v>
      </c>
      <c r="R209" t="s">
        <v>1171</v>
      </c>
      <c r="S209" t="s">
        <v>1220</v>
      </c>
      <c r="T209">
        <f>Table1[[#This Row],[Product Thickness '[m']]]*Table1[[#This Row],[Density '[kg/m3']]]</f>
        <v>9.7750000000000004</v>
      </c>
      <c r="U209">
        <f>Table1[[#This Row],[Product Thickness '[m']]]*Table1[[#This Row],[Density '[kg/m3']]]</f>
        <v>9.7750000000000004</v>
      </c>
      <c r="V209">
        <v>1.2500000000000001E-2</v>
      </c>
      <c r="Z209">
        <v>1</v>
      </c>
      <c r="AA209">
        <f>Table1[[#This Row],[Area '[m²'] ]]*Table1[[#This Row],[Product Thickness '[m']]]</f>
        <v>1.2500000000000001E-2</v>
      </c>
      <c r="AC209">
        <v>782</v>
      </c>
      <c r="AD209">
        <v>0.3</v>
      </c>
      <c r="AE209">
        <f>Table1[[#This Row],[Product Thickness '[m']]]/Table1[[#This Row],[Thermal conductivity '[W/mK']]]</f>
        <v>4.1666666666666671E-2</v>
      </c>
      <c r="AH209">
        <v>1</v>
      </c>
      <c r="AI209">
        <v>1</v>
      </c>
      <c r="AJ209" t="s">
        <v>43</v>
      </c>
      <c r="AK209" t="s">
        <v>1127</v>
      </c>
      <c r="AL209" t="s">
        <v>1127</v>
      </c>
      <c r="AM209" s="9">
        <v>2.36</v>
      </c>
      <c r="AN209" s="3">
        <v>2.36</v>
      </c>
    </row>
    <row r="210" spans="1:58" ht="39.950000000000003" customHeight="1" x14ac:dyDescent="0.25">
      <c r="A210" t="s">
        <v>1700</v>
      </c>
      <c r="B210" s="6" t="s">
        <v>35</v>
      </c>
      <c r="C210" t="s">
        <v>1192</v>
      </c>
      <c r="D210" t="s">
        <v>1717</v>
      </c>
      <c r="E210" t="s">
        <v>1224</v>
      </c>
      <c r="F210" t="s">
        <v>1222</v>
      </c>
      <c r="G210" t="s">
        <v>1223</v>
      </c>
      <c r="H210" t="s">
        <v>1225</v>
      </c>
      <c r="I210" t="s">
        <v>1221</v>
      </c>
      <c r="J210">
        <v>2023</v>
      </c>
      <c r="K210">
        <v>2028</v>
      </c>
      <c r="L210" t="s">
        <v>1226</v>
      </c>
      <c r="M210" t="s">
        <v>1227</v>
      </c>
      <c r="N210" t="s">
        <v>1228</v>
      </c>
      <c r="O210" t="s">
        <v>1229</v>
      </c>
      <c r="P210" t="s">
        <v>1230</v>
      </c>
      <c r="Q210" t="s">
        <v>1231</v>
      </c>
      <c r="R210" t="s">
        <v>1171</v>
      </c>
      <c r="S210" t="s">
        <v>1232</v>
      </c>
      <c r="T210">
        <v>10</v>
      </c>
      <c r="U210">
        <v>10</v>
      </c>
      <c r="V210">
        <v>1.4999999999999999E-2</v>
      </c>
      <c r="Z210">
        <v>1</v>
      </c>
      <c r="AA210">
        <f>Table1[[#This Row],[Area '[m²'] ]]*Table1[[#This Row],[Product Thickness '[m']]]</f>
        <v>1.4999999999999999E-2</v>
      </c>
      <c r="AC210">
        <f>Table1[[#This Row],[Weight per m2 '[kg']]]/Table1[[#This Row],[Product Thickness '[m']]]</f>
        <v>666.66666666666674</v>
      </c>
      <c r="AH210">
        <v>1</v>
      </c>
      <c r="AI210">
        <v>1</v>
      </c>
      <c r="AJ210" t="s">
        <v>43</v>
      </c>
      <c r="AK210" t="s">
        <v>1127</v>
      </c>
      <c r="AL210" t="s">
        <v>1127</v>
      </c>
      <c r="AM210" s="9">
        <f>SUM(AR210,AS210,AT210)</f>
        <v>1.76</v>
      </c>
      <c r="AN210" s="3">
        <f>SUM(AR210,AS210,AT210)</f>
        <v>1.76</v>
      </c>
      <c r="AR210">
        <v>-0.28799999999999998</v>
      </c>
      <c r="AS210">
        <v>0.22800000000000001</v>
      </c>
      <c r="AT210">
        <v>1.82</v>
      </c>
      <c r="AU210">
        <v>4.3299999999999996E-3</v>
      </c>
      <c r="AV210">
        <v>2.5700000000000001E-4</v>
      </c>
      <c r="AW210">
        <v>1.2899999999999999E-4</v>
      </c>
      <c r="AX210">
        <f>Table1[[#This Row],[Global Warming Potential - Land Use And Land Use Change (GWP-luluc) '[kg CO₂e'] - A1]]+Table1[[#This Row],[Global Warming Potential - Land Use And Land Use Change (GWP-luluc) '[kg CO₂e'] - A2]]+Table1[[#This Row],[Global Warming Potential - Land Use And Land Use Change (GWP-luluc) '[kg CO₂e'] - A3]]</f>
        <v>4.7159999999999997E-3</v>
      </c>
      <c r="AY210">
        <v>-0.60299999999999998</v>
      </c>
      <c r="AZ210">
        <v>0</v>
      </c>
      <c r="BA210">
        <v>-2.15E-3</v>
      </c>
      <c r="BB210">
        <f>Table1[[#This Row],[Global Warming Potential - Biogenic (GWP-biogenic) '[kg CO₂e'] - A1]]+Table1[[#This Row],[Global Warming Potential - Biogenic (GWP-biogenic) '[kg CO₂e'] - A2]]+Table1[[#This Row],[Global Warming Potential - Biogenic (GWP-biogenic) '[kg CO₂e'] - A3]]</f>
        <v>-0.60514999999999997</v>
      </c>
      <c r="BC210">
        <v>0.31</v>
      </c>
      <c r="BD210">
        <v>0.22700000000000001</v>
      </c>
      <c r="BE210">
        <v>1.82</v>
      </c>
      <c r="BF210">
        <f>Table1[[#This Row],[Global Warming Potential - Fossil Fuels (GWP-fossil) '[kg CO₂e'] - A1]]+Table1[[#This Row],[Global Warming Potential - Fossil Fuels (GWP-fossil) '[kg CO₂e'] - A2]]+Table1[[#This Row],[Global Warming Potential - Fossil Fuels (GWP-fossil) '[kg CO₂e'] - A3]]</f>
        <v>2.3570000000000002</v>
      </c>
    </row>
    <row r="211" spans="1:58" ht="39.950000000000003" customHeight="1" x14ac:dyDescent="0.25">
      <c r="A211" t="s">
        <v>1701</v>
      </c>
      <c r="B211" s="6" t="s">
        <v>35</v>
      </c>
      <c r="C211" t="s">
        <v>1192</v>
      </c>
      <c r="D211" t="s">
        <v>1725</v>
      </c>
      <c r="E211" t="s">
        <v>1752</v>
      </c>
      <c r="F211" t="s">
        <v>1236</v>
      </c>
      <c r="G211" t="s">
        <v>1237</v>
      </c>
      <c r="H211" t="s">
        <v>1238</v>
      </c>
      <c r="I211" t="s">
        <v>1239</v>
      </c>
      <c r="J211">
        <v>2023</v>
      </c>
      <c r="K211">
        <v>2028</v>
      </c>
      <c r="L211" t="s">
        <v>1240</v>
      </c>
      <c r="M211" t="s">
        <v>1241</v>
      </c>
      <c r="N211" t="s">
        <v>1242</v>
      </c>
      <c r="O211" t="s">
        <v>1243</v>
      </c>
      <c r="P211" t="s">
        <v>1244</v>
      </c>
      <c r="Q211" t="s">
        <v>1245</v>
      </c>
      <c r="R211" t="s">
        <v>1171</v>
      </c>
      <c r="S211" t="s">
        <v>1246</v>
      </c>
      <c r="T211">
        <v>1</v>
      </c>
      <c r="AH211">
        <v>1</v>
      </c>
      <c r="AI211">
        <v>1</v>
      </c>
      <c r="AJ211" t="s">
        <v>30</v>
      </c>
      <c r="AK211" t="s">
        <v>31</v>
      </c>
      <c r="AL211" t="s">
        <v>31</v>
      </c>
      <c r="AM211" s="9">
        <v>2.84</v>
      </c>
      <c r="AN211" s="3">
        <v>2.84</v>
      </c>
      <c r="AX211">
        <v>2.66E-3</v>
      </c>
      <c r="BB211">
        <v>-7.6600000000000001E-3</v>
      </c>
      <c r="BF211">
        <v>2.84</v>
      </c>
    </row>
    <row r="212" spans="1:58" ht="39.950000000000003" customHeight="1" x14ac:dyDescent="0.25">
      <c r="A212" t="s">
        <v>1702</v>
      </c>
      <c r="B212" s="6" t="s">
        <v>35</v>
      </c>
      <c r="C212" t="s">
        <v>1192</v>
      </c>
      <c r="D212" t="s">
        <v>1717</v>
      </c>
      <c r="E212" t="s">
        <v>1224</v>
      </c>
      <c r="F212" t="s">
        <v>1248</v>
      </c>
      <c r="G212" t="s">
        <v>1734</v>
      </c>
      <c r="H212" t="s">
        <v>1238</v>
      </c>
      <c r="I212" t="s">
        <v>1247</v>
      </c>
      <c r="J212">
        <v>2024</v>
      </c>
      <c r="K212">
        <v>2029</v>
      </c>
      <c r="L212" t="s">
        <v>1249</v>
      </c>
      <c r="M212" t="s">
        <v>1250</v>
      </c>
      <c r="N212" t="s">
        <v>1251</v>
      </c>
      <c r="O212" t="s">
        <v>1252</v>
      </c>
      <c r="P212" t="s">
        <v>1253</v>
      </c>
      <c r="Q212" t="s">
        <v>1254</v>
      </c>
      <c r="R212" t="s">
        <v>1171</v>
      </c>
      <c r="S212" t="s">
        <v>1246</v>
      </c>
      <c r="T212">
        <v>8.4</v>
      </c>
      <c r="U212">
        <v>8.4</v>
      </c>
      <c r="V212">
        <v>1.2500000000000001E-2</v>
      </c>
      <c r="Z212">
        <v>1</v>
      </c>
      <c r="AA212">
        <f>Table1[[#This Row],[Area '[m²'] ]]*Table1[[#This Row],[Product Thickness '[m']]]</f>
        <v>1.2500000000000001E-2</v>
      </c>
      <c r="AC212">
        <f>Table1[[#This Row],[Weight per m2 '[kg']]]/Table1[[#This Row],[Product Thickness '[m']]]</f>
        <v>672</v>
      </c>
      <c r="AD212">
        <v>0.19</v>
      </c>
      <c r="AE212">
        <f>Table1[[#This Row],[Product Thickness '[m']]]/Table1[[#This Row],[Thermal conductivity '[W/mK']]]</f>
        <v>6.5789473684210523E-2</v>
      </c>
      <c r="AH212">
        <v>1</v>
      </c>
      <c r="AI212">
        <v>1</v>
      </c>
      <c r="AJ212" t="s">
        <v>43</v>
      </c>
      <c r="AK212" t="s">
        <v>1127</v>
      </c>
      <c r="AL212" t="s">
        <v>1127</v>
      </c>
      <c r="AM212" s="9">
        <v>1.1599999999999999</v>
      </c>
      <c r="AN212" s="3">
        <v>1.1599999999999999</v>
      </c>
      <c r="AX212">
        <v>8.5500000000000003E-3</v>
      </c>
      <c r="BB212">
        <v>-0.82299999999999995</v>
      </c>
      <c r="BF212">
        <v>1.98</v>
      </c>
    </row>
    <row r="213" spans="1:58" ht="39.950000000000003" customHeight="1" x14ac:dyDescent="0.25">
      <c r="A213" t="s">
        <v>1476</v>
      </c>
      <c r="B213" s="6" t="s">
        <v>19</v>
      </c>
      <c r="C213" t="s">
        <v>20</v>
      </c>
      <c r="D213" t="s">
        <v>1717</v>
      </c>
      <c r="E213" t="s">
        <v>1722</v>
      </c>
      <c r="F213" t="s">
        <v>1477</v>
      </c>
      <c r="G213" t="s">
        <v>1478</v>
      </c>
      <c r="H213" t="s">
        <v>1238</v>
      </c>
      <c r="I213" t="s">
        <v>1479</v>
      </c>
      <c r="J213">
        <v>2023</v>
      </c>
      <c r="K213">
        <v>2028</v>
      </c>
      <c r="L213" t="s">
        <v>1480</v>
      </c>
      <c r="M213" t="s">
        <v>1481</v>
      </c>
      <c r="N213" t="s">
        <v>1482</v>
      </c>
      <c r="O213" t="s">
        <v>1483</v>
      </c>
      <c r="P213" t="s">
        <v>1428</v>
      </c>
      <c r="Q213" t="s">
        <v>1281</v>
      </c>
      <c r="R213" t="s">
        <v>28</v>
      </c>
      <c r="S213" t="s">
        <v>1220</v>
      </c>
      <c r="T213">
        <v>14.4</v>
      </c>
      <c r="U213">
        <v>14.4</v>
      </c>
      <c r="V213">
        <v>1.4999999999999999E-2</v>
      </c>
      <c r="Z213">
        <v>1</v>
      </c>
      <c r="AA213">
        <f>Table1[[#This Row],[Area '[m²'] ]]*Table1[[#This Row],[Product Thickness '[m']]]</f>
        <v>1.4999999999999999E-2</v>
      </c>
      <c r="AC213">
        <f>Table1[[#This Row],[Weight per m2 '[kg']]]/Table1[[#This Row],[Product Thickness '[m']]]</f>
        <v>960.00000000000011</v>
      </c>
      <c r="AD213">
        <v>0.25</v>
      </c>
      <c r="AE213">
        <f>Table1[[#This Row],[Product Thickness '[m']]]/Table1[[#This Row],[Thermal conductivity '[W/mK']]]</f>
        <v>0.06</v>
      </c>
      <c r="AH213">
        <v>1</v>
      </c>
      <c r="AI213">
        <v>1</v>
      </c>
      <c r="AJ213" t="s">
        <v>43</v>
      </c>
      <c r="AK213" t="s">
        <v>1282</v>
      </c>
      <c r="AL213" t="s">
        <v>1127</v>
      </c>
      <c r="AM213" s="9">
        <v>2.09</v>
      </c>
      <c r="AN213" s="3">
        <v>2.09</v>
      </c>
      <c r="AX213">
        <v>2.9099999999999998E-3</v>
      </c>
      <c r="BB213">
        <v>-1.22</v>
      </c>
      <c r="BF213">
        <v>3.32</v>
      </c>
    </row>
    <row r="214" spans="1:58" ht="39.950000000000003" customHeight="1" x14ac:dyDescent="0.25">
      <c r="A214" t="s">
        <v>1484</v>
      </c>
      <c r="B214" s="6" t="s">
        <v>19</v>
      </c>
      <c r="C214" t="s">
        <v>20</v>
      </c>
      <c r="D214" t="s">
        <v>1717</v>
      </c>
      <c r="E214" t="s">
        <v>1721</v>
      </c>
      <c r="F214" t="s">
        <v>1477</v>
      </c>
      <c r="G214" t="s">
        <v>1485</v>
      </c>
      <c r="H214" t="s">
        <v>1238</v>
      </c>
      <c r="I214" t="s">
        <v>1486</v>
      </c>
      <c r="J214">
        <v>2023</v>
      </c>
      <c r="K214">
        <v>2028</v>
      </c>
      <c r="L214" t="s">
        <v>1487</v>
      </c>
      <c r="M214" t="s">
        <v>1488</v>
      </c>
      <c r="N214" t="s">
        <v>1489</v>
      </c>
      <c r="O214" t="s">
        <v>1490</v>
      </c>
      <c r="P214" t="s">
        <v>1428</v>
      </c>
      <c r="Q214" t="s">
        <v>1281</v>
      </c>
      <c r="R214" t="s">
        <v>28</v>
      </c>
      <c r="S214" t="s">
        <v>1220</v>
      </c>
      <c r="T214">
        <v>11.6</v>
      </c>
      <c r="U214">
        <v>11.6</v>
      </c>
      <c r="V214">
        <v>1.4999999999999999E-2</v>
      </c>
      <c r="Z214">
        <v>1</v>
      </c>
      <c r="AA214">
        <f>Table1[[#This Row],[Area '[m²'] ]]*Table1[[#This Row],[Product Thickness '[m']]]</f>
        <v>1.4999999999999999E-2</v>
      </c>
      <c r="AC214">
        <f>Table1[[#This Row],[Weight per m2 '[kg']]]/Table1[[#This Row],[Product Thickness '[m']]]</f>
        <v>773.33333333333337</v>
      </c>
      <c r="AD214">
        <v>0.25</v>
      </c>
      <c r="AE214">
        <f>Table1[[#This Row],[Product Thickness '[m']]]/Table1[[#This Row],[Thermal conductivity '[W/mK']]]</f>
        <v>0.06</v>
      </c>
      <c r="AH214">
        <v>1</v>
      </c>
      <c r="AI214">
        <v>1</v>
      </c>
      <c r="AJ214" t="s">
        <v>43</v>
      </c>
      <c r="AK214" t="s">
        <v>1282</v>
      </c>
      <c r="AL214" t="s">
        <v>1127</v>
      </c>
      <c r="AM214" s="9">
        <v>3.14</v>
      </c>
      <c r="AN214" s="3">
        <v>3.14</v>
      </c>
      <c r="AX214">
        <v>3.65E-3</v>
      </c>
      <c r="BB214">
        <v>-0.92700000000000005</v>
      </c>
      <c r="BF214">
        <v>4.0599999999999996</v>
      </c>
    </row>
    <row r="215" spans="1:58" ht="39.950000000000003" customHeight="1" x14ac:dyDescent="0.25">
      <c r="A215" t="s">
        <v>1491</v>
      </c>
      <c r="B215" s="6" t="s">
        <v>19</v>
      </c>
      <c r="C215" t="s">
        <v>20</v>
      </c>
      <c r="D215" t="s">
        <v>1717</v>
      </c>
      <c r="E215" t="s">
        <v>1721</v>
      </c>
      <c r="F215" t="s">
        <v>1477</v>
      </c>
      <c r="G215" t="s">
        <v>1492</v>
      </c>
      <c r="H215" t="s">
        <v>1238</v>
      </c>
      <c r="I215" t="s">
        <v>1493</v>
      </c>
      <c r="J215">
        <v>2023</v>
      </c>
      <c r="K215">
        <v>2028</v>
      </c>
      <c r="L215" t="s">
        <v>1494</v>
      </c>
      <c r="M215" t="s">
        <v>1488</v>
      </c>
      <c r="N215" t="s">
        <v>1495</v>
      </c>
      <c r="O215" t="s">
        <v>1490</v>
      </c>
      <c r="P215" t="s">
        <v>1428</v>
      </c>
      <c r="Q215" t="s">
        <v>1281</v>
      </c>
      <c r="R215" t="s">
        <v>28</v>
      </c>
      <c r="S215" t="s">
        <v>1220</v>
      </c>
      <c r="T215">
        <v>10.199999999999999</v>
      </c>
      <c r="U215">
        <v>10.199999999999999</v>
      </c>
      <c r="V215">
        <v>1.2500000000000001E-2</v>
      </c>
      <c r="Z215">
        <v>1</v>
      </c>
      <c r="AA215">
        <f>Table1[[#This Row],[Area '[m²'] ]]*Table1[[#This Row],[Product Thickness '[m']]]</f>
        <v>1.2500000000000001E-2</v>
      </c>
      <c r="AC215">
        <f>Table1[[#This Row],[Weight per m2 '[kg']]]/Table1[[#This Row],[Product Thickness '[m']]]</f>
        <v>815.99999999999989</v>
      </c>
      <c r="AD215">
        <v>0.25</v>
      </c>
      <c r="AE215">
        <f>Table1[[#This Row],[Product Thickness '[m']]]/Table1[[#This Row],[Thermal conductivity '[W/mK']]]</f>
        <v>0.05</v>
      </c>
      <c r="AH215">
        <v>1</v>
      </c>
      <c r="AI215">
        <v>1</v>
      </c>
      <c r="AJ215" t="s">
        <v>43</v>
      </c>
      <c r="AK215" t="s">
        <v>1282</v>
      </c>
      <c r="AL215" t="s">
        <v>1127</v>
      </c>
      <c r="AM215" s="9">
        <v>2.87</v>
      </c>
      <c r="AN215" s="3">
        <v>2.87</v>
      </c>
      <c r="AX215">
        <v>3.48E-3</v>
      </c>
      <c r="BB215">
        <v>-0.89300000000000002</v>
      </c>
      <c r="BF215">
        <v>3.76</v>
      </c>
    </row>
    <row r="216" spans="1:58" ht="39.950000000000003" customHeight="1" x14ac:dyDescent="0.25">
      <c r="A216" t="s">
        <v>1496</v>
      </c>
      <c r="B216" s="6" t="s">
        <v>19</v>
      </c>
      <c r="C216" t="s">
        <v>20</v>
      </c>
      <c r="D216" t="s">
        <v>1717</v>
      </c>
      <c r="E216" t="s">
        <v>1224</v>
      </c>
      <c r="F216" t="s">
        <v>1477</v>
      </c>
      <c r="G216" t="s">
        <v>1497</v>
      </c>
      <c r="H216" t="s">
        <v>1238</v>
      </c>
      <c r="I216" t="s">
        <v>1498</v>
      </c>
      <c r="J216">
        <v>2023</v>
      </c>
      <c r="K216">
        <v>2028</v>
      </c>
      <c r="L216" t="s">
        <v>1499</v>
      </c>
      <c r="M216" t="s">
        <v>1500</v>
      </c>
      <c r="N216" t="s">
        <v>1501</v>
      </c>
      <c r="O216" t="s">
        <v>1502</v>
      </c>
      <c r="P216" t="s">
        <v>1428</v>
      </c>
      <c r="Q216" t="s">
        <v>1281</v>
      </c>
      <c r="R216" t="s">
        <v>28</v>
      </c>
      <c r="S216" t="s">
        <v>1220</v>
      </c>
      <c r="T216">
        <v>16.100000000000001</v>
      </c>
      <c r="U216">
        <v>16.100000000000001</v>
      </c>
      <c r="V216">
        <v>1.9E-2</v>
      </c>
      <c r="Z216">
        <v>1</v>
      </c>
      <c r="AA216">
        <f>Table1[[#This Row],[Area '[m²'] ]]*Table1[[#This Row],[Product Thickness '[m']]]</f>
        <v>1.9E-2</v>
      </c>
      <c r="AC216">
        <f>Table1[[#This Row],[Weight per m2 '[kg']]]/Table1[[#This Row],[Product Thickness '[m']]]</f>
        <v>847.36842105263167</v>
      </c>
      <c r="AD216">
        <v>0.19</v>
      </c>
      <c r="AE216">
        <f>Table1[[#This Row],[Product Thickness '[m']]]/Table1[[#This Row],[Thermal conductivity '[W/mK']]]</f>
        <v>9.9999999999999992E-2</v>
      </c>
      <c r="AH216">
        <v>1</v>
      </c>
      <c r="AI216">
        <v>1</v>
      </c>
      <c r="AJ216" t="s">
        <v>43</v>
      </c>
      <c r="AK216" t="s">
        <v>1282</v>
      </c>
      <c r="AL216" t="s">
        <v>1127</v>
      </c>
      <c r="AM216" s="9">
        <v>2.04</v>
      </c>
      <c r="AN216" s="3">
        <v>2.04</v>
      </c>
      <c r="AX216">
        <v>2.5699999999999998E-3</v>
      </c>
      <c r="BB216">
        <v>-1.35</v>
      </c>
      <c r="BF216">
        <v>3.39</v>
      </c>
    </row>
    <row r="217" spans="1:58" ht="39.950000000000003" customHeight="1" x14ac:dyDescent="0.25">
      <c r="A217" t="s">
        <v>1507</v>
      </c>
      <c r="B217" s="6" t="s">
        <v>19</v>
      </c>
      <c r="C217" t="s">
        <v>20</v>
      </c>
      <c r="D217" t="s">
        <v>1717</v>
      </c>
      <c r="E217" t="s">
        <v>1718</v>
      </c>
      <c r="F217" t="s">
        <v>1477</v>
      </c>
      <c r="G217" t="s">
        <v>1508</v>
      </c>
      <c r="H217" t="s">
        <v>1238</v>
      </c>
      <c r="I217" t="s">
        <v>1509</v>
      </c>
      <c r="J217">
        <v>2023</v>
      </c>
      <c r="K217">
        <v>2028</v>
      </c>
      <c r="L217" t="s">
        <v>1510</v>
      </c>
      <c r="M217" t="s">
        <v>1511</v>
      </c>
      <c r="N217" t="s">
        <v>1512</v>
      </c>
      <c r="O217" t="s">
        <v>1483</v>
      </c>
      <c r="P217" t="s">
        <v>1428</v>
      </c>
      <c r="Q217" t="s">
        <v>1281</v>
      </c>
      <c r="R217" t="s">
        <v>28</v>
      </c>
      <c r="S217" t="s">
        <v>1220</v>
      </c>
      <c r="T217">
        <v>16.13</v>
      </c>
      <c r="U217">
        <v>16.13</v>
      </c>
      <c r="V217">
        <v>1.9E-2</v>
      </c>
      <c r="Z217">
        <v>1</v>
      </c>
      <c r="AA217">
        <f>Table1[[#This Row],[Area '[m²'] ]]*Table1[[#This Row],[Product Thickness '[m']]]</f>
        <v>1.9E-2</v>
      </c>
      <c r="AC217">
        <f>Table1[[#This Row],[Weight per m2 '[kg']]]/Table1[[#This Row],[Product Thickness '[m']]]</f>
        <v>848.9473684210526</v>
      </c>
      <c r="AD217">
        <v>0.19</v>
      </c>
      <c r="AE217">
        <f>Table1[[#This Row],[Product Thickness '[m']]]/Table1[[#This Row],[Thermal conductivity '[W/mK']]]</f>
        <v>9.9999999999999992E-2</v>
      </c>
      <c r="AH217">
        <v>1</v>
      </c>
      <c r="AI217">
        <v>1</v>
      </c>
      <c r="AJ217" t="s">
        <v>43</v>
      </c>
      <c r="AK217" t="s">
        <v>1282</v>
      </c>
      <c r="AL217" t="s">
        <v>1127</v>
      </c>
      <c r="AM217" s="9">
        <v>5.46</v>
      </c>
      <c r="AN217" s="3">
        <v>5.46</v>
      </c>
      <c r="AX217">
        <v>0.53300000000000003</v>
      </c>
      <c r="BB217">
        <v>-1.24</v>
      </c>
      <c r="BF217">
        <v>6.17</v>
      </c>
    </row>
    <row r="218" spans="1:58" ht="39.950000000000003" customHeight="1" x14ac:dyDescent="0.25">
      <c r="A218" t="s">
        <v>1513</v>
      </c>
      <c r="B218" s="6" t="s">
        <v>19</v>
      </c>
      <c r="C218" t="s">
        <v>20</v>
      </c>
      <c r="D218" t="s">
        <v>1717</v>
      </c>
      <c r="E218" t="s">
        <v>1723</v>
      </c>
      <c r="F218" t="s">
        <v>1477</v>
      </c>
      <c r="G218" t="s">
        <v>1514</v>
      </c>
      <c r="H218" t="s">
        <v>1238</v>
      </c>
      <c r="I218" t="s">
        <v>1515</v>
      </c>
      <c r="J218">
        <v>2023</v>
      </c>
      <c r="K218">
        <v>2028</v>
      </c>
      <c r="L218" t="s">
        <v>1516</v>
      </c>
      <c r="M218" t="s">
        <v>1517</v>
      </c>
      <c r="N218" t="s">
        <v>1518</v>
      </c>
      <c r="O218" t="s">
        <v>1502</v>
      </c>
      <c r="P218" t="s">
        <v>1428</v>
      </c>
      <c r="Q218" t="s">
        <v>1281</v>
      </c>
      <c r="R218" t="s">
        <v>28</v>
      </c>
      <c r="S218" t="s">
        <v>1220</v>
      </c>
      <c r="T218">
        <v>13</v>
      </c>
      <c r="U218">
        <v>13</v>
      </c>
      <c r="V218">
        <v>1.4999999999999999E-2</v>
      </c>
      <c r="Z218">
        <v>1</v>
      </c>
      <c r="AA218">
        <f>Table1[[#This Row],[Area '[m²'] ]]*Table1[[#This Row],[Product Thickness '[m']]]</f>
        <v>1.4999999999999999E-2</v>
      </c>
      <c r="AC218">
        <f>Table1[[#This Row],[Weight per m2 '[kg']]]/Table1[[#This Row],[Product Thickness '[m']]]</f>
        <v>866.66666666666674</v>
      </c>
      <c r="AD218">
        <v>0.19</v>
      </c>
      <c r="AE218">
        <f>Table1[[#This Row],[Product Thickness '[m']]]/Table1[[#This Row],[Thermal conductivity '[W/mK']]]</f>
        <v>7.8947368421052627E-2</v>
      </c>
      <c r="AH218">
        <v>1</v>
      </c>
      <c r="AI218">
        <v>1</v>
      </c>
      <c r="AJ218" t="s">
        <v>43</v>
      </c>
      <c r="AK218" t="s">
        <v>1282</v>
      </c>
      <c r="AL218" t="s">
        <v>1127</v>
      </c>
      <c r="AM218" s="9">
        <v>1.77</v>
      </c>
      <c r="AN218" s="3">
        <v>1.77</v>
      </c>
      <c r="AX218">
        <v>2.0200000000000001E-3</v>
      </c>
      <c r="BB218">
        <v>-1.01</v>
      </c>
      <c r="BF218">
        <v>2.79</v>
      </c>
    </row>
    <row r="219" spans="1:58" ht="39.950000000000003" customHeight="1" x14ac:dyDescent="0.25">
      <c r="A219" t="s">
        <v>1519</v>
      </c>
      <c r="B219" s="6" t="s">
        <v>19</v>
      </c>
      <c r="C219" t="s">
        <v>20</v>
      </c>
      <c r="D219" t="s">
        <v>1717</v>
      </c>
      <c r="E219" t="s">
        <v>1723</v>
      </c>
      <c r="F219" t="s">
        <v>1477</v>
      </c>
      <c r="G219" t="s">
        <v>1520</v>
      </c>
      <c r="H219" t="s">
        <v>1238</v>
      </c>
      <c r="I219" t="s">
        <v>1521</v>
      </c>
      <c r="J219">
        <v>2023</v>
      </c>
      <c r="K219">
        <v>2028</v>
      </c>
      <c r="L219" t="s">
        <v>1522</v>
      </c>
      <c r="M219" t="s">
        <v>1517</v>
      </c>
      <c r="N219" t="s">
        <v>1523</v>
      </c>
      <c r="O219" t="s">
        <v>1502</v>
      </c>
      <c r="P219" t="s">
        <v>1428</v>
      </c>
      <c r="Q219" t="s">
        <v>1281</v>
      </c>
      <c r="R219" t="s">
        <v>28</v>
      </c>
      <c r="S219" t="s">
        <v>1220</v>
      </c>
      <c r="T219">
        <v>10.9</v>
      </c>
      <c r="U219">
        <v>10.9</v>
      </c>
      <c r="V219">
        <v>1.2500000000000001E-2</v>
      </c>
      <c r="Z219">
        <v>1</v>
      </c>
      <c r="AA219">
        <f>Table1[[#This Row],[Area '[m²'] ]]*Table1[[#This Row],[Product Thickness '[m']]]</f>
        <v>1.2500000000000001E-2</v>
      </c>
      <c r="AC219">
        <f>Table1[[#This Row],[Weight per m2 '[kg']]]/Table1[[#This Row],[Product Thickness '[m']]]</f>
        <v>872</v>
      </c>
      <c r="AD219">
        <v>0.19</v>
      </c>
      <c r="AE219">
        <f>Table1[[#This Row],[Product Thickness '[m']]]/Table1[[#This Row],[Thermal conductivity '[W/mK']]]</f>
        <v>6.5789473684210523E-2</v>
      </c>
      <c r="AH219">
        <v>1</v>
      </c>
      <c r="AI219">
        <v>1</v>
      </c>
      <c r="AJ219" t="s">
        <v>43</v>
      </c>
      <c r="AK219" t="s">
        <v>1282</v>
      </c>
      <c r="AL219" t="s">
        <v>1127</v>
      </c>
      <c r="AM219" s="9">
        <v>1.45</v>
      </c>
      <c r="AN219" s="3">
        <v>1.45</v>
      </c>
      <c r="AX219">
        <v>1.8600000000000001E-3</v>
      </c>
      <c r="BB219">
        <v>-0.91200000000000003</v>
      </c>
      <c r="BF219">
        <v>2.36</v>
      </c>
    </row>
    <row r="220" spans="1:58" ht="39.950000000000003" customHeight="1" x14ac:dyDescent="0.25">
      <c r="A220" t="s">
        <v>1532</v>
      </c>
      <c r="B220" s="6" t="s">
        <v>19</v>
      </c>
      <c r="C220" t="s">
        <v>20</v>
      </c>
      <c r="D220" t="s">
        <v>1717</v>
      </c>
      <c r="E220" t="s">
        <v>1723</v>
      </c>
      <c r="F220" t="s">
        <v>1533</v>
      </c>
      <c r="G220" t="s">
        <v>1539</v>
      </c>
      <c r="H220" t="s">
        <v>1238</v>
      </c>
      <c r="I220" t="s">
        <v>1534</v>
      </c>
      <c r="J220">
        <v>2022</v>
      </c>
      <c r="K220">
        <v>2027</v>
      </c>
      <c r="L220" t="s">
        <v>1541</v>
      </c>
      <c r="M220" t="s">
        <v>1535</v>
      </c>
      <c r="N220" t="s">
        <v>1536</v>
      </c>
      <c r="O220" t="s">
        <v>1537</v>
      </c>
      <c r="P220" t="s">
        <v>1428</v>
      </c>
      <c r="Q220" t="s">
        <v>1281</v>
      </c>
      <c r="R220" t="s">
        <v>28</v>
      </c>
      <c r="S220" t="s">
        <v>1538</v>
      </c>
      <c r="T220">
        <f>Table1[[#This Row],[Product Thickness '[m']]]*Table1[[#This Row],[Density '[kg/m3']]]</f>
        <v>11.5</v>
      </c>
      <c r="U220">
        <v>11.5</v>
      </c>
      <c r="V220">
        <v>1.2500000000000001E-2</v>
      </c>
      <c r="W220" t="s">
        <v>1553</v>
      </c>
      <c r="X220">
        <v>1.2</v>
      </c>
      <c r="Z220">
        <v>1</v>
      </c>
      <c r="AA220">
        <f>Table1[[#This Row],[Area '[m²'] ]]*Table1[[#This Row],[Product Thickness '[m']]]</f>
        <v>1.2500000000000001E-2</v>
      </c>
      <c r="AC220">
        <v>920</v>
      </c>
      <c r="AD220">
        <v>0.24</v>
      </c>
      <c r="AE220">
        <f>Table1[[#This Row],[Product Thickness '[m']]]/Table1[[#This Row],[Thermal conductivity '[W/mK']]]</f>
        <v>5.2083333333333336E-2</v>
      </c>
      <c r="AH220">
        <v>1</v>
      </c>
      <c r="AI220">
        <v>1</v>
      </c>
      <c r="AJ220" t="s">
        <v>43</v>
      </c>
      <c r="AK220" t="s">
        <v>1282</v>
      </c>
      <c r="AL220" t="s">
        <v>1127</v>
      </c>
      <c r="AM220" s="9">
        <v>4.01</v>
      </c>
      <c r="AN220" s="3">
        <v>4.01</v>
      </c>
      <c r="AX220">
        <v>4.4900000000000001E-3</v>
      </c>
      <c r="BB220">
        <v>2.0299999999999999E-2</v>
      </c>
      <c r="BF220">
        <v>3.99</v>
      </c>
    </row>
    <row r="221" spans="1:58" ht="39.950000000000003" customHeight="1" x14ac:dyDescent="0.25">
      <c r="A221" t="s">
        <v>1532</v>
      </c>
      <c r="B221" s="6" t="s">
        <v>19</v>
      </c>
      <c r="C221" t="s">
        <v>20</v>
      </c>
      <c r="D221" t="s">
        <v>1717</v>
      </c>
      <c r="E221" t="s">
        <v>1723</v>
      </c>
      <c r="F221" t="s">
        <v>1533</v>
      </c>
      <c r="G221" t="s">
        <v>1540</v>
      </c>
      <c r="H221" t="s">
        <v>1238</v>
      </c>
      <c r="I221" t="s">
        <v>1534</v>
      </c>
      <c r="J221">
        <v>2022</v>
      </c>
      <c r="K221">
        <v>2027</v>
      </c>
      <c r="L221" t="s">
        <v>1542</v>
      </c>
      <c r="M221" t="s">
        <v>1535</v>
      </c>
      <c r="N221" t="s">
        <v>1536</v>
      </c>
      <c r="O221" t="s">
        <v>1537</v>
      </c>
      <c r="P221" t="s">
        <v>1428</v>
      </c>
      <c r="Q221" t="s">
        <v>1281</v>
      </c>
      <c r="R221" t="s">
        <v>28</v>
      </c>
      <c r="S221" t="s">
        <v>1538</v>
      </c>
      <c r="T221">
        <f>Table1[[#This Row],[Product Thickness '[m']]]*Table1[[#This Row],[Density '[kg/m3']]]</f>
        <v>12.795</v>
      </c>
      <c r="U221">
        <v>12.8</v>
      </c>
      <c r="V221">
        <v>1.4999999999999999E-2</v>
      </c>
      <c r="W221" t="s">
        <v>1553</v>
      </c>
      <c r="X221">
        <v>1.2</v>
      </c>
      <c r="Z221">
        <v>1</v>
      </c>
      <c r="AA221">
        <f>Table1[[#This Row],[Area '[m²'] ]]*Table1[[#This Row],[Product Thickness '[m']]]</f>
        <v>1.4999999999999999E-2</v>
      </c>
      <c r="AC221">
        <v>853</v>
      </c>
      <c r="AD221">
        <v>0.24</v>
      </c>
      <c r="AE221">
        <f>Table1[[#This Row],[Product Thickness '[m']]]/Table1[[#This Row],[Thermal conductivity '[W/mK']]]</f>
        <v>6.25E-2</v>
      </c>
      <c r="AH221">
        <v>1</v>
      </c>
      <c r="AI221">
        <v>1</v>
      </c>
      <c r="AJ221" t="s">
        <v>43</v>
      </c>
      <c r="AK221" t="s">
        <v>1282</v>
      </c>
      <c r="AL221" t="s">
        <v>1127</v>
      </c>
      <c r="AM221" s="9">
        <v>3.92</v>
      </c>
      <c r="AN221" s="3">
        <v>3.92</v>
      </c>
      <c r="AX221">
        <v>4.6600000000000001E-3</v>
      </c>
      <c r="BB221">
        <v>1.55E-2</v>
      </c>
      <c r="BF221">
        <v>3.9</v>
      </c>
    </row>
    <row r="222" spans="1:58" ht="39.950000000000003" customHeight="1" x14ac:dyDescent="0.25">
      <c r="A222" t="s">
        <v>1543</v>
      </c>
      <c r="B222" s="6" t="s">
        <v>19</v>
      </c>
      <c r="C222" t="s">
        <v>20</v>
      </c>
      <c r="D222" t="s">
        <v>1717</v>
      </c>
      <c r="E222" t="s">
        <v>1719</v>
      </c>
      <c r="F222" t="s">
        <v>1533</v>
      </c>
      <c r="G222" t="s">
        <v>1544</v>
      </c>
      <c r="H222" t="s">
        <v>1238</v>
      </c>
      <c r="I222" t="s">
        <v>1545</v>
      </c>
      <c r="J222">
        <v>2022</v>
      </c>
      <c r="K222">
        <v>2027</v>
      </c>
      <c r="L222" t="s">
        <v>1546</v>
      </c>
      <c r="M222" t="s">
        <v>1547</v>
      </c>
      <c r="N222" t="s">
        <v>1548</v>
      </c>
      <c r="O222" t="s">
        <v>1549</v>
      </c>
      <c r="P222" t="s">
        <v>1428</v>
      </c>
      <c r="Q222" t="s">
        <v>1281</v>
      </c>
      <c r="R222" t="s">
        <v>28</v>
      </c>
      <c r="S222" t="s">
        <v>1538</v>
      </c>
      <c r="T222">
        <f>Table1[[#This Row],[Product Thickness '[m']]]*Table1[[#This Row],[Density '[kg/m3']]]</f>
        <v>10</v>
      </c>
      <c r="U222">
        <v>10</v>
      </c>
      <c r="V222">
        <v>1.2500000000000001E-2</v>
      </c>
      <c r="W222" t="s">
        <v>1554</v>
      </c>
      <c r="X222" t="s">
        <v>1555</v>
      </c>
      <c r="Z222">
        <v>1</v>
      </c>
      <c r="AA222">
        <f>Table1[[#This Row],[Area '[m²'] ]]*Table1[[#This Row],[Product Thickness '[m']]]</f>
        <v>1.2500000000000001E-2</v>
      </c>
      <c r="AC222">
        <v>800</v>
      </c>
      <c r="AD222">
        <v>0.24</v>
      </c>
      <c r="AE222">
        <f>Table1[[#This Row],[Product Thickness '[m']]]/Table1[[#This Row],[Thermal conductivity '[W/mK']]]</f>
        <v>5.2083333333333336E-2</v>
      </c>
      <c r="AH222">
        <v>1</v>
      </c>
      <c r="AI222">
        <v>1</v>
      </c>
      <c r="AJ222" t="s">
        <v>43</v>
      </c>
      <c r="AK222" t="s">
        <v>1282</v>
      </c>
      <c r="AL222" t="s">
        <v>1127</v>
      </c>
      <c r="AM222" s="9">
        <v>3.7</v>
      </c>
      <c r="AN222" s="3">
        <v>3.7</v>
      </c>
      <c r="AO222" s="8"/>
      <c r="AS222" s="8"/>
      <c r="AW222" s="8"/>
      <c r="AX222">
        <v>4.3600000000000002E-3</v>
      </c>
      <c r="BA222" s="8"/>
      <c r="BB222">
        <v>2.5499999999999998E-2</v>
      </c>
      <c r="BE222" s="8"/>
      <c r="BF222">
        <v>3.67</v>
      </c>
    </row>
    <row r="223" spans="1:58" ht="39.950000000000003" customHeight="1" x14ac:dyDescent="0.25">
      <c r="A223" t="s">
        <v>1550</v>
      </c>
      <c r="B223" s="6" t="s">
        <v>19</v>
      </c>
      <c r="C223" t="s">
        <v>20</v>
      </c>
      <c r="D223" t="s">
        <v>1717</v>
      </c>
      <c r="E223" t="s">
        <v>1719</v>
      </c>
      <c r="F223" t="s">
        <v>1533</v>
      </c>
      <c r="G223" t="s">
        <v>1551</v>
      </c>
      <c r="H223" t="s">
        <v>1238</v>
      </c>
      <c r="I223" t="s">
        <v>1545</v>
      </c>
      <c r="J223">
        <v>2022</v>
      </c>
      <c r="K223">
        <v>2027</v>
      </c>
      <c r="L223" t="s">
        <v>1552</v>
      </c>
      <c r="M223" t="s">
        <v>1547</v>
      </c>
      <c r="N223" t="s">
        <v>1548</v>
      </c>
      <c r="O223" t="s">
        <v>1549</v>
      </c>
      <c r="P223" t="s">
        <v>1428</v>
      </c>
      <c r="Q223" t="s">
        <v>1281</v>
      </c>
      <c r="R223" t="s">
        <v>28</v>
      </c>
      <c r="S223" t="s">
        <v>1538</v>
      </c>
      <c r="T223">
        <f>Table1[[#This Row],[Product Thickness '[m']]]*Table1[[#This Row],[Density '[kg/m3']]]</f>
        <v>12</v>
      </c>
      <c r="U223">
        <v>12</v>
      </c>
      <c r="V223">
        <v>1.4999999999999999E-2</v>
      </c>
      <c r="W223" t="s">
        <v>1554</v>
      </c>
      <c r="X223" t="s">
        <v>1555</v>
      </c>
      <c r="Z223">
        <v>1</v>
      </c>
      <c r="AA223">
        <f>Table1[[#This Row],[Area '[m²'] ]]*Table1[[#This Row],[Product Thickness '[m']]]</f>
        <v>1.4999999999999999E-2</v>
      </c>
      <c r="AC223">
        <v>800</v>
      </c>
      <c r="AD223">
        <v>0.24</v>
      </c>
      <c r="AE223">
        <f>Table1[[#This Row],[Product Thickness '[m']]]/Table1[[#This Row],[Thermal conductivity '[W/mK']]]</f>
        <v>6.25E-2</v>
      </c>
      <c r="AH223">
        <v>1</v>
      </c>
      <c r="AI223">
        <v>1</v>
      </c>
      <c r="AJ223" t="s">
        <v>43</v>
      </c>
      <c r="AK223" t="s">
        <v>1282</v>
      </c>
      <c r="AL223" t="s">
        <v>1127</v>
      </c>
      <c r="AM223" s="9">
        <v>4.29</v>
      </c>
      <c r="AN223" s="3">
        <v>4.29</v>
      </c>
      <c r="AO223" s="8"/>
      <c r="AS223" s="8"/>
      <c r="AW223" s="8"/>
      <c r="AX223">
        <v>4.64E-3</v>
      </c>
      <c r="BA223" s="8"/>
      <c r="BB223">
        <v>1.55E-2</v>
      </c>
      <c r="BE223" s="8"/>
      <c r="BF223">
        <v>4.2699999999999996</v>
      </c>
    </row>
    <row r="224" spans="1:58" ht="39.950000000000003" customHeight="1" x14ac:dyDescent="0.25">
      <c r="A224" t="s">
        <v>1556</v>
      </c>
      <c r="B224" s="6" t="s">
        <v>19</v>
      </c>
      <c r="C224" t="s">
        <v>20</v>
      </c>
      <c r="D224" t="s">
        <v>1717</v>
      </c>
      <c r="E224" t="s">
        <v>1224</v>
      </c>
      <c r="F224" t="s">
        <v>1533</v>
      </c>
      <c r="G224" t="s">
        <v>1557</v>
      </c>
      <c r="H224" t="s">
        <v>1238</v>
      </c>
      <c r="I224" t="s">
        <v>1558</v>
      </c>
      <c r="J224">
        <v>2022</v>
      </c>
      <c r="K224">
        <v>2027</v>
      </c>
      <c r="L224" t="s">
        <v>1559</v>
      </c>
      <c r="M224" t="s">
        <v>1560</v>
      </c>
      <c r="N224" t="s">
        <v>1561</v>
      </c>
      <c r="O224" t="s">
        <v>1562</v>
      </c>
      <c r="P224" t="s">
        <v>1428</v>
      </c>
      <c r="Q224" t="s">
        <v>1281</v>
      </c>
      <c r="R224" t="s">
        <v>28</v>
      </c>
      <c r="S224" t="s">
        <v>1538</v>
      </c>
      <c r="T224">
        <v>6.1</v>
      </c>
      <c r="U224">
        <v>6.1</v>
      </c>
      <c r="V224">
        <v>9.4999999999999998E-3</v>
      </c>
      <c r="W224" t="s">
        <v>1576</v>
      </c>
      <c r="X224" t="s">
        <v>1555</v>
      </c>
      <c r="Z224">
        <v>1</v>
      </c>
      <c r="AA224">
        <f>Table1[[#This Row],[Area '[m²'] ]]*Table1[[#This Row],[Product Thickness '[m']]]</f>
        <v>9.4999999999999998E-3</v>
      </c>
      <c r="AC224">
        <v>642</v>
      </c>
      <c r="AD224">
        <v>0.19</v>
      </c>
      <c r="AE224">
        <f>Table1[[#This Row],[Product Thickness '[m']]]/Table1[[#This Row],[Thermal conductivity '[W/mK']]]</f>
        <v>4.9999999999999996E-2</v>
      </c>
      <c r="AH224">
        <v>1</v>
      </c>
      <c r="AI224">
        <v>1</v>
      </c>
      <c r="AJ224" t="s">
        <v>43</v>
      </c>
      <c r="AK224" t="s">
        <v>1282</v>
      </c>
      <c r="AL224" t="s">
        <v>1127</v>
      </c>
      <c r="AM224" s="9">
        <v>2.31</v>
      </c>
      <c r="AN224" s="3">
        <v>2.31</v>
      </c>
      <c r="AX224">
        <v>3.7100000000000002E-3</v>
      </c>
      <c r="BB224">
        <v>4.5100000000000001E-2</v>
      </c>
      <c r="BF224">
        <v>2.2599999999999998</v>
      </c>
    </row>
    <row r="225" spans="1:58" ht="39.950000000000003" customHeight="1" x14ac:dyDescent="0.25">
      <c r="A225" t="s">
        <v>1563</v>
      </c>
      <c r="B225" s="6" t="s">
        <v>19</v>
      </c>
      <c r="C225" t="s">
        <v>20</v>
      </c>
      <c r="D225" t="s">
        <v>1717</v>
      </c>
      <c r="E225" t="s">
        <v>1224</v>
      </c>
      <c r="F225" t="s">
        <v>1533</v>
      </c>
      <c r="G225" t="s">
        <v>1564</v>
      </c>
      <c r="H225" t="s">
        <v>1238</v>
      </c>
      <c r="I225" t="s">
        <v>1558</v>
      </c>
      <c r="J225">
        <v>2022</v>
      </c>
      <c r="K225">
        <v>2027</v>
      </c>
      <c r="L225" t="s">
        <v>1565</v>
      </c>
      <c r="M225" t="s">
        <v>1560</v>
      </c>
      <c r="N225" t="s">
        <v>1561</v>
      </c>
      <c r="O225" t="s">
        <v>1562</v>
      </c>
      <c r="P225" t="s">
        <v>1428</v>
      </c>
      <c r="Q225" t="s">
        <v>1281</v>
      </c>
      <c r="R225" t="s">
        <v>28</v>
      </c>
      <c r="S225" t="s">
        <v>1538</v>
      </c>
      <c r="T225">
        <v>8.1</v>
      </c>
      <c r="U225">
        <v>8.1</v>
      </c>
      <c r="V225">
        <v>1.2500000000000001E-2</v>
      </c>
      <c r="W225" t="s">
        <v>1576</v>
      </c>
      <c r="X225" t="s">
        <v>1555</v>
      </c>
      <c r="Z225">
        <v>1</v>
      </c>
      <c r="AA225">
        <f>Table1[[#This Row],[Area '[m²'] ]]*Table1[[#This Row],[Product Thickness '[m']]]</f>
        <v>1.2500000000000001E-2</v>
      </c>
      <c r="AC225">
        <v>648</v>
      </c>
      <c r="AD225">
        <v>0.19</v>
      </c>
      <c r="AE225">
        <f>Table1[[#This Row],[Product Thickness '[m']]]/Table1[[#This Row],[Thermal conductivity '[W/mK']]]</f>
        <v>6.5789473684210523E-2</v>
      </c>
      <c r="AH225">
        <v>1</v>
      </c>
      <c r="AI225">
        <v>1</v>
      </c>
      <c r="AJ225" t="s">
        <v>43</v>
      </c>
      <c r="AK225" t="s">
        <v>1282</v>
      </c>
      <c r="AL225" t="s">
        <v>1127</v>
      </c>
      <c r="AM225" s="9">
        <v>2.92</v>
      </c>
      <c r="AN225" s="3">
        <v>2.92</v>
      </c>
      <c r="AX225">
        <v>3.98E-3</v>
      </c>
      <c r="BB225">
        <v>3.5700000000000003E-2</v>
      </c>
      <c r="BF225">
        <v>2.88</v>
      </c>
    </row>
    <row r="226" spans="1:58" ht="39.950000000000003" customHeight="1" x14ac:dyDescent="0.25">
      <c r="A226" t="s">
        <v>1566</v>
      </c>
      <c r="B226" s="6" t="s">
        <v>19</v>
      </c>
      <c r="C226" t="s">
        <v>20</v>
      </c>
      <c r="D226" t="s">
        <v>1717</v>
      </c>
      <c r="E226" t="s">
        <v>1224</v>
      </c>
      <c r="F226" t="s">
        <v>1533</v>
      </c>
      <c r="G226" t="s">
        <v>1567</v>
      </c>
      <c r="H226" t="s">
        <v>1238</v>
      </c>
      <c r="I226" t="s">
        <v>1558</v>
      </c>
      <c r="J226">
        <v>2022</v>
      </c>
      <c r="K226">
        <v>2027</v>
      </c>
      <c r="L226" t="s">
        <v>1568</v>
      </c>
      <c r="M226" t="s">
        <v>1560</v>
      </c>
      <c r="N226" t="s">
        <v>1561</v>
      </c>
      <c r="O226" t="s">
        <v>1562</v>
      </c>
      <c r="P226" t="s">
        <v>1428</v>
      </c>
      <c r="Q226" t="s">
        <v>1281</v>
      </c>
      <c r="R226" t="s">
        <v>28</v>
      </c>
      <c r="S226" t="s">
        <v>1538</v>
      </c>
      <c r="T226">
        <v>10.1</v>
      </c>
      <c r="U226">
        <v>10.1</v>
      </c>
      <c r="V226">
        <v>1.4999999999999999E-2</v>
      </c>
      <c r="W226" t="s">
        <v>1576</v>
      </c>
      <c r="X226" t="s">
        <v>1555</v>
      </c>
      <c r="Z226">
        <v>1</v>
      </c>
      <c r="AA226">
        <f>Table1[[#This Row],[Area '[m²'] ]]*Table1[[#This Row],[Product Thickness '[m']]]</f>
        <v>1.4999999999999999E-2</v>
      </c>
      <c r="AC226">
        <v>673</v>
      </c>
      <c r="AD226">
        <v>0.19</v>
      </c>
      <c r="AE226">
        <f>Table1[[#This Row],[Product Thickness '[m']]]/Table1[[#This Row],[Thermal conductivity '[W/mK']]]</f>
        <v>7.8947368421052627E-2</v>
      </c>
      <c r="AH226">
        <v>1</v>
      </c>
      <c r="AI226">
        <v>1</v>
      </c>
      <c r="AJ226" t="s">
        <v>43</v>
      </c>
      <c r="AK226" t="s">
        <v>1282</v>
      </c>
      <c r="AL226" t="s">
        <v>1127</v>
      </c>
      <c r="AM226" s="9">
        <v>3.6</v>
      </c>
      <c r="AN226" s="3">
        <v>3.6</v>
      </c>
      <c r="AX226">
        <v>4.2900000000000004E-3</v>
      </c>
      <c r="BB226">
        <v>2.7400000000000001E-2</v>
      </c>
      <c r="BF226">
        <v>3.57</v>
      </c>
    </row>
    <row r="227" spans="1:58" ht="39.950000000000003" customHeight="1" x14ac:dyDescent="0.25">
      <c r="A227" t="s">
        <v>1569</v>
      </c>
      <c r="B227" s="6" t="s">
        <v>19</v>
      </c>
      <c r="C227" t="s">
        <v>20</v>
      </c>
      <c r="D227" t="s">
        <v>1717</v>
      </c>
      <c r="E227" t="s">
        <v>1224</v>
      </c>
      <c r="F227" t="s">
        <v>1533</v>
      </c>
      <c r="G227" t="s">
        <v>1570</v>
      </c>
      <c r="H227" t="s">
        <v>1238</v>
      </c>
      <c r="I227" t="s">
        <v>1558</v>
      </c>
      <c r="J227">
        <v>2022</v>
      </c>
      <c r="K227">
        <v>2027</v>
      </c>
      <c r="L227" t="s">
        <v>1571</v>
      </c>
      <c r="M227" t="s">
        <v>1560</v>
      </c>
      <c r="N227" t="s">
        <v>1561</v>
      </c>
      <c r="O227" t="s">
        <v>1562</v>
      </c>
      <c r="P227" t="s">
        <v>1428</v>
      </c>
      <c r="Q227" t="s">
        <v>1281</v>
      </c>
      <c r="R227" t="s">
        <v>28</v>
      </c>
      <c r="S227" t="s">
        <v>1538</v>
      </c>
      <c r="T227">
        <v>6.1</v>
      </c>
      <c r="U227">
        <v>6.1</v>
      </c>
      <c r="V227">
        <v>9.4999999999999998E-3</v>
      </c>
      <c r="W227">
        <v>1.22</v>
      </c>
      <c r="X227">
        <v>0.9</v>
      </c>
      <c r="Z227">
        <v>1</v>
      </c>
      <c r="AA227">
        <f>Table1[[#This Row],[Area '[m²'] ]]*Table1[[#This Row],[Product Thickness '[m']]]</f>
        <v>9.4999999999999998E-3</v>
      </c>
      <c r="AC227">
        <v>642</v>
      </c>
      <c r="AD227">
        <v>0.19</v>
      </c>
      <c r="AE227">
        <f>Table1[[#This Row],[Product Thickness '[m']]]/Table1[[#This Row],[Thermal conductivity '[W/mK']]]</f>
        <v>4.9999999999999996E-2</v>
      </c>
      <c r="AH227">
        <v>1</v>
      </c>
      <c r="AI227">
        <v>1</v>
      </c>
      <c r="AJ227" t="s">
        <v>43</v>
      </c>
      <c r="AK227" t="s">
        <v>1282</v>
      </c>
      <c r="AL227" t="s">
        <v>1127</v>
      </c>
      <c r="AM227" s="9">
        <v>1.97</v>
      </c>
      <c r="AN227" s="3">
        <v>1.97</v>
      </c>
      <c r="AX227">
        <v>3.5400000000000002E-3</v>
      </c>
      <c r="BB227">
        <v>3.9399999999999998E-2</v>
      </c>
      <c r="BF227">
        <v>1.92</v>
      </c>
    </row>
    <row r="228" spans="1:58" ht="39.950000000000003" customHeight="1" x14ac:dyDescent="0.25">
      <c r="A228" t="s">
        <v>1572</v>
      </c>
      <c r="B228" s="6" t="s">
        <v>19</v>
      </c>
      <c r="C228" t="s">
        <v>20</v>
      </c>
      <c r="D228" t="s">
        <v>1717</v>
      </c>
      <c r="E228" t="s">
        <v>1224</v>
      </c>
      <c r="F228" t="s">
        <v>1533</v>
      </c>
      <c r="G228" t="s">
        <v>1573</v>
      </c>
      <c r="H228" t="s">
        <v>1238</v>
      </c>
      <c r="I228" t="s">
        <v>1558</v>
      </c>
      <c r="J228">
        <v>2022</v>
      </c>
      <c r="K228">
        <v>2027</v>
      </c>
      <c r="L228" t="s">
        <v>1574</v>
      </c>
      <c r="M228" t="s">
        <v>1575</v>
      </c>
      <c r="N228" t="s">
        <v>1561</v>
      </c>
      <c r="O228" t="s">
        <v>1562</v>
      </c>
      <c r="P228" t="s">
        <v>1428</v>
      </c>
      <c r="Q228" t="s">
        <v>1281</v>
      </c>
      <c r="R228" t="s">
        <v>28</v>
      </c>
      <c r="S228" t="s">
        <v>1538</v>
      </c>
      <c r="T228">
        <v>14</v>
      </c>
      <c r="U228">
        <v>14</v>
      </c>
      <c r="V228">
        <v>1.9E-2</v>
      </c>
      <c r="W228">
        <v>2.4</v>
      </c>
      <c r="X228">
        <v>0.6</v>
      </c>
      <c r="Z228">
        <v>1</v>
      </c>
      <c r="AA228">
        <f>Table1[[#This Row],[Area '[m²'] ]]*Table1[[#This Row],[Product Thickness '[m']]]</f>
        <v>1.9E-2</v>
      </c>
      <c r="AC228">
        <v>737</v>
      </c>
      <c r="AD228">
        <v>0.19</v>
      </c>
      <c r="AE228">
        <f>Table1[[#This Row],[Product Thickness '[m']]]/Table1[[#This Row],[Thermal conductivity '[W/mK']]]</f>
        <v>9.9999999999999992E-2</v>
      </c>
      <c r="AH228">
        <v>1</v>
      </c>
      <c r="AI228">
        <v>1</v>
      </c>
      <c r="AJ228" t="s">
        <v>43</v>
      </c>
      <c r="AK228" t="s">
        <v>1282</v>
      </c>
      <c r="AL228" t="s">
        <v>1127</v>
      </c>
      <c r="AM228" s="9">
        <v>3.86</v>
      </c>
      <c r="AN228" s="3">
        <v>3.86</v>
      </c>
      <c r="AX228">
        <v>4.7000000000000002E-3</v>
      </c>
      <c r="BB228">
        <v>-0.20899999999999999</v>
      </c>
      <c r="BF228">
        <v>4.0599999999999996</v>
      </c>
    </row>
    <row r="229" spans="1:58" ht="39.950000000000003" customHeight="1" x14ac:dyDescent="0.25">
      <c r="A229" t="s">
        <v>1577</v>
      </c>
      <c r="B229" s="6" t="s">
        <v>19</v>
      </c>
      <c r="C229" t="s">
        <v>20</v>
      </c>
      <c r="D229" t="s">
        <v>1717</v>
      </c>
      <c r="E229" t="s">
        <v>1721</v>
      </c>
      <c r="F229" t="s">
        <v>1533</v>
      </c>
      <c r="G229" t="s">
        <v>1578</v>
      </c>
      <c r="H229" t="s">
        <v>1238</v>
      </c>
      <c r="I229" t="s">
        <v>1579</v>
      </c>
      <c r="J229">
        <v>2022</v>
      </c>
      <c r="K229">
        <v>2027</v>
      </c>
      <c r="L229" t="s">
        <v>1580</v>
      </c>
      <c r="M229" t="s">
        <v>1581</v>
      </c>
      <c r="N229" t="s">
        <v>1582</v>
      </c>
      <c r="O229" t="s">
        <v>1583</v>
      </c>
      <c r="P229" t="s">
        <v>1428</v>
      </c>
      <c r="Q229" t="s">
        <v>1281</v>
      </c>
      <c r="R229" t="s">
        <v>28</v>
      </c>
      <c r="S229" t="s">
        <v>1538</v>
      </c>
      <c r="T229">
        <f>Table1[[#This Row],[Product Thickness '[m']]]*Table1[[#This Row],[Density '[kg/m3']]]</f>
        <v>8.8000000000000007</v>
      </c>
      <c r="U229">
        <v>8.8000000000000007</v>
      </c>
      <c r="V229">
        <v>1.2500000000000001E-2</v>
      </c>
      <c r="W229" t="s">
        <v>1553</v>
      </c>
      <c r="X229">
        <v>1.2</v>
      </c>
      <c r="Z229">
        <v>1</v>
      </c>
      <c r="AA229">
        <f>Table1[[#This Row],[Area '[m²'] ]]*Table1[[#This Row],[Product Thickness '[m']]]</f>
        <v>1.2500000000000001E-2</v>
      </c>
      <c r="AC229">
        <v>704</v>
      </c>
      <c r="AD229">
        <v>0.24</v>
      </c>
      <c r="AE229">
        <f>Table1[[#This Row],[Product Thickness '[m']]]/Table1[[#This Row],[Thermal conductivity '[W/mK']]]</f>
        <v>5.2083333333333336E-2</v>
      </c>
      <c r="AH229">
        <v>1</v>
      </c>
      <c r="AI229">
        <v>1</v>
      </c>
      <c r="AJ229" t="s">
        <v>43</v>
      </c>
      <c r="AK229" t="s">
        <v>1282</v>
      </c>
      <c r="AL229" t="s">
        <v>1127</v>
      </c>
      <c r="AM229" s="9">
        <v>3.53</v>
      </c>
      <c r="AN229" s="3">
        <v>3.53</v>
      </c>
      <c r="AX229">
        <v>4.2199999999999998E-3</v>
      </c>
      <c r="BB229">
        <v>3.4599999999999999E-2</v>
      </c>
      <c r="BF229">
        <v>3.49</v>
      </c>
    </row>
    <row r="230" spans="1:58" ht="39.950000000000003" customHeight="1" x14ac:dyDescent="0.25">
      <c r="A230" t="s">
        <v>1584</v>
      </c>
      <c r="B230" s="6" t="s">
        <v>19</v>
      </c>
      <c r="C230" t="s">
        <v>20</v>
      </c>
      <c r="D230" t="s">
        <v>1717</v>
      </c>
      <c r="E230" t="s">
        <v>1721</v>
      </c>
      <c r="F230" t="s">
        <v>1533</v>
      </c>
      <c r="G230" t="s">
        <v>1585</v>
      </c>
      <c r="H230" t="s">
        <v>1238</v>
      </c>
      <c r="I230" t="s">
        <v>1579</v>
      </c>
      <c r="J230">
        <v>2022</v>
      </c>
      <c r="K230">
        <v>2027</v>
      </c>
      <c r="L230" t="s">
        <v>1586</v>
      </c>
      <c r="M230" t="s">
        <v>1581</v>
      </c>
      <c r="N230" t="s">
        <v>1582</v>
      </c>
      <c r="O230" t="s">
        <v>1583</v>
      </c>
      <c r="P230" t="s">
        <v>1428</v>
      </c>
      <c r="Q230" t="s">
        <v>1281</v>
      </c>
      <c r="R230" t="s">
        <v>28</v>
      </c>
      <c r="S230" t="s">
        <v>1538</v>
      </c>
      <c r="T230">
        <f>Table1[[#This Row],[Product Thickness '[m']]]*Table1[[#This Row],[Density '[kg/m3']]]</f>
        <v>10.199999999999999</v>
      </c>
      <c r="U230">
        <v>10.199999999999999</v>
      </c>
      <c r="V230">
        <v>1.4999999999999999E-2</v>
      </c>
      <c r="W230" t="s">
        <v>1553</v>
      </c>
      <c r="X230">
        <v>1.2</v>
      </c>
      <c r="Z230">
        <v>1</v>
      </c>
      <c r="AA230">
        <f>Table1[[#This Row],[Area '[m²'] ]]*Table1[[#This Row],[Product Thickness '[m']]]</f>
        <v>1.4999999999999999E-2</v>
      </c>
      <c r="AC230">
        <v>680</v>
      </c>
      <c r="AD230">
        <v>0.24</v>
      </c>
      <c r="AE230">
        <f>Table1[[#This Row],[Product Thickness '[m']]]/Table1[[#This Row],[Thermal conductivity '[W/mK']]]</f>
        <v>6.25E-2</v>
      </c>
      <c r="AH230">
        <v>1</v>
      </c>
      <c r="AI230">
        <v>1</v>
      </c>
      <c r="AJ230" t="s">
        <v>43</v>
      </c>
      <c r="AK230" t="s">
        <v>1282</v>
      </c>
      <c r="AL230" t="s">
        <v>1127</v>
      </c>
      <c r="AM230" s="9">
        <v>4.5199999999999996</v>
      </c>
      <c r="AN230" s="3">
        <v>4.5199999999999996</v>
      </c>
      <c r="AX230">
        <v>4.5900000000000003E-3</v>
      </c>
      <c r="BB230">
        <v>2.87E-2</v>
      </c>
      <c r="BF230">
        <v>4.49</v>
      </c>
    </row>
    <row r="231" spans="1:58" ht="39.950000000000003" customHeight="1" x14ac:dyDescent="0.25">
      <c r="A231" t="s">
        <v>1587</v>
      </c>
      <c r="B231" s="6" t="s">
        <v>19</v>
      </c>
      <c r="C231" t="s">
        <v>20</v>
      </c>
      <c r="D231" t="s">
        <v>1717</v>
      </c>
      <c r="E231" t="s">
        <v>1723</v>
      </c>
      <c r="F231" t="s">
        <v>1533</v>
      </c>
      <c r="G231" t="s">
        <v>1588</v>
      </c>
      <c r="H231" t="s">
        <v>1238</v>
      </c>
      <c r="I231" t="s">
        <v>1589</v>
      </c>
      <c r="J231">
        <v>2022</v>
      </c>
      <c r="K231">
        <v>2027</v>
      </c>
      <c r="L231" t="s">
        <v>1590</v>
      </c>
      <c r="M231" t="s">
        <v>1591</v>
      </c>
      <c r="N231" t="s">
        <v>1592</v>
      </c>
      <c r="O231" t="s">
        <v>1593</v>
      </c>
      <c r="P231" t="s">
        <v>1428</v>
      </c>
      <c r="Q231" t="s">
        <v>1281</v>
      </c>
      <c r="R231" t="s">
        <v>28</v>
      </c>
      <c r="S231" t="s">
        <v>1538</v>
      </c>
      <c r="T231">
        <f>Table1[[#This Row],[Product Thickness '[m']]]*Table1[[#This Row],[Density '[kg/m3']]]</f>
        <v>10</v>
      </c>
      <c r="U231">
        <v>10</v>
      </c>
      <c r="V231">
        <v>1.2500000000000001E-2</v>
      </c>
      <c r="W231" t="s">
        <v>1594</v>
      </c>
      <c r="X231">
        <v>1.2</v>
      </c>
      <c r="Z231">
        <v>1</v>
      </c>
      <c r="AA231">
        <f>Table1[[#This Row],[Area '[m²'] ]]*Table1[[#This Row],[Product Thickness '[m']]]</f>
        <v>1.2500000000000001E-2</v>
      </c>
      <c r="AC231">
        <v>800</v>
      </c>
      <c r="AD231">
        <v>0.24</v>
      </c>
      <c r="AE231">
        <f>Table1[[#This Row],[Product Thickness '[m']]]/Table1[[#This Row],[Thermal conductivity '[W/mK']]]</f>
        <v>5.2083333333333336E-2</v>
      </c>
      <c r="AH231">
        <v>1</v>
      </c>
      <c r="AI231">
        <v>1</v>
      </c>
      <c r="AJ231" t="s">
        <v>43</v>
      </c>
      <c r="AK231" t="s">
        <v>1282</v>
      </c>
      <c r="AL231" t="s">
        <v>1127</v>
      </c>
      <c r="AM231" s="9">
        <v>3.47</v>
      </c>
      <c r="AN231" s="3">
        <v>3.47</v>
      </c>
      <c r="AO231" s="8"/>
      <c r="AS231" s="8"/>
      <c r="AW231" s="8"/>
      <c r="AX231">
        <v>4.2399999999999998E-3</v>
      </c>
      <c r="BA231" s="8"/>
      <c r="BB231">
        <v>2.64E-2</v>
      </c>
      <c r="BE231" s="8"/>
      <c r="BF231">
        <v>3.44</v>
      </c>
    </row>
    <row r="232" spans="1:58" ht="39.950000000000003" customHeight="1" x14ac:dyDescent="0.25">
      <c r="A232" t="s">
        <v>1595</v>
      </c>
      <c r="B232" s="6" t="s">
        <v>19</v>
      </c>
      <c r="C232" t="s">
        <v>20</v>
      </c>
      <c r="D232" t="s">
        <v>1717</v>
      </c>
      <c r="E232" t="s">
        <v>1596</v>
      </c>
      <c r="F232" t="s">
        <v>1533</v>
      </c>
      <c r="G232" t="s">
        <v>1597</v>
      </c>
      <c r="H232" t="s">
        <v>1238</v>
      </c>
      <c r="I232" t="s">
        <v>1598</v>
      </c>
      <c r="J232">
        <v>2022</v>
      </c>
      <c r="K232">
        <v>2027</v>
      </c>
      <c r="L232" t="s">
        <v>1599</v>
      </c>
      <c r="M232" t="s">
        <v>1600</v>
      </c>
      <c r="N232" t="s">
        <v>1601</v>
      </c>
      <c r="O232" t="s">
        <v>1602</v>
      </c>
      <c r="P232" t="s">
        <v>1428</v>
      </c>
      <c r="Q232" t="s">
        <v>1281</v>
      </c>
      <c r="R232" t="s">
        <v>28</v>
      </c>
      <c r="S232" t="s">
        <v>1538</v>
      </c>
      <c r="T232">
        <v>11.5</v>
      </c>
      <c r="U232">
        <v>11.5</v>
      </c>
      <c r="V232">
        <v>1.2500000000000001E-2</v>
      </c>
      <c r="W232" t="s">
        <v>1606</v>
      </c>
      <c r="X232">
        <v>1.2</v>
      </c>
      <c r="Z232">
        <v>1</v>
      </c>
      <c r="AA232">
        <f>Table1[[#This Row],[Area '[m²'] ]]*Table1[[#This Row],[Product Thickness '[m']]]</f>
        <v>1.2500000000000001E-2</v>
      </c>
      <c r="AC232">
        <v>920</v>
      </c>
      <c r="AD232">
        <v>0.24</v>
      </c>
      <c r="AE232">
        <f>Table1[[#This Row],[Product Thickness '[m']]]/Table1[[#This Row],[Thermal conductivity '[W/mK']]]</f>
        <v>5.2083333333333336E-2</v>
      </c>
      <c r="AH232">
        <v>1</v>
      </c>
      <c r="AI232">
        <v>1</v>
      </c>
      <c r="AJ232" t="s">
        <v>43</v>
      </c>
      <c r="AK232" t="s">
        <v>1282</v>
      </c>
      <c r="AL232" t="s">
        <v>1127</v>
      </c>
      <c r="AM232" s="9">
        <v>3.81</v>
      </c>
      <c r="AN232" s="3">
        <v>3.81</v>
      </c>
      <c r="AX232">
        <v>4.6100000000000004E-3</v>
      </c>
      <c r="BB232">
        <v>2.0899999999999998E-2</v>
      </c>
      <c r="BF232">
        <v>3.79</v>
      </c>
    </row>
    <row r="233" spans="1:58" ht="39.950000000000003" customHeight="1" x14ac:dyDescent="0.25">
      <c r="A233" t="s">
        <v>1603</v>
      </c>
      <c r="B233" s="6" t="s">
        <v>19</v>
      </c>
      <c r="C233" t="s">
        <v>20</v>
      </c>
      <c r="D233" t="s">
        <v>1717</v>
      </c>
      <c r="E233" t="s">
        <v>1596</v>
      </c>
      <c r="F233" t="s">
        <v>1533</v>
      </c>
      <c r="G233" t="s">
        <v>1604</v>
      </c>
      <c r="H233" t="s">
        <v>1238</v>
      </c>
      <c r="I233" t="s">
        <v>1598</v>
      </c>
      <c r="J233">
        <v>2022</v>
      </c>
      <c r="K233">
        <v>2027</v>
      </c>
      <c r="L233" t="s">
        <v>1605</v>
      </c>
      <c r="M233" t="s">
        <v>1600</v>
      </c>
      <c r="N233" t="s">
        <v>1601</v>
      </c>
      <c r="O233" t="s">
        <v>1602</v>
      </c>
      <c r="P233" t="s">
        <v>1428</v>
      </c>
      <c r="Q233" t="s">
        <v>1281</v>
      </c>
      <c r="R233" t="s">
        <v>28</v>
      </c>
      <c r="S233" t="s">
        <v>1538</v>
      </c>
      <c r="T233">
        <v>12.8</v>
      </c>
      <c r="U233">
        <v>12.8</v>
      </c>
      <c r="V233">
        <v>1.4999999999999999E-2</v>
      </c>
      <c r="W233" t="s">
        <v>1606</v>
      </c>
      <c r="X233">
        <v>1.2</v>
      </c>
      <c r="Z233">
        <v>1</v>
      </c>
      <c r="AA233">
        <f>Table1[[#This Row],[Area '[m²'] ]]*Table1[[#This Row],[Product Thickness '[m']]]</f>
        <v>1.4999999999999999E-2</v>
      </c>
      <c r="AC233">
        <v>853</v>
      </c>
      <c r="AD233">
        <v>0.24</v>
      </c>
      <c r="AE233">
        <f>Table1[[#This Row],[Product Thickness '[m']]]/Table1[[#This Row],[Thermal conductivity '[W/mK']]]</f>
        <v>6.25E-2</v>
      </c>
      <c r="AH233">
        <v>1</v>
      </c>
      <c r="AI233">
        <v>1</v>
      </c>
      <c r="AJ233" t="s">
        <v>43</v>
      </c>
      <c r="AK233" t="s">
        <v>1282</v>
      </c>
      <c r="AL233" t="s">
        <v>1127</v>
      </c>
      <c r="AM233" s="9">
        <v>3.86</v>
      </c>
      <c r="AN233" s="3">
        <v>3.86</v>
      </c>
      <c r="AX233">
        <v>4.6600000000000001E-3</v>
      </c>
      <c r="BB233">
        <v>1.12E-2</v>
      </c>
      <c r="BF233">
        <v>3.84</v>
      </c>
    </row>
    <row r="234" spans="1:58" ht="39.950000000000003" customHeight="1" x14ac:dyDescent="0.25">
      <c r="A234" t="s">
        <v>1607</v>
      </c>
      <c r="B234" s="6" t="s">
        <v>19</v>
      </c>
      <c r="C234" t="s">
        <v>20</v>
      </c>
      <c r="D234" t="s">
        <v>1717</v>
      </c>
      <c r="E234" t="s">
        <v>1608</v>
      </c>
      <c r="F234" t="s">
        <v>1533</v>
      </c>
      <c r="G234" t="s">
        <v>1609</v>
      </c>
      <c r="H234" t="s">
        <v>1238</v>
      </c>
      <c r="I234" t="s">
        <v>1610</v>
      </c>
      <c r="J234">
        <v>2022</v>
      </c>
      <c r="K234">
        <v>2027</v>
      </c>
      <c r="L234" t="s">
        <v>1611</v>
      </c>
      <c r="M234" t="s">
        <v>1612</v>
      </c>
      <c r="N234" t="s">
        <v>1613</v>
      </c>
      <c r="O234" t="s">
        <v>1614</v>
      </c>
      <c r="P234" t="s">
        <v>1428</v>
      </c>
      <c r="Q234" t="s">
        <v>1281</v>
      </c>
      <c r="R234" t="s">
        <v>28</v>
      </c>
      <c r="S234" t="s">
        <v>1538</v>
      </c>
      <c r="T234">
        <v>16</v>
      </c>
      <c r="U234">
        <v>16</v>
      </c>
      <c r="V234">
        <v>1.9E-2</v>
      </c>
      <c r="W234">
        <v>3</v>
      </c>
      <c r="X234">
        <v>0.6</v>
      </c>
      <c r="Z234">
        <v>1</v>
      </c>
      <c r="AA234">
        <f>Table1[[#This Row],[Area '[m²'] ]]*Table1[[#This Row],[Product Thickness '[m']]]</f>
        <v>1.9E-2</v>
      </c>
      <c r="AC234">
        <v>842</v>
      </c>
      <c r="AD234">
        <v>0.24</v>
      </c>
      <c r="AE234">
        <f>Table1[[#This Row],[Product Thickness '[m']]]/Table1[[#This Row],[Thermal conductivity '[W/mK']]]</f>
        <v>7.9166666666666663E-2</v>
      </c>
      <c r="AH234">
        <v>1</v>
      </c>
      <c r="AI234">
        <v>1</v>
      </c>
      <c r="AJ234" t="s">
        <v>43</v>
      </c>
      <c r="AK234" t="s">
        <v>1282</v>
      </c>
      <c r="AL234" t="s">
        <v>1127</v>
      </c>
      <c r="AM234" s="9">
        <v>6.77</v>
      </c>
      <c r="AN234" s="3">
        <v>6.77</v>
      </c>
      <c r="AX234">
        <v>5.6600000000000001E-3</v>
      </c>
      <c r="BB234">
        <v>1.7000000000000001E-2</v>
      </c>
      <c r="BF234">
        <v>6.75</v>
      </c>
    </row>
    <row r="235" spans="1:58" ht="39.950000000000003" customHeight="1" x14ac:dyDescent="0.25">
      <c r="A235" t="s">
        <v>1615</v>
      </c>
      <c r="B235" s="6" t="s">
        <v>19</v>
      </c>
      <c r="C235" t="s">
        <v>20</v>
      </c>
      <c r="D235" t="s">
        <v>1717</v>
      </c>
      <c r="E235" t="s">
        <v>1616</v>
      </c>
      <c r="F235" t="s">
        <v>1533</v>
      </c>
      <c r="G235" t="s">
        <v>1617</v>
      </c>
      <c r="H235" t="s">
        <v>1238</v>
      </c>
      <c r="I235" t="s">
        <v>1618</v>
      </c>
      <c r="J235">
        <v>2022</v>
      </c>
      <c r="K235">
        <v>2027</v>
      </c>
      <c r="L235" t="s">
        <v>1619</v>
      </c>
      <c r="M235" t="s">
        <v>1620</v>
      </c>
      <c r="N235" t="s">
        <v>1613</v>
      </c>
      <c r="O235" t="s">
        <v>1621</v>
      </c>
      <c r="P235" t="s">
        <v>1428</v>
      </c>
      <c r="Q235" t="s">
        <v>1281</v>
      </c>
      <c r="R235" t="s">
        <v>28</v>
      </c>
      <c r="S235" t="s">
        <v>1538</v>
      </c>
      <c r="T235">
        <f>Table1[[#This Row],[Product Thickness '[m']]]*Table1[[#This Row],[Density '[kg/m3']]]</f>
        <v>10</v>
      </c>
      <c r="U235">
        <v>10</v>
      </c>
      <c r="V235">
        <v>1.2500000000000001E-2</v>
      </c>
      <c r="W235">
        <v>2.4</v>
      </c>
      <c r="X235">
        <v>1.2</v>
      </c>
      <c r="Z235">
        <v>1</v>
      </c>
      <c r="AA235">
        <f>Table1[[#This Row],[Area '[m²'] ]]*Table1[[#This Row],[Product Thickness '[m']]]</f>
        <v>1.2500000000000001E-2</v>
      </c>
      <c r="AC235">
        <v>800</v>
      </c>
      <c r="AD235">
        <v>0.24299999999999999</v>
      </c>
      <c r="AE235">
        <f>Table1[[#This Row],[Product Thickness '[m']]]/Table1[[#This Row],[Thermal conductivity '[W/mK']]]</f>
        <v>5.1440329218106998E-2</v>
      </c>
      <c r="AH235">
        <v>1</v>
      </c>
      <c r="AI235">
        <v>1</v>
      </c>
      <c r="AJ235" t="s">
        <v>43</v>
      </c>
      <c r="AK235" t="s">
        <v>1282</v>
      </c>
      <c r="AL235" t="s">
        <v>1127</v>
      </c>
      <c r="AM235" s="9">
        <v>4.3899999999999997</v>
      </c>
      <c r="AN235" s="3">
        <v>4.3899999999999997</v>
      </c>
      <c r="AX235">
        <v>4.7600000000000003E-3</v>
      </c>
      <c r="BB235">
        <v>4.4200000000000003E-2</v>
      </c>
      <c r="BF235">
        <v>4.34</v>
      </c>
    </row>
    <row r="236" spans="1:58" ht="39.950000000000003" customHeight="1" x14ac:dyDescent="0.25">
      <c r="A236" t="s">
        <v>1652</v>
      </c>
      <c r="B236" s="6" t="s">
        <v>19</v>
      </c>
      <c r="C236" t="s">
        <v>20</v>
      </c>
      <c r="D236" t="s">
        <v>1717</v>
      </c>
      <c r="E236" t="s">
        <v>1224</v>
      </c>
      <c r="F236" t="s">
        <v>1653</v>
      </c>
      <c r="G236" t="s">
        <v>1734</v>
      </c>
      <c r="H236" t="s">
        <v>1238</v>
      </c>
      <c r="I236" t="s">
        <v>1654</v>
      </c>
      <c r="J236">
        <v>2021</v>
      </c>
      <c r="K236">
        <v>2026</v>
      </c>
      <c r="L236" t="s">
        <v>1655</v>
      </c>
      <c r="M236" t="s">
        <v>1656</v>
      </c>
      <c r="N236" t="s">
        <v>1657</v>
      </c>
      <c r="O236" t="s">
        <v>1658</v>
      </c>
      <c r="P236" t="s">
        <v>1659</v>
      </c>
      <c r="Q236" t="s">
        <v>1660</v>
      </c>
      <c r="R236" t="s">
        <v>28</v>
      </c>
      <c r="S236" t="s">
        <v>1220</v>
      </c>
      <c r="T236">
        <v>8.3000000000000007</v>
      </c>
      <c r="U236">
        <v>8.3000000000000007</v>
      </c>
      <c r="V236">
        <v>1.2500000000000001E-2</v>
      </c>
      <c r="Z236">
        <v>1</v>
      </c>
      <c r="AA236">
        <f>Table1[[#This Row],[Area '[m²'] ]]*Table1[[#This Row],[Product Thickness '[m']]]</f>
        <v>1.2500000000000001E-2</v>
      </c>
      <c r="AC236">
        <v>664</v>
      </c>
      <c r="AD236">
        <v>0.19</v>
      </c>
      <c r="AE236">
        <f>Table1[[#This Row],[Product Thickness '[m']]]/Table1[[#This Row],[Thermal conductivity '[W/mK']]]</f>
        <v>6.5789473684210523E-2</v>
      </c>
      <c r="AH236">
        <v>1</v>
      </c>
      <c r="AI236">
        <v>1</v>
      </c>
      <c r="AJ236" t="s">
        <v>43</v>
      </c>
      <c r="AK236" t="s">
        <v>1282</v>
      </c>
      <c r="AL236" t="s">
        <v>1127</v>
      </c>
      <c r="AM236" s="9">
        <v>2.83</v>
      </c>
      <c r="AN236" s="3">
        <v>2.83</v>
      </c>
    </row>
    <row r="237" spans="1:58" ht="39.950000000000003" customHeight="1" x14ac:dyDescent="0.25">
      <c r="A237" t="s">
        <v>1661</v>
      </c>
      <c r="B237" s="6" t="s">
        <v>19</v>
      </c>
      <c r="C237" t="s">
        <v>20</v>
      </c>
      <c r="D237" t="s">
        <v>1717</v>
      </c>
      <c r="E237" t="s">
        <v>1719</v>
      </c>
      <c r="F237" t="s">
        <v>1653</v>
      </c>
      <c r="G237" t="s">
        <v>1662</v>
      </c>
      <c r="H237" t="s">
        <v>1238</v>
      </c>
      <c r="I237" t="s">
        <v>1663</v>
      </c>
      <c r="J237">
        <v>2021</v>
      </c>
      <c r="K237">
        <v>2026</v>
      </c>
      <c r="L237" t="s">
        <v>1664</v>
      </c>
      <c r="M237" t="s">
        <v>1665</v>
      </c>
      <c r="N237" t="s">
        <v>1666</v>
      </c>
      <c r="O237" t="s">
        <v>1667</v>
      </c>
      <c r="P237" t="s">
        <v>1659</v>
      </c>
      <c r="Q237" t="s">
        <v>1660</v>
      </c>
      <c r="R237" t="s">
        <v>28</v>
      </c>
      <c r="S237" t="s">
        <v>1220</v>
      </c>
      <c r="T237">
        <v>11.5</v>
      </c>
      <c r="U237">
        <v>11.5</v>
      </c>
      <c r="V237">
        <v>1.2500000000000001E-2</v>
      </c>
      <c r="Z237">
        <v>1</v>
      </c>
      <c r="AA237">
        <f>Table1[[#This Row],[Area '[m²'] ]]*Table1[[#This Row],[Product Thickness '[m']]]</f>
        <v>1.2500000000000001E-2</v>
      </c>
      <c r="AC237">
        <v>921</v>
      </c>
      <c r="AD237">
        <v>0.19</v>
      </c>
      <c r="AE237">
        <f>Table1[[#This Row],[Product Thickness '[m']]]/Table1[[#This Row],[Thermal conductivity '[W/mK']]]</f>
        <v>6.5789473684210523E-2</v>
      </c>
      <c r="AH237">
        <v>1</v>
      </c>
      <c r="AI237">
        <v>1</v>
      </c>
      <c r="AJ237" t="s">
        <v>43</v>
      </c>
      <c r="AK237" t="s">
        <v>1282</v>
      </c>
      <c r="AL237" t="s">
        <v>1127</v>
      </c>
      <c r="AM237" s="9">
        <v>4.45</v>
      </c>
      <c r="AN237" s="3">
        <v>4.45</v>
      </c>
    </row>
    <row r="238" spans="1:58" ht="39.950000000000003" customHeight="1" x14ac:dyDescent="0.25">
      <c r="A238" t="s">
        <v>1689</v>
      </c>
      <c r="B238" s="6" t="s">
        <v>19</v>
      </c>
      <c r="C238" t="s">
        <v>20</v>
      </c>
      <c r="D238" t="s">
        <v>1717</v>
      </c>
      <c r="E238" t="s">
        <v>1720</v>
      </c>
      <c r="F238" t="s">
        <v>1690</v>
      </c>
      <c r="G238" t="s">
        <v>1691</v>
      </c>
      <c r="H238" t="s">
        <v>1238</v>
      </c>
      <c r="I238" t="s">
        <v>1692</v>
      </c>
      <c r="J238">
        <v>2022</v>
      </c>
      <c r="K238">
        <v>2027</v>
      </c>
      <c r="L238" t="s">
        <v>1693</v>
      </c>
      <c r="M238" t="s">
        <v>1694</v>
      </c>
      <c r="N238" t="s">
        <v>1695</v>
      </c>
      <c r="O238" t="s">
        <v>1696</v>
      </c>
      <c r="P238" t="s">
        <v>1697</v>
      </c>
      <c r="Q238" t="s">
        <v>1281</v>
      </c>
      <c r="R238" t="s">
        <v>28</v>
      </c>
      <c r="S238" t="s">
        <v>1220</v>
      </c>
      <c r="T238">
        <v>12.1</v>
      </c>
      <c r="U238">
        <v>12.1</v>
      </c>
      <c r="V238">
        <v>1.2500000000000001E-2</v>
      </c>
      <c r="Z238">
        <v>1</v>
      </c>
      <c r="AA238">
        <f>Table1[[#This Row],[Area '[m²'] ]]*Table1[[#This Row],[Product Thickness '[m']]]</f>
        <v>1.2500000000000001E-2</v>
      </c>
      <c r="AC238">
        <v>920</v>
      </c>
      <c r="AD238">
        <v>0.25</v>
      </c>
      <c r="AE238">
        <f>Table1[[#This Row],[Product Thickness '[m']]]/Table1[[#This Row],[Thermal conductivity '[W/mK']]]</f>
        <v>0.05</v>
      </c>
      <c r="AH238">
        <v>1</v>
      </c>
      <c r="AI238">
        <v>1</v>
      </c>
      <c r="AJ238" t="s">
        <v>43</v>
      </c>
      <c r="AK238" t="s">
        <v>1282</v>
      </c>
      <c r="AL238" t="s">
        <v>1127</v>
      </c>
      <c r="AM238" s="9">
        <v>4.2699999999999996</v>
      </c>
      <c r="AN238" s="3">
        <v>4.2699999999999996</v>
      </c>
      <c r="AX238">
        <v>2.8400000000000001E-3</v>
      </c>
      <c r="BB238">
        <v>-1.02</v>
      </c>
      <c r="BF238">
        <v>5.28</v>
      </c>
    </row>
    <row r="239" spans="1:58" ht="39.950000000000003" customHeight="1" x14ac:dyDescent="0.25">
      <c r="A239" t="s">
        <v>1432</v>
      </c>
      <c r="B239" s="6" t="s">
        <v>19</v>
      </c>
      <c r="C239" t="s">
        <v>20</v>
      </c>
      <c r="D239" t="s">
        <v>1634</v>
      </c>
      <c r="E239" t="s">
        <v>1635</v>
      </c>
      <c r="F239" t="s">
        <v>1433</v>
      </c>
      <c r="G239" t="s">
        <v>1434</v>
      </c>
      <c r="H239" t="s">
        <v>1238</v>
      </c>
      <c r="I239" t="s">
        <v>1435</v>
      </c>
      <c r="J239">
        <v>2023</v>
      </c>
      <c r="K239">
        <v>2028</v>
      </c>
      <c r="L239" t="s">
        <v>1436</v>
      </c>
      <c r="M239" t="s">
        <v>1437</v>
      </c>
      <c r="N239" t="s">
        <v>1438</v>
      </c>
      <c r="O239" t="s">
        <v>1439</v>
      </c>
      <c r="P239" t="s">
        <v>1440</v>
      </c>
      <c r="Q239" t="s">
        <v>1281</v>
      </c>
      <c r="R239" t="s">
        <v>28</v>
      </c>
      <c r="S239" t="s">
        <v>1441</v>
      </c>
      <c r="T239">
        <v>5.94</v>
      </c>
      <c r="W239">
        <v>1</v>
      </c>
      <c r="AH239">
        <v>1</v>
      </c>
      <c r="AI239">
        <v>1</v>
      </c>
      <c r="AJ239" t="s">
        <v>201</v>
      </c>
      <c r="AK239" t="s">
        <v>202</v>
      </c>
      <c r="AL239" t="s">
        <v>202</v>
      </c>
      <c r="AM239" s="9">
        <v>8.4499999999999993</v>
      </c>
      <c r="AN239" s="3">
        <v>8.4499999999999993</v>
      </c>
      <c r="AX239">
        <v>0.01</v>
      </c>
      <c r="BB239">
        <v>-0.13400000000000001</v>
      </c>
      <c r="BF239">
        <v>8.58</v>
      </c>
    </row>
    <row r="240" spans="1:58" ht="39.950000000000003" customHeight="1" x14ac:dyDescent="0.25">
      <c r="A240" t="s">
        <v>1633</v>
      </c>
      <c r="B240" s="6" t="s">
        <v>19</v>
      </c>
      <c r="C240" t="s">
        <v>20</v>
      </c>
      <c r="D240" t="s">
        <v>1634</v>
      </c>
      <c r="E240" t="s">
        <v>1635</v>
      </c>
      <c r="F240" t="s">
        <v>1636</v>
      </c>
      <c r="G240" t="s">
        <v>1637</v>
      </c>
      <c r="H240" t="s">
        <v>1238</v>
      </c>
      <c r="I240" t="s">
        <v>1638</v>
      </c>
      <c r="J240">
        <v>2020</v>
      </c>
      <c r="K240">
        <v>2025</v>
      </c>
      <c r="L240" t="s">
        <v>1639</v>
      </c>
      <c r="M240" t="s">
        <v>1640</v>
      </c>
      <c r="N240" t="s">
        <v>1641</v>
      </c>
      <c r="O240" t="s">
        <v>1642</v>
      </c>
      <c r="P240" t="s">
        <v>1643</v>
      </c>
      <c r="Q240" t="s">
        <v>1281</v>
      </c>
      <c r="R240" t="s">
        <v>28</v>
      </c>
      <c r="S240" t="s">
        <v>1644</v>
      </c>
      <c r="T240">
        <v>7.46</v>
      </c>
      <c r="W240">
        <v>1</v>
      </c>
      <c r="AH240">
        <v>1</v>
      </c>
      <c r="AI240">
        <v>1</v>
      </c>
      <c r="AJ240" t="s">
        <v>201</v>
      </c>
      <c r="AK240" t="s">
        <v>202</v>
      </c>
      <c r="AL240" t="s">
        <v>202</v>
      </c>
      <c r="AM240" s="9">
        <v>11.1</v>
      </c>
      <c r="AN240" s="3">
        <v>11.1</v>
      </c>
    </row>
    <row r="241" spans="1:58" ht="39.950000000000003" customHeight="1" x14ac:dyDescent="0.25">
      <c r="A241" t="s">
        <v>1645</v>
      </c>
      <c r="B241" s="6" t="s">
        <v>19</v>
      </c>
      <c r="C241" t="s">
        <v>20</v>
      </c>
      <c r="D241" t="s">
        <v>1634</v>
      </c>
      <c r="E241" t="s">
        <v>1635</v>
      </c>
      <c r="F241" t="s">
        <v>1636</v>
      </c>
      <c r="G241" t="s">
        <v>1646</v>
      </c>
      <c r="H241" t="s">
        <v>1238</v>
      </c>
      <c r="I241" t="s">
        <v>1647</v>
      </c>
      <c r="J241">
        <v>2020</v>
      </c>
      <c r="K241">
        <v>2025</v>
      </c>
      <c r="L241" t="s">
        <v>1648</v>
      </c>
      <c r="M241" t="s">
        <v>1640</v>
      </c>
      <c r="N241" t="s">
        <v>1649</v>
      </c>
      <c r="O241" t="s">
        <v>1650</v>
      </c>
      <c r="P241" t="s">
        <v>1651</v>
      </c>
      <c r="Q241" t="s">
        <v>1281</v>
      </c>
      <c r="R241" t="s">
        <v>28</v>
      </c>
      <c r="S241" t="s">
        <v>1644</v>
      </c>
      <c r="T241">
        <v>7.41</v>
      </c>
      <c r="W241">
        <v>1</v>
      </c>
      <c r="AH241">
        <v>1</v>
      </c>
      <c r="AI241">
        <v>1</v>
      </c>
      <c r="AJ241" t="s">
        <v>201</v>
      </c>
      <c r="AK241" t="s">
        <v>202</v>
      </c>
      <c r="AL241" t="s">
        <v>202</v>
      </c>
      <c r="AM241" s="9">
        <v>10.7</v>
      </c>
      <c r="AN241" s="3">
        <v>10.7</v>
      </c>
    </row>
    <row r="242" spans="1:58" ht="39.950000000000003" customHeight="1" x14ac:dyDescent="0.25">
      <c r="A242" t="s">
        <v>167</v>
      </c>
      <c r="B242" s="6" t="s">
        <v>35</v>
      </c>
      <c r="C242" t="s">
        <v>1192</v>
      </c>
      <c r="D242" t="s">
        <v>174</v>
      </c>
      <c r="E242" t="s">
        <v>1736</v>
      </c>
      <c r="F242" t="s">
        <v>168</v>
      </c>
      <c r="G242" t="s">
        <v>169</v>
      </c>
      <c r="H242" t="s">
        <v>22</v>
      </c>
      <c r="I242" t="s">
        <v>170</v>
      </c>
      <c r="J242">
        <v>2022</v>
      </c>
      <c r="K242">
        <v>2027</v>
      </c>
      <c r="L242" t="s">
        <v>171</v>
      </c>
      <c r="M242" t="s">
        <v>172</v>
      </c>
      <c r="N242" t="s">
        <v>173</v>
      </c>
      <c r="O242" t="s">
        <v>154</v>
      </c>
      <c r="P242" t="s">
        <v>27</v>
      </c>
      <c r="Q242" t="s">
        <v>27</v>
      </c>
      <c r="R242" t="s">
        <v>28</v>
      </c>
      <c r="S242" t="s">
        <v>53</v>
      </c>
      <c r="T242">
        <v>2452</v>
      </c>
      <c r="AA242">
        <v>1</v>
      </c>
      <c r="AC242">
        <v>2452</v>
      </c>
      <c r="AH242">
        <v>1</v>
      </c>
      <c r="AI242">
        <v>1</v>
      </c>
      <c r="AJ242" t="s">
        <v>155</v>
      </c>
      <c r="AK242" t="s">
        <v>1126</v>
      </c>
      <c r="AL242" t="s">
        <v>1126</v>
      </c>
      <c r="AM242" s="9">
        <f>SUM(AR242,AS242,AT242)</f>
        <v>533.72199999999998</v>
      </c>
      <c r="AN242" s="3">
        <f>SUM(AR242,AS242,AT242)</f>
        <v>533.72199999999998</v>
      </c>
      <c r="AR242">
        <v>521</v>
      </c>
      <c r="AS242">
        <v>4.97</v>
      </c>
      <c r="AT242">
        <v>7.7519999999999998</v>
      </c>
      <c r="AU242">
        <v>0.1661</v>
      </c>
      <c r="AV242">
        <v>1.7669999999999999E-3</v>
      </c>
      <c r="AW242">
        <v>8.5319999999999997E-3</v>
      </c>
      <c r="AX242">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0.176399</v>
      </c>
      <c r="AY242">
        <v>-7.8090000000000002</v>
      </c>
      <c r="AZ242">
        <v>2.6700000000000001E-3</v>
      </c>
      <c r="BA242">
        <v>6.1</v>
      </c>
      <c r="BB242">
        <f>Table1[[#This Row],[Global Warming Potential - Biogenic (GWP-biogenic) '[kg CO₂e'] - A1]]+Table1[[#This Row],[Global Warming Potential - Biogenic (GWP-biogenic) '[kg CO₂e'] - A2]]+Table1[[#This Row],[Global Warming Potential - Biogenic (GWP-biogenic) '[kg CO₂e'] - A3]]</f>
        <v>-1.7063300000000003</v>
      </c>
      <c r="BC242">
        <v>528.70000000000005</v>
      </c>
      <c r="BD242">
        <v>4.9660000000000002</v>
      </c>
      <c r="BE242">
        <v>1.643</v>
      </c>
      <c r="BF242">
        <f>Table1[[#This Row],[Global Warming Potential - Fossil Fuels (GWP-fossil) '[kg CO₂e'] - A1]]+Table1[[#This Row],[Global Warming Potential - Fossil Fuels (GWP-fossil) '[kg CO₂e'] - A2]]+Table1[[#This Row],[Global Warming Potential - Fossil Fuels (GWP-fossil) '[kg CO₂e'] - A3]]</f>
        <v>535.30900000000008</v>
      </c>
    </row>
    <row r="243" spans="1:58" ht="39.950000000000003" customHeight="1" x14ac:dyDescent="0.25">
      <c r="A243" t="s">
        <v>230</v>
      </c>
      <c r="B243" s="6" t="s">
        <v>35</v>
      </c>
      <c r="C243" t="s">
        <v>1192</v>
      </c>
      <c r="D243" t="s">
        <v>174</v>
      </c>
      <c r="E243" t="s">
        <v>1738</v>
      </c>
      <c r="F243" t="s">
        <v>34</v>
      </c>
      <c r="G243" t="s">
        <v>231</v>
      </c>
      <c r="H243" t="s">
        <v>22</v>
      </c>
      <c r="I243" t="s">
        <v>232</v>
      </c>
      <c r="J243">
        <v>2020</v>
      </c>
      <c r="K243">
        <v>2025</v>
      </c>
      <c r="L243" t="s">
        <v>233</v>
      </c>
      <c r="M243" t="s">
        <v>234</v>
      </c>
      <c r="N243" t="s">
        <v>235</v>
      </c>
      <c r="P243" t="s">
        <v>41</v>
      </c>
      <c r="Q243" t="s">
        <v>41</v>
      </c>
      <c r="R243" t="s">
        <v>28</v>
      </c>
      <c r="S243" t="s">
        <v>236</v>
      </c>
      <c r="T243" s="2">
        <f>Table1[[#This Row],[Volume '[m³']]]*Table1[[#This Row],[Density '[kg/m3']]]</f>
        <v>54</v>
      </c>
      <c r="U243">
        <f>Table1[[#This Row],[Product Thickness '[m']]]*Table1[[#This Row],[Density '[kg/m3']]]</f>
        <v>45</v>
      </c>
      <c r="V243">
        <v>0.15</v>
      </c>
      <c r="W243">
        <v>1</v>
      </c>
      <c r="X243">
        <v>1.2</v>
      </c>
      <c r="Z243">
        <f>Table1[[#This Row],[Product Length '[m']]]*Table1[[#This Row],[Product Width '[m']]]</f>
        <v>1.2</v>
      </c>
      <c r="AA243">
        <f>Table1[[#This Row],[Product Thickness '[m']]]*Table1[[#This Row],[Area '[m²'] ]]</f>
        <v>0.18</v>
      </c>
      <c r="AC243">
        <v>300</v>
      </c>
      <c r="AH243">
        <v>1</v>
      </c>
      <c r="AI243">
        <v>1</v>
      </c>
      <c r="AJ243" t="s">
        <v>118</v>
      </c>
      <c r="AK243" t="s">
        <v>1128</v>
      </c>
      <c r="AL243" t="s">
        <v>1126</v>
      </c>
      <c r="AM243" s="9">
        <f>SUM(AO243,AP243,AQ243)/Table1[[#This Row],[Volume '[m³']]]</f>
        <v>401.5333333333333</v>
      </c>
      <c r="AN243" s="3">
        <f>SUM(AO243,AP243,AQ243)</f>
        <v>72.275999999999996</v>
      </c>
      <c r="AO243">
        <v>62.783999999999999</v>
      </c>
      <c r="AP243">
        <v>0.35299999999999998</v>
      </c>
      <c r="AQ243">
        <v>9.1389999999999993</v>
      </c>
    </row>
    <row r="244" spans="1:58" ht="39.950000000000003" customHeight="1" x14ac:dyDescent="0.25">
      <c r="A244" t="s">
        <v>294</v>
      </c>
      <c r="B244" s="6" t="s">
        <v>19</v>
      </c>
      <c r="C244" t="s">
        <v>20</v>
      </c>
      <c r="D244" t="s">
        <v>174</v>
      </c>
      <c r="E244" t="s">
        <v>1739</v>
      </c>
      <c r="F244" t="s">
        <v>168</v>
      </c>
      <c r="G244" t="s">
        <v>295</v>
      </c>
      <c r="H244" t="s">
        <v>22</v>
      </c>
      <c r="I244" t="s">
        <v>296</v>
      </c>
      <c r="J244">
        <v>2025</v>
      </c>
      <c r="K244">
        <v>2030</v>
      </c>
      <c r="L244" t="s">
        <v>297</v>
      </c>
      <c r="M244" t="s">
        <v>298</v>
      </c>
      <c r="N244" t="s">
        <v>299</v>
      </c>
      <c r="O244" t="s">
        <v>163</v>
      </c>
      <c r="P244" t="s">
        <v>144</v>
      </c>
      <c r="Q244" t="s">
        <v>144</v>
      </c>
      <c r="R244" t="s">
        <v>28</v>
      </c>
      <c r="S244" t="s">
        <v>195</v>
      </c>
      <c r="T244">
        <v>2510</v>
      </c>
      <c r="U244" s="5">
        <f>Table1[[#This Row],[Product Thickness '[m']]]*Table1[[#This Row],[Density '[kg/m3']]]</f>
        <v>502</v>
      </c>
      <c r="V244">
        <v>0.2</v>
      </c>
      <c r="Z244">
        <f>Table1[[#This Row],[Volume '[m³']]]/Table1[[#This Row],[Product Thickness '[m']]]</f>
        <v>5</v>
      </c>
      <c r="AA244">
        <v>1</v>
      </c>
      <c r="AC244">
        <v>2510</v>
      </c>
      <c r="AH244">
        <v>1</v>
      </c>
      <c r="AI244">
        <v>1</v>
      </c>
      <c r="AJ244" t="s">
        <v>155</v>
      </c>
      <c r="AK244" t="s">
        <v>1126</v>
      </c>
      <c r="AL244" t="s">
        <v>1126</v>
      </c>
      <c r="AM244" s="9">
        <f t="shared" ref="AM244:AM249" si="10">SUM(AR244,AS244,AT244)</f>
        <v>523.095735336404</v>
      </c>
      <c r="AN244" s="3">
        <f t="shared" ref="AN244:AN249" si="11">SUM(AR244,AS244,AT244)</f>
        <v>523.095735336404</v>
      </c>
      <c r="AR244">
        <v>519.81722678076505</v>
      </c>
      <c r="AS244">
        <v>1.324574767438</v>
      </c>
      <c r="AT244">
        <v>1.9539337882009999</v>
      </c>
      <c r="AU244">
        <v>5.8065563679000003E-2</v>
      </c>
      <c r="AV244">
        <v>7.4647384E-4</v>
      </c>
      <c r="AW244">
        <v>5.0600645699999999E-3</v>
      </c>
      <c r="AX244">
        <f>Table1[[#This Row],[Global Warming Potential - Land Use And Land Use Change (GWP-luluc) '[kg CO₂e'] - A1]]+Table1[[#This Row],[Global Warming Potential - Land Use And Land Use Change (GWP-luluc) '[kg CO₂e'] - A2]]+Table1[[#This Row],[Global Warming Potential - Land Use And Land Use Change (GWP-luluc) '[kg CO₂e'] - A3]]</f>
        <v>6.3872102089000002E-2</v>
      </c>
      <c r="AY244">
        <v>-0.20677159202699999</v>
      </c>
      <c r="AZ244">
        <v>7.3328399099999999E-4</v>
      </c>
      <c r="BA244">
        <v>0.90196596206599999</v>
      </c>
      <c r="BB244">
        <f>Table1[[#This Row],[Global Warming Potential - Biogenic (GWP-biogenic) '[kg CO₂e'] - A1]]+Table1[[#This Row],[Global Warming Potential - Biogenic (GWP-biogenic) '[kg CO₂e'] - A2]]+Table1[[#This Row],[Global Warming Potential - Biogenic (GWP-biogenic) '[kg CO₂e'] - A3]]</f>
        <v>0.69592765403000001</v>
      </c>
      <c r="BC244">
        <v>519.99604376367199</v>
      </c>
      <c r="BD244">
        <v>1.3232833102620001</v>
      </c>
      <c r="BE244">
        <v>1.0470525223080001</v>
      </c>
      <c r="BF244">
        <f>Table1[[#This Row],[Global Warming Potential - Fossil Fuels (GWP-fossil) '[kg CO₂e'] - A1]]+Table1[[#This Row],[Global Warming Potential - Fossil Fuels (GWP-fossil) '[kg CO₂e'] - A2]]+Table1[[#This Row],[Global Warming Potential - Fossil Fuels (GWP-fossil) '[kg CO₂e'] - A3]]</f>
        <v>522.36637959624204</v>
      </c>
    </row>
    <row r="245" spans="1:58" ht="39.950000000000003" customHeight="1" x14ac:dyDescent="0.25">
      <c r="A245" t="s">
        <v>494</v>
      </c>
      <c r="B245" s="6" t="s">
        <v>35</v>
      </c>
      <c r="C245" t="s">
        <v>1192</v>
      </c>
      <c r="D245" t="s">
        <v>174</v>
      </c>
      <c r="E245" t="s">
        <v>1740</v>
      </c>
      <c r="F245" t="s">
        <v>168</v>
      </c>
      <c r="G245" t="s">
        <v>495</v>
      </c>
      <c r="H245" t="s">
        <v>22</v>
      </c>
      <c r="I245" t="s">
        <v>496</v>
      </c>
      <c r="J245">
        <v>2022</v>
      </c>
      <c r="K245">
        <v>2027</v>
      </c>
      <c r="L245" t="s">
        <v>497</v>
      </c>
      <c r="M245" t="s">
        <v>498</v>
      </c>
      <c r="N245" t="s">
        <v>173</v>
      </c>
      <c r="O245" t="s">
        <v>154</v>
      </c>
      <c r="P245" t="s">
        <v>27</v>
      </c>
      <c r="Q245" t="s">
        <v>27</v>
      </c>
      <c r="R245" t="s">
        <v>28</v>
      </c>
      <c r="S245" t="s">
        <v>53</v>
      </c>
      <c r="T245">
        <v>2601</v>
      </c>
      <c r="AA245">
        <v>1</v>
      </c>
      <c r="AC245">
        <v>2601</v>
      </c>
      <c r="AH245">
        <v>1</v>
      </c>
      <c r="AI245">
        <v>1</v>
      </c>
      <c r="AJ245" t="s">
        <v>155</v>
      </c>
      <c r="AK245" t="s">
        <v>1126</v>
      </c>
      <c r="AL245" t="s">
        <v>1126</v>
      </c>
      <c r="AM245" s="9">
        <f t="shared" si="10"/>
        <v>586.7047182081709</v>
      </c>
      <c r="AN245" s="3">
        <f t="shared" si="11"/>
        <v>586.7047182081709</v>
      </c>
      <c r="AR245">
        <v>570.65712838909099</v>
      </c>
      <c r="AS245">
        <v>8.2890700813380001</v>
      </c>
      <c r="AT245">
        <v>7.7585197377419997</v>
      </c>
      <c r="AU245">
        <v>0.24807663267400001</v>
      </c>
      <c r="AV245">
        <v>2.947707205E-3</v>
      </c>
      <c r="AW245">
        <v>8.5393176229999999E-3</v>
      </c>
      <c r="AX245">
        <f>Table1[[#This Row],[Global Warming Potential - Land Use And Land Use Change (GWP-luluc) '[kg CO₂e'] - A1]]+Table1[[#This Row],[Global Warming Potential - Land Use And Land Use Change (GWP-luluc) '[kg CO₂e'] - A2]]+Table1[[#This Row],[Global Warming Potential - Land Use And Land Use Change (GWP-luluc) '[kg CO₂e'] - A3]]</f>
        <v>0.259563657502</v>
      </c>
      <c r="AY245">
        <v>-7.5134383434940002</v>
      </c>
      <c r="AZ245">
        <v>4.4528334199999998E-3</v>
      </c>
      <c r="BA245">
        <v>6.1059489894989998</v>
      </c>
      <c r="BB245">
        <f>Table1[[#This Row],[Global Warming Potential - Biogenic (GWP-biogenic) '[kg CO₂e'] - A1]]+Table1[[#This Row],[Global Warming Potential - Biogenic (GWP-biogenic) '[kg CO₂e'] - A2]]+Table1[[#This Row],[Global Warming Potential - Biogenic (GWP-biogenic) '[kg CO₂e'] - A3]]</f>
        <v>-1.4030365205750002</v>
      </c>
      <c r="BC245">
        <v>577.97252358251399</v>
      </c>
      <c r="BD245">
        <v>8.2819399718630002</v>
      </c>
      <c r="BE245">
        <v>1.644172211114</v>
      </c>
      <c r="BF245">
        <f>Table1[[#This Row],[Global Warming Potential - Fossil Fuels (GWP-fossil) '[kg CO₂e'] - A1]]+Table1[[#This Row],[Global Warming Potential - Fossil Fuels (GWP-fossil) '[kg CO₂e'] - A2]]+Table1[[#This Row],[Global Warming Potential - Fossil Fuels (GWP-fossil) '[kg CO₂e'] - A3]]</f>
        <v>587.89863576549101</v>
      </c>
    </row>
    <row r="246" spans="1:58" ht="39.950000000000003" customHeight="1" x14ac:dyDescent="0.25">
      <c r="A246" t="s">
        <v>522</v>
      </c>
      <c r="B246" s="6" t="s">
        <v>35</v>
      </c>
      <c r="C246" t="s">
        <v>1192</v>
      </c>
      <c r="D246" t="s">
        <v>174</v>
      </c>
      <c r="E246" t="s">
        <v>1740</v>
      </c>
      <c r="F246" t="s">
        <v>168</v>
      </c>
      <c r="G246" t="s">
        <v>523</v>
      </c>
      <c r="H246" t="s">
        <v>22</v>
      </c>
      <c r="I246" t="s">
        <v>524</v>
      </c>
      <c r="J246">
        <v>2022</v>
      </c>
      <c r="K246">
        <v>2027</v>
      </c>
      <c r="L246" t="s">
        <v>525</v>
      </c>
      <c r="M246" t="s">
        <v>526</v>
      </c>
      <c r="N246" t="s">
        <v>173</v>
      </c>
      <c r="O246" t="s">
        <v>154</v>
      </c>
      <c r="P246" t="s">
        <v>27</v>
      </c>
      <c r="Q246" t="s">
        <v>27</v>
      </c>
      <c r="R246" t="s">
        <v>28</v>
      </c>
      <c r="S246" t="s">
        <v>53</v>
      </c>
      <c r="T246">
        <v>2537</v>
      </c>
      <c r="AA246">
        <v>1</v>
      </c>
      <c r="AC246">
        <v>2537</v>
      </c>
      <c r="AH246">
        <v>1</v>
      </c>
      <c r="AI246">
        <v>1</v>
      </c>
      <c r="AJ246" t="s">
        <v>155</v>
      </c>
      <c r="AK246" t="s">
        <v>1126</v>
      </c>
      <c r="AL246" t="s">
        <v>1126</v>
      </c>
      <c r="AM246" s="9">
        <f t="shared" si="10"/>
        <v>435.35499999999996</v>
      </c>
      <c r="AN246" s="3">
        <f t="shared" si="11"/>
        <v>435.35499999999996</v>
      </c>
      <c r="AR246">
        <v>422.9</v>
      </c>
      <c r="AS246">
        <v>4.5720000000000001</v>
      </c>
      <c r="AT246">
        <v>7.883</v>
      </c>
      <c r="AU246">
        <v>0.14779999999999999</v>
      </c>
      <c r="AV246">
        <v>1.6260000000000001E-3</v>
      </c>
      <c r="AW246">
        <v>8.6770000000000007E-3</v>
      </c>
      <c r="AX246">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0.15810299999999997</v>
      </c>
      <c r="AY246">
        <v>0.1759</v>
      </c>
      <c r="AZ246">
        <v>2.4559999999999998E-3</v>
      </c>
      <c r="BA246">
        <v>6.2039999999999997</v>
      </c>
      <c r="BB246">
        <f>Table1[[#This Row],[Global Warming Potential - Biogenic (GWP-biogenic) '[kg CO₂e'] - A1]]+Table1[[#This Row],[Global Warming Potential - Biogenic (GWP-biogenic) '[kg CO₂e'] - A2]]+Table1[[#This Row],[Global Warming Potential - Biogenic (GWP-biogenic) '[kg CO₂e'] - A3]]</f>
        <v>6.3823559999999997</v>
      </c>
      <c r="BC246">
        <v>422.7</v>
      </c>
      <c r="BD246">
        <v>4.5679999999999996</v>
      </c>
      <c r="BE246">
        <v>1.671</v>
      </c>
      <c r="BF246">
        <f>Table1[[#This Row],[Global Warming Potential - Fossil Fuels (GWP-fossil) '[kg CO₂e'] - A1]]+Table1[[#This Row],[Global Warming Potential - Fossil Fuels (GWP-fossil) '[kg CO₂e'] - A2]]+Table1[[#This Row],[Global Warming Potential - Fossil Fuels (GWP-fossil) '[kg CO₂e'] - A3]]</f>
        <v>428.93899999999996</v>
      </c>
    </row>
    <row r="247" spans="1:58" ht="39.950000000000003" customHeight="1" x14ac:dyDescent="0.25">
      <c r="A247" t="s">
        <v>554</v>
      </c>
      <c r="B247" s="6" t="s">
        <v>35</v>
      </c>
      <c r="C247" t="s">
        <v>1192</v>
      </c>
      <c r="D247" t="s">
        <v>174</v>
      </c>
      <c r="E247" t="s">
        <v>1737</v>
      </c>
      <c r="F247" t="s">
        <v>168</v>
      </c>
      <c r="G247" t="s">
        <v>555</v>
      </c>
      <c r="H247" t="s">
        <v>22</v>
      </c>
      <c r="I247" t="s">
        <v>556</v>
      </c>
      <c r="J247">
        <v>2022</v>
      </c>
      <c r="K247">
        <v>2027</v>
      </c>
      <c r="L247" t="s">
        <v>557</v>
      </c>
      <c r="M247" t="s">
        <v>558</v>
      </c>
      <c r="N247" t="s">
        <v>559</v>
      </c>
      <c r="O247" t="s">
        <v>154</v>
      </c>
      <c r="P247" t="s">
        <v>27</v>
      </c>
      <c r="Q247" t="s">
        <v>27</v>
      </c>
      <c r="R247" t="s">
        <v>28</v>
      </c>
      <c r="S247" t="s">
        <v>53</v>
      </c>
      <c r="T247">
        <v>2536</v>
      </c>
      <c r="AA247">
        <v>1</v>
      </c>
      <c r="AC247">
        <v>2536</v>
      </c>
      <c r="AH247">
        <v>1</v>
      </c>
      <c r="AI247">
        <v>1</v>
      </c>
      <c r="AJ247" t="s">
        <v>155</v>
      </c>
      <c r="AK247" t="s">
        <v>1126</v>
      </c>
      <c r="AL247" t="s">
        <v>1126</v>
      </c>
      <c r="AM247" s="9">
        <f t="shared" si="10"/>
        <v>441.02800000000002</v>
      </c>
      <c r="AN247" s="3">
        <f t="shared" si="11"/>
        <v>441.02800000000002</v>
      </c>
      <c r="AR247">
        <v>428.8</v>
      </c>
      <c r="AS247">
        <v>4.3220000000000001</v>
      </c>
      <c r="AT247">
        <v>7.9059999999999997</v>
      </c>
      <c r="AU247">
        <v>0.15359999999999999</v>
      </c>
      <c r="AV247">
        <v>1.537E-3</v>
      </c>
      <c r="AW247">
        <v>8.7019999999999997E-3</v>
      </c>
      <c r="AX247">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0.16383899999999998</v>
      </c>
      <c r="AY247">
        <v>-7.6340000000000003</v>
      </c>
      <c r="AZ247">
        <v>2.3219999999999998E-3</v>
      </c>
      <c r="BA247">
        <v>6.2220000000000004</v>
      </c>
      <c r="BB247">
        <f>Table1[[#This Row],[Global Warming Potential - Biogenic (GWP-biogenic) '[kg CO₂e'] - A1]]+Table1[[#This Row],[Global Warming Potential - Biogenic (GWP-biogenic) '[kg CO₂e'] - A2]]+Table1[[#This Row],[Global Warming Potential - Biogenic (GWP-biogenic) '[kg CO₂e'] - A3]]</f>
        <v>-1.4096779999999995</v>
      </c>
      <c r="BC247">
        <v>436.3</v>
      </c>
      <c r="BD247">
        <v>4.3179999999999996</v>
      </c>
      <c r="BE247">
        <v>1.675</v>
      </c>
      <c r="BF247">
        <f>Table1[[#This Row],[Global Warming Potential - Fossil Fuels (GWP-fossil) '[kg CO₂e'] - A1]]+Table1[[#This Row],[Global Warming Potential - Fossil Fuels (GWP-fossil) '[kg CO₂e'] - A2]]+Table1[[#This Row],[Global Warming Potential - Fossil Fuels (GWP-fossil) '[kg CO₂e'] - A3]]</f>
        <v>442.29300000000001</v>
      </c>
    </row>
    <row r="248" spans="1:58" ht="39.950000000000003" customHeight="1" x14ac:dyDescent="0.25">
      <c r="A248" t="s">
        <v>601</v>
      </c>
      <c r="B248" s="6" t="s">
        <v>19</v>
      </c>
      <c r="C248" t="s">
        <v>20</v>
      </c>
      <c r="D248" t="s">
        <v>174</v>
      </c>
      <c r="E248" t="s">
        <v>1736</v>
      </c>
      <c r="F248" t="s">
        <v>168</v>
      </c>
      <c r="G248" t="s">
        <v>602</v>
      </c>
      <c r="H248" t="s">
        <v>22</v>
      </c>
      <c r="I248" t="s">
        <v>603</v>
      </c>
      <c r="J248">
        <v>2025</v>
      </c>
      <c r="K248">
        <v>2030</v>
      </c>
      <c r="L248" t="s">
        <v>604</v>
      </c>
      <c r="M248" t="s">
        <v>605</v>
      </c>
      <c r="N248" t="s">
        <v>606</v>
      </c>
      <c r="O248" t="s">
        <v>607</v>
      </c>
      <c r="P248" t="s">
        <v>144</v>
      </c>
      <c r="Q248" t="s">
        <v>144</v>
      </c>
      <c r="R248" t="s">
        <v>28</v>
      </c>
      <c r="S248" t="s">
        <v>195</v>
      </c>
      <c r="T248">
        <v>2478</v>
      </c>
      <c r="AA248">
        <v>1</v>
      </c>
      <c r="AC248">
        <v>2478</v>
      </c>
      <c r="AH248">
        <v>1</v>
      </c>
      <c r="AI248">
        <v>1</v>
      </c>
      <c r="AJ248" t="s">
        <v>155</v>
      </c>
      <c r="AK248" t="s">
        <v>1126</v>
      </c>
      <c r="AL248" t="s">
        <v>1126</v>
      </c>
      <c r="AM248" s="9">
        <f t="shared" si="10"/>
        <v>443.74522999999999</v>
      </c>
      <c r="AN248" s="3">
        <f t="shared" si="11"/>
        <v>443.74522999999999</v>
      </c>
      <c r="AR248">
        <v>441.8</v>
      </c>
      <c r="AS248">
        <v>1.223E-2</v>
      </c>
      <c r="AT248">
        <v>1.9330000000000001</v>
      </c>
      <c r="AU248">
        <v>4.478E-2</v>
      </c>
      <c r="AV248">
        <v>6.8909999999999998E-6</v>
      </c>
      <c r="AW248">
        <v>5.006E-3</v>
      </c>
      <c r="AX248">
        <f>Table1[[#This Row],[Global Warming Potential - Land Use And Land Use Change (GWP-luluc) '[kg CO₂e'] - A1]]+Table1[[#This Row],[Global Warming Potential - Land Use And Land Use Change (GWP-luluc) '[kg CO₂e'] - A2]]+Table1[[#This Row],[Global Warming Potential - Land Use And Land Use Change (GWP-luluc) '[kg CO₂e'] - A3]]</f>
        <v>4.9792891000000006E-2</v>
      </c>
      <c r="AY248">
        <v>-0.110128711763</v>
      </c>
      <c r="AZ248">
        <v>6.769025E-6</v>
      </c>
      <c r="BA248">
        <v>0.89229562153999997</v>
      </c>
      <c r="BB248">
        <f>Table1[[#This Row],[Global Warming Potential - Biogenic (GWP-biogenic) '[kg CO₂e'] - A1]]+Table1[[#This Row],[Global Warming Potential - Biogenic (GWP-biogenic) '[kg CO₂e'] - A2]]+Table1[[#This Row],[Global Warming Potential - Biogenic (GWP-biogenic) '[kg CO₂e'] - A3]]</f>
        <v>0.78217367880199995</v>
      </c>
      <c r="BC248">
        <v>441.87066725484999</v>
      </c>
      <c r="BD248">
        <v>1.2215373396E-2</v>
      </c>
      <c r="BE248">
        <v>1.0358266503069999</v>
      </c>
      <c r="BF248">
        <f>Table1[[#This Row],[Global Warming Potential - Fossil Fuels (GWP-fossil) '[kg CO₂e'] - A1]]+Table1[[#This Row],[Global Warming Potential - Fossil Fuels (GWP-fossil) '[kg CO₂e'] - A2]]+Table1[[#This Row],[Global Warming Potential - Fossil Fuels (GWP-fossil) '[kg CO₂e'] - A3]]</f>
        <v>442.91870927855297</v>
      </c>
    </row>
    <row r="249" spans="1:58" ht="39.950000000000003" customHeight="1" x14ac:dyDescent="0.25">
      <c r="A249" t="s">
        <v>608</v>
      </c>
      <c r="B249" s="6" t="s">
        <v>35</v>
      </c>
      <c r="C249" t="s">
        <v>1192</v>
      </c>
      <c r="D249" t="s">
        <v>174</v>
      </c>
      <c r="E249" t="s">
        <v>1736</v>
      </c>
      <c r="F249" t="s">
        <v>168</v>
      </c>
      <c r="G249" t="s">
        <v>609</v>
      </c>
      <c r="H249" t="s">
        <v>22</v>
      </c>
      <c r="I249" t="s">
        <v>610</v>
      </c>
      <c r="J249">
        <v>2022</v>
      </c>
      <c r="K249">
        <v>2027</v>
      </c>
      <c r="L249" t="s">
        <v>611</v>
      </c>
      <c r="M249" t="s">
        <v>612</v>
      </c>
      <c r="N249" t="s">
        <v>173</v>
      </c>
      <c r="O249" t="s">
        <v>154</v>
      </c>
      <c r="P249" t="s">
        <v>27</v>
      </c>
      <c r="Q249" t="s">
        <v>27</v>
      </c>
      <c r="R249" t="s">
        <v>28</v>
      </c>
      <c r="S249" t="s">
        <v>53</v>
      </c>
      <c r="T249">
        <v>2503</v>
      </c>
      <c r="AA249">
        <v>1</v>
      </c>
      <c r="AC249">
        <v>2503</v>
      </c>
      <c r="AH249">
        <v>1</v>
      </c>
      <c r="AI249">
        <v>1</v>
      </c>
      <c r="AJ249" t="s">
        <v>155</v>
      </c>
      <c r="AK249" t="s">
        <v>1126</v>
      </c>
      <c r="AL249" t="s">
        <v>1126</v>
      </c>
      <c r="AM249" s="9">
        <f t="shared" si="10"/>
        <v>278.15289999999999</v>
      </c>
      <c r="AN249" s="3">
        <f t="shared" si="11"/>
        <v>278.15289999999999</v>
      </c>
      <c r="AR249">
        <v>269.5</v>
      </c>
      <c r="AS249">
        <v>0.85389999999999999</v>
      </c>
      <c r="AT249">
        <v>7.7990000000000004</v>
      </c>
      <c r="AU249">
        <v>6.1039999999999997E-2</v>
      </c>
      <c r="AV249">
        <v>3.0370000000000001E-4</v>
      </c>
      <c r="AW249">
        <v>8.5839999999999996E-3</v>
      </c>
      <c r="AX249">
        <f>Table1[[#This Row],[Global Warming Potential - Land Use And Land Use Change (GWP-luluc) '[kg CO₂e'] - A1]]+Table1[[#This Row],[Global Warming Potential - Land Use And Land Use Change (GWP-luluc) '[kg CO₂e'] - A2]]+Table1[[#This Row],[Global Warming Potential - Land Use And Land Use Change (GWP-luluc) '[kg CO₂e'] - A3]]</f>
        <v>6.9927699999999995E-2</v>
      </c>
      <c r="AY249">
        <v>-7.7619999999999996</v>
      </c>
      <c r="AZ249">
        <v>4.5869999999999998E-4</v>
      </c>
      <c r="BA249">
        <v>6.1379999999999999</v>
      </c>
      <c r="BB249">
        <f>Table1[[#This Row],[Global Warming Potential - Biogenic (GWP-biogenic) '[kg CO₂e'] - A1]]+Table1[[#This Row],[Global Warming Potential - Biogenic (GWP-biogenic) '[kg CO₂e'] - A2]]+Table1[[#This Row],[Global Warming Potential - Biogenic (GWP-biogenic) '[kg CO₂e'] - A3]]</f>
        <v>-1.6235412999999994</v>
      </c>
      <c r="BC249">
        <v>277.2</v>
      </c>
      <c r="BD249">
        <v>0.85309999999999997</v>
      </c>
      <c r="BE249">
        <v>1.653</v>
      </c>
      <c r="BF249">
        <f>Table1[[#This Row],[Global Warming Potential - Fossil Fuels (GWP-fossil) '[kg CO₂e'] - A1]]+Table1[[#This Row],[Global Warming Potential - Fossil Fuels (GWP-fossil) '[kg CO₂e'] - A2]]+Table1[[#This Row],[Global Warming Potential - Fossil Fuels (GWP-fossil) '[kg CO₂e'] - A3]]</f>
        <v>279.70609999999999</v>
      </c>
    </row>
    <row r="250" spans="1:58" ht="39.950000000000003" customHeight="1" x14ac:dyDescent="0.25">
      <c r="A250" t="s">
        <v>697</v>
      </c>
      <c r="B250" s="6" t="s">
        <v>35</v>
      </c>
      <c r="C250" t="s">
        <v>1192</v>
      </c>
      <c r="D250" t="s">
        <v>174</v>
      </c>
      <c r="E250" t="s">
        <v>1738</v>
      </c>
      <c r="F250" t="s">
        <v>34</v>
      </c>
      <c r="G250" t="s">
        <v>698</v>
      </c>
      <c r="H250" t="s">
        <v>22</v>
      </c>
      <c r="I250" t="s">
        <v>232</v>
      </c>
      <c r="J250">
        <v>2020</v>
      </c>
      <c r="K250">
        <v>2025</v>
      </c>
      <c r="L250" t="s">
        <v>233</v>
      </c>
      <c r="M250" t="s">
        <v>699</v>
      </c>
      <c r="N250" t="s">
        <v>235</v>
      </c>
      <c r="P250" t="s">
        <v>41</v>
      </c>
      <c r="Q250" t="s">
        <v>41</v>
      </c>
      <c r="R250" t="s">
        <v>28</v>
      </c>
      <c r="S250" t="s">
        <v>236</v>
      </c>
      <c r="T250" s="2">
        <f>Table1[[#This Row],[Volume '[m³']]]*Table1[[#This Row],[Density '[kg/m3']]]</f>
        <v>69.36</v>
      </c>
      <c r="U250">
        <f>Table1[[#This Row],[Product Thickness '[m']]]*Table1[[#This Row],[Density '[kg/m3']]]</f>
        <v>57.800000000000004</v>
      </c>
      <c r="V250">
        <v>0.2</v>
      </c>
      <c r="W250">
        <v>1</v>
      </c>
      <c r="X250">
        <v>1.2</v>
      </c>
      <c r="Z250">
        <f>Table1[[#This Row],[Product Length '[m']]]*Table1[[#This Row],[Product Width '[m']]]</f>
        <v>1.2</v>
      </c>
      <c r="AA250">
        <f>Table1[[#This Row],[Product Thickness '[m']]]*Table1[[#This Row],[Area '[m²'] ]]</f>
        <v>0.24</v>
      </c>
      <c r="AC250">
        <v>289</v>
      </c>
      <c r="AH250">
        <v>1</v>
      </c>
      <c r="AI250">
        <v>1</v>
      </c>
      <c r="AJ250" t="s">
        <v>118</v>
      </c>
      <c r="AK250" t="s">
        <v>1128</v>
      </c>
      <c r="AL250" t="s">
        <v>1126</v>
      </c>
      <c r="AM250" s="9">
        <f>SUM(AO250,AP250,AQ250)/Table1[[#This Row],[Volume '[m³']]]</f>
        <v>280.14166666666671</v>
      </c>
      <c r="AN250" s="3">
        <f>SUM(AO250,AP250,AQ250)</f>
        <v>67.234000000000009</v>
      </c>
      <c r="AO250">
        <v>58.387999999999998</v>
      </c>
      <c r="AP250">
        <v>0.32500000000000001</v>
      </c>
      <c r="AQ250">
        <v>8.5210000000000008</v>
      </c>
    </row>
    <row r="251" spans="1:58" ht="39.950000000000003" customHeight="1" x14ac:dyDescent="0.25">
      <c r="A251" t="s">
        <v>700</v>
      </c>
      <c r="B251" s="6" t="s">
        <v>35</v>
      </c>
      <c r="C251" t="s">
        <v>1192</v>
      </c>
      <c r="D251" t="s">
        <v>174</v>
      </c>
      <c r="E251" t="s">
        <v>1738</v>
      </c>
      <c r="F251" t="s">
        <v>34</v>
      </c>
      <c r="G251" t="s">
        <v>701</v>
      </c>
      <c r="H251" t="s">
        <v>22</v>
      </c>
      <c r="I251" t="s">
        <v>232</v>
      </c>
      <c r="J251">
        <v>2020</v>
      </c>
      <c r="K251">
        <v>2025</v>
      </c>
      <c r="L251" t="s">
        <v>233</v>
      </c>
      <c r="M251" t="s">
        <v>702</v>
      </c>
      <c r="N251" t="s">
        <v>235</v>
      </c>
      <c r="P251" t="s">
        <v>41</v>
      </c>
      <c r="Q251" t="s">
        <v>41</v>
      </c>
      <c r="R251" t="s">
        <v>28</v>
      </c>
      <c r="S251" t="s">
        <v>236</v>
      </c>
      <c r="T251" s="2">
        <f>Table1[[#This Row],[Volume '[m³']]]*Table1[[#This Row],[Density '[kg/m3']]]</f>
        <v>169.72800000000001</v>
      </c>
      <c r="U251">
        <f>Table1[[#This Row],[Product Thickness '[m']]]*Table1[[#This Row],[Density '[kg/m3']]]</f>
        <v>141.44</v>
      </c>
      <c r="V251">
        <v>0.32</v>
      </c>
      <c r="W251">
        <v>1</v>
      </c>
      <c r="X251">
        <v>1.2</v>
      </c>
      <c r="Z251">
        <f>Table1[[#This Row],[Product Length '[m']]]*Table1[[#This Row],[Product Width '[m']]]</f>
        <v>1.2</v>
      </c>
      <c r="AA251">
        <f>Table1[[#This Row],[Product Thickness '[m']]]*Table1[[#This Row],[Area '[m²'] ]]</f>
        <v>0.38400000000000001</v>
      </c>
      <c r="AC251">
        <v>442</v>
      </c>
      <c r="AH251">
        <v>1</v>
      </c>
      <c r="AI251">
        <v>1</v>
      </c>
      <c r="AJ251" t="s">
        <v>118</v>
      </c>
      <c r="AK251" t="s">
        <v>1128</v>
      </c>
      <c r="AL251" t="s">
        <v>1126</v>
      </c>
      <c r="AM251" s="9">
        <f>SUM(AO251,AP251,AQ251)/Table1[[#This Row],[Volume '[m³']]]</f>
        <v>292.66927083333331</v>
      </c>
      <c r="AN251" s="3">
        <f>SUM(AO251,AP251,AQ251)</f>
        <v>112.38500000000001</v>
      </c>
      <c r="AO251">
        <v>102.8</v>
      </c>
      <c r="AP251">
        <v>0.55800000000000005</v>
      </c>
      <c r="AQ251">
        <v>9.0269999999999992</v>
      </c>
    </row>
    <row r="252" spans="1:58" ht="39.950000000000003" customHeight="1" x14ac:dyDescent="0.25">
      <c r="A252" t="s">
        <v>766</v>
      </c>
      <c r="B252" s="6" t="s">
        <v>19</v>
      </c>
      <c r="C252" t="s">
        <v>20</v>
      </c>
      <c r="D252" t="s">
        <v>174</v>
      </c>
      <c r="E252" t="s">
        <v>1739</v>
      </c>
      <c r="F252" t="s">
        <v>168</v>
      </c>
      <c r="G252" t="s">
        <v>767</v>
      </c>
      <c r="H252" t="s">
        <v>22</v>
      </c>
      <c r="I252" t="s">
        <v>768</v>
      </c>
      <c r="J252">
        <v>2025</v>
      </c>
      <c r="K252">
        <v>2030</v>
      </c>
      <c r="L252" t="s">
        <v>769</v>
      </c>
      <c r="M252" t="s">
        <v>770</v>
      </c>
      <c r="N252" t="s">
        <v>553</v>
      </c>
      <c r="O252" t="s">
        <v>163</v>
      </c>
      <c r="P252" t="s">
        <v>144</v>
      </c>
      <c r="Q252" t="s">
        <v>144</v>
      </c>
      <c r="R252" t="s">
        <v>28</v>
      </c>
      <c r="S252" t="s">
        <v>195</v>
      </c>
      <c r="T252">
        <v>2504</v>
      </c>
      <c r="U252" s="5">
        <f>Table1[[#This Row],[Product Thickness '[m']]]*Table1[[#This Row],[Density '[kg/m3']]]</f>
        <v>250.4</v>
      </c>
      <c r="V252">
        <v>0.1</v>
      </c>
      <c r="Z252">
        <f>Table1[[#This Row],[Volume '[m³']]]/Table1[[#This Row],[Product Thickness '[m']]]</f>
        <v>10</v>
      </c>
      <c r="AA252">
        <v>1</v>
      </c>
      <c r="AC252">
        <v>2504</v>
      </c>
      <c r="AH252">
        <v>1</v>
      </c>
      <c r="AI252">
        <v>1</v>
      </c>
      <c r="AJ252" t="s">
        <v>155</v>
      </c>
      <c r="AK252" t="s">
        <v>1126</v>
      </c>
      <c r="AL252" t="s">
        <v>1126</v>
      </c>
      <c r="AM252" s="9">
        <f>SUM(AR252,AS252,AT252)</f>
        <v>549.74299999999994</v>
      </c>
      <c r="AN252" s="3">
        <f>SUM(AR252,AS252,AT252)</f>
        <v>549.74299999999994</v>
      </c>
      <c r="AR252">
        <v>546.29999999999995</v>
      </c>
      <c r="AS252">
        <v>1.79</v>
      </c>
      <c r="AT252">
        <v>1.653</v>
      </c>
      <c r="AU252">
        <v>6.3750000000000001E-2</v>
      </c>
      <c r="AV252">
        <v>1.0089999999999999E-3</v>
      </c>
      <c r="AW252">
        <v>4.4739999999999997E-3</v>
      </c>
      <c r="AX252">
        <f>Table1[[#This Row],[Global Warming Potential - Land Use And Land Use Change (GWP-luluc) '[kg CO₂e'] - A1]]+Table1[[#This Row],[Global Warming Potential - Land Use And Land Use Change (GWP-luluc) '[kg CO₂e'] - A2]]+Table1[[#This Row],[Global Warming Potential - Land Use And Land Use Change (GWP-luluc) '[kg CO₂e'] - A3]]</f>
        <v>6.9233000000000003E-2</v>
      </c>
      <c r="AY252">
        <v>-0.17349579321399999</v>
      </c>
      <c r="AZ252">
        <v>9.9115267600000004E-4</v>
      </c>
      <c r="BA252">
        <v>0.84746525302300002</v>
      </c>
      <c r="BB252">
        <f>Table1[[#This Row],[Global Warming Potential - Biogenic (GWP-biogenic) '[kg CO₂e'] - A1]]+Table1[[#This Row],[Global Warming Potential - Biogenic (GWP-biogenic) '[kg CO₂e'] - A2]]+Table1[[#This Row],[Global Warming Potential - Biogenic (GWP-biogenic) '[kg CO₂e'] - A3]]</f>
        <v>0.67496061248500006</v>
      </c>
      <c r="BC252">
        <v>546.4</v>
      </c>
      <c r="BD252">
        <v>1.7889999999999999</v>
      </c>
      <c r="BE252">
        <v>0.80130000000000001</v>
      </c>
      <c r="BF252">
        <f>Table1[[#This Row],[Global Warming Potential - Fossil Fuels (GWP-fossil) '[kg CO₂e'] - A1]]+Table1[[#This Row],[Global Warming Potential - Fossil Fuels (GWP-fossil) '[kg CO₂e'] - A2]]+Table1[[#This Row],[Global Warming Potential - Fossil Fuels (GWP-fossil) '[kg CO₂e'] - A3]]</f>
        <v>548.99029999999993</v>
      </c>
    </row>
    <row r="253" spans="1:58" ht="39.950000000000003" customHeight="1" x14ac:dyDescent="0.25">
      <c r="A253" t="s">
        <v>793</v>
      </c>
      <c r="B253" s="6" t="s">
        <v>35</v>
      </c>
      <c r="C253" t="s">
        <v>1192</v>
      </c>
      <c r="D253" t="s">
        <v>174</v>
      </c>
      <c r="E253" t="s">
        <v>1738</v>
      </c>
      <c r="F253" t="s">
        <v>34</v>
      </c>
      <c r="G253" t="s">
        <v>794</v>
      </c>
      <c r="H253" t="s">
        <v>22</v>
      </c>
      <c r="I253" t="s">
        <v>232</v>
      </c>
      <c r="J253">
        <v>2021</v>
      </c>
      <c r="K253">
        <v>2025</v>
      </c>
      <c r="L253" t="s">
        <v>233</v>
      </c>
      <c r="M253" t="s">
        <v>795</v>
      </c>
      <c r="N253" t="s">
        <v>796</v>
      </c>
      <c r="P253" t="s">
        <v>41</v>
      </c>
      <c r="Q253" t="s">
        <v>41</v>
      </c>
      <c r="R253" t="s">
        <v>28</v>
      </c>
      <c r="S253" t="s">
        <v>236</v>
      </c>
      <c r="T253" s="2">
        <f>Table1[[#This Row],[Volume '[m³']]]*Table1[[#This Row],[Density '[kg/m3']]]</f>
        <v>42.839999999999996</v>
      </c>
      <c r="U253">
        <f>Table1[[#This Row],[Product Thickness '[m']]]*Table1[[#This Row],[Density '[kg/m3']]]</f>
        <v>35.699999999999996</v>
      </c>
      <c r="V253">
        <v>0.15</v>
      </c>
      <c r="W253">
        <v>1</v>
      </c>
      <c r="X253">
        <v>1.2</v>
      </c>
      <c r="Z253">
        <f>Table1[[#This Row],[Product Length '[m']]]*Table1[[#This Row],[Product Width '[m']]]</f>
        <v>1.2</v>
      </c>
      <c r="AA253">
        <f>Table1[[#This Row],[Product Thickness '[m']]]*Table1[[#This Row],[Area '[m²'] ]]</f>
        <v>0.18</v>
      </c>
      <c r="AC253">
        <v>238</v>
      </c>
      <c r="AH253">
        <v>1</v>
      </c>
      <c r="AI253">
        <v>1</v>
      </c>
      <c r="AJ253" t="s">
        <v>118</v>
      </c>
      <c r="AK253" t="s">
        <v>1128</v>
      </c>
      <c r="AL253" t="s">
        <v>1126</v>
      </c>
      <c r="AM253" s="9">
        <f>SUM(AO253,AP253,AQ253)/Table1[[#This Row],[Volume '[m³']]]</f>
        <v>329.92777777777781</v>
      </c>
      <c r="AN253" s="3">
        <f>SUM(AO253,AP253,AQ253)</f>
        <v>59.387</v>
      </c>
      <c r="AO253">
        <v>51.8</v>
      </c>
      <c r="AP253">
        <v>0.33700000000000002</v>
      </c>
      <c r="AQ253">
        <v>7.25</v>
      </c>
    </row>
    <row r="254" spans="1:58" ht="39.950000000000003" customHeight="1" x14ac:dyDescent="0.25">
      <c r="A254" t="s">
        <v>816</v>
      </c>
      <c r="B254" s="6" t="s">
        <v>35</v>
      </c>
      <c r="C254" t="s">
        <v>1192</v>
      </c>
      <c r="D254" t="s">
        <v>174</v>
      </c>
      <c r="E254" t="s">
        <v>1736</v>
      </c>
      <c r="F254" t="s">
        <v>168</v>
      </c>
      <c r="G254" t="s">
        <v>817</v>
      </c>
      <c r="H254" t="s">
        <v>22</v>
      </c>
      <c r="I254" t="s">
        <v>818</v>
      </c>
      <c r="J254">
        <v>2022</v>
      </c>
      <c r="K254">
        <v>2027</v>
      </c>
      <c r="L254" t="s">
        <v>819</v>
      </c>
      <c r="M254" t="s">
        <v>820</v>
      </c>
      <c r="N254" t="s">
        <v>821</v>
      </c>
      <c r="O254" t="s">
        <v>822</v>
      </c>
      <c r="P254" t="s">
        <v>27</v>
      </c>
      <c r="Q254" t="s">
        <v>27</v>
      </c>
      <c r="R254" t="s">
        <v>28</v>
      </c>
      <c r="S254" t="s">
        <v>53</v>
      </c>
      <c r="T254">
        <v>2398</v>
      </c>
      <c r="AA254">
        <v>1</v>
      </c>
      <c r="AC254">
        <v>2398</v>
      </c>
      <c r="AH254">
        <v>1</v>
      </c>
      <c r="AI254">
        <v>1</v>
      </c>
      <c r="AJ254" t="s">
        <v>155</v>
      </c>
      <c r="AK254" t="s">
        <v>1126</v>
      </c>
      <c r="AL254" t="s">
        <v>1126</v>
      </c>
      <c r="AM254" s="9">
        <f>SUM(AR254,AS254,AT254)</f>
        <v>451.30633264716801</v>
      </c>
      <c r="AN254" s="3">
        <f>SUM(AR254,AS254,AT254)</f>
        <v>451.30633264716801</v>
      </c>
      <c r="AR254">
        <v>440.97306092636802</v>
      </c>
      <c r="AS254">
        <v>2.5205257698370001</v>
      </c>
      <c r="AT254">
        <v>7.8127459509630004</v>
      </c>
      <c r="AU254">
        <v>0.106385949626</v>
      </c>
      <c r="AV254">
        <v>8.9633359400000004E-4</v>
      </c>
      <c r="AW254">
        <v>8.5990010259999992E-3</v>
      </c>
      <c r="AX254">
        <f>Table1[[#This Row],[Global Warming Potential - Land Use And Land Use Change (GWP-luluc) '[kg CO₂e'] - A1]]+Table1[[#This Row],[Global Warming Potential - Land Use And Land Use Change (GWP-luluc) '[kg CO₂e'] - A2]]+Table1[[#This Row],[Global Warming Potential - Land Use And Land Use Change (GWP-luluc) '[kg CO₂e'] - A3]]</f>
        <v>0.115881284246</v>
      </c>
      <c r="AY254">
        <v>-7.9148928800220002</v>
      </c>
      <c r="AZ254">
        <v>1.354009711E-3</v>
      </c>
      <c r="BA254">
        <v>6.1486249770599999</v>
      </c>
      <c r="BB254">
        <f>Table1[[#This Row],[Global Warming Potential - Biogenic (GWP-biogenic) '[kg CO₂e'] - A1]]+Table1[[#This Row],[Global Warming Potential - Biogenic (GWP-biogenic) '[kg CO₂e'] - A2]]+Table1[[#This Row],[Global Warming Potential - Biogenic (GWP-biogenic) '[kg CO₂e'] - A3]]</f>
        <v>-1.7649138932510002</v>
      </c>
      <c r="BC254">
        <v>448.81031972423199</v>
      </c>
      <c r="BD254">
        <v>2.5183576587590002</v>
      </c>
      <c r="BE254">
        <v>1.6556637373209999</v>
      </c>
      <c r="BF254">
        <f>Table1[[#This Row],[Global Warming Potential - Fossil Fuels (GWP-fossil) '[kg CO₂e'] - A1]]+Table1[[#This Row],[Global Warming Potential - Fossil Fuels (GWP-fossil) '[kg CO₂e'] - A2]]+Table1[[#This Row],[Global Warming Potential - Fossil Fuels (GWP-fossil) '[kg CO₂e'] - A3]]</f>
        <v>452.98434112031197</v>
      </c>
    </row>
    <row r="255" spans="1:58" ht="39.950000000000003" customHeight="1" x14ac:dyDescent="0.25">
      <c r="A255" t="s">
        <v>906</v>
      </c>
      <c r="B255" s="6" t="s">
        <v>35</v>
      </c>
      <c r="C255" t="s">
        <v>1192</v>
      </c>
      <c r="D255" t="s">
        <v>174</v>
      </c>
      <c r="E255" t="s">
        <v>1738</v>
      </c>
      <c r="F255" t="s">
        <v>34</v>
      </c>
      <c r="G255" t="s">
        <v>907</v>
      </c>
      <c r="H255" t="s">
        <v>22</v>
      </c>
      <c r="I255" t="s">
        <v>232</v>
      </c>
      <c r="J255">
        <v>2020</v>
      </c>
      <c r="K255">
        <v>2025</v>
      </c>
      <c r="L255" t="s">
        <v>233</v>
      </c>
      <c r="M255" t="s">
        <v>908</v>
      </c>
      <c r="N255" t="s">
        <v>235</v>
      </c>
      <c r="P255" t="s">
        <v>41</v>
      </c>
      <c r="Q255" t="s">
        <v>41</v>
      </c>
      <c r="R255" t="s">
        <v>28</v>
      </c>
      <c r="S255" t="s">
        <v>236</v>
      </c>
      <c r="T255" s="2">
        <f>Table1[[#This Row],[Volume '[m³']]]*Table1[[#This Row],[Density '[kg/m3']]]</f>
        <v>240.95999999999998</v>
      </c>
      <c r="U255">
        <f>Table1[[#This Row],[Product Thickness '[m']]]*Table1[[#This Row],[Density '[kg/m3']]]</f>
        <v>200.8</v>
      </c>
      <c r="V255">
        <v>0.4</v>
      </c>
      <c r="W255">
        <v>1</v>
      </c>
      <c r="X255">
        <v>1.2</v>
      </c>
      <c r="Z255">
        <f>Table1[[#This Row],[Product Length '[m']]]*Table1[[#This Row],[Product Width '[m']]]</f>
        <v>1.2</v>
      </c>
      <c r="AA255">
        <f>Table1[[#This Row],[Product Thickness '[m']]]*Table1[[#This Row],[Area '[m²'] ]]</f>
        <v>0.48</v>
      </c>
      <c r="AC255">
        <v>502</v>
      </c>
      <c r="AH255">
        <v>1</v>
      </c>
      <c r="AI255">
        <v>1</v>
      </c>
      <c r="AJ255" t="s">
        <v>118</v>
      </c>
      <c r="AK255" t="s">
        <v>1128</v>
      </c>
      <c r="AL255" t="s">
        <v>1126</v>
      </c>
      <c r="AM255" s="9">
        <f>SUM(AO255,AP255,AQ255)/Table1[[#This Row],[Volume '[m³']]]</f>
        <v>278.43333333333334</v>
      </c>
      <c r="AN255" s="3">
        <f>SUM(AO255,AP255,AQ255)</f>
        <v>133.648</v>
      </c>
      <c r="AO255">
        <v>117.518</v>
      </c>
      <c r="AP255">
        <v>0.67300000000000004</v>
      </c>
      <c r="AQ255">
        <v>15.457000000000001</v>
      </c>
    </row>
    <row r="256" spans="1:58" ht="39.950000000000003" customHeight="1" x14ac:dyDescent="0.25">
      <c r="A256" t="s">
        <v>940</v>
      </c>
      <c r="B256" s="6" t="s">
        <v>35</v>
      </c>
      <c r="C256" t="s">
        <v>1192</v>
      </c>
      <c r="D256" t="s">
        <v>174</v>
      </c>
      <c r="E256" t="s">
        <v>1738</v>
      </c>
      <c r="F256" t="s">
        <v>34</v>
      </c>
      <c r="G256" t="s">
        <v>941</v>
      </c>
      <c r="H256" t="s">
        <v>22</v>
      </c>
      <c r="I256" t="s">
        <v>232</v>
      </c>
      <c r="J256">
        <v>2020</v>
      </c>
      <c r="K256">
        <v>2025</v>
      </c>
      <c r="L256" t="s">
        <v>233</v>
      </c>
      <c r="M256" t="s">
        <v>942</v>
      </c>
      <c r="N256" t="s">
        <v>943</v>
      </c>
      <c r="P256" t="s">
        <v>41</v>
      </c>
      <c r="Q256" t="s">
        <v>41</v>
      </c>
      <c r="R256" t="s">
        <v>28</v>
      </c>
      <c r="S256" t="s">
        <v>236</v>
      </c>
      <c r="T256" s="2">
        <f>Table1[[#This Row],[Volume '[m³']]]*Table1[[#This Row],[Density '[kg/m3']]]</f>
        <v>102.89999999999999</v>
      </c>
      <c r="U256">
        <f>Table1[[#This Row],[Product Thickness '[m']]]*Table1[[#This Row],[Density '[kg/m3']]]</f>
        <v>85.75</v>
      </c>
      <c r="V256">
        <v>0.25</v>
      </c>
      <c r="W256">
        <v>1</v>
      </c>
      <c r="X256">
        <v>1.2</v>
      </c>
      <c r="Z256">
        <f>Table1[[#This Row],[Product Length '[m']]]*Table1[[#This Row],[Product Width '[m']]]</f>
        <v>1.2</v>
      </c>
      <c r="AA256">
        <f>Table1[[#This Row],[Product Thickness '[m']]]*Table1[[#This Row],[Area '[m²'] ]]</f>
        <v>0.3</v>
      </c>
      <c r="AC256">
        <v>343</v>
      </c>
      <c r="AH256">
        <v>1</v>
      </c>
      <c r="AI256">
        <v>1</v>
      </c>
      <c r="AJ256" t="s">
        <v>118</v>
      </c>
      <c r="AK256" t="s">
        <v>1128</v>
      </c>
      <c r="AL256" t="s">
        <v>1126</v>
      </c>
      <c r="AM256" s="9">
        <f>SUM(AO256,AP256,AQ256)/Table1[[#This Row],[Volume '[m³']]]</f>
        <v>309.19333333333333</v>
      </c>
      <c r="AN256" s="3">
        <f>SUM(AO256,AP256,AQ256)</f>
        <v>92.757999999999996</v>
      </c>
      <c r="AO256">
        <v>82.073999999999998</v>
      </c>
      <c r="AP256">
        <v>0.52600000000000002</v>
      </c>
      <c r="AQ256">
        <v>10.157999999999999</v>
      </c>
    </row>
    <row r="257" spans="1:58" ht="39.950000000000003" customHeight="1" x14ac:dyDescent="0.25">
      <c r="A257" t="s">
        <v>1051</v>
      </c>
      <c r="B257" s="6" t="s">
        <v>35</v>
      </c>
      <c r="C257" t="s">
        <v>1192</v>
      </c>
      <c r="D257" t="s">
        <v>174</v>
      </c>
      <c r="E257" t="s">
        <v>1736</v>
      </c>
      <c r="F257" t="s">
        <v>168</v>
      </c>
      <c r="G257" t="s">
        <v>1052</v>
      </c>
      <c r="H257" t="s">
        <v>22</v>
      </c>
      <c r="I257" t="s">
        <v>610</v>
      </c>
      <c r="J257">
        <v>2022</v>
      </c>
      <c r="K257">
        <v>2027</v>
      </c>
      <c r="L257" t="s">
        <v>1053</v>
      </c>
      <c r="M257" t="s">
        <v>1054</v>
      </c>
      <c r="N257" t="s">
        <v>1055</v>
      </c>
      <c r="O257" t="s">
        <v>1056</v>
      </c>
      <c r="P257" t="s">
        <v>27</v>
      </c>
      <c r="Q257" t="s">
        <v>27</v>
      </c>
      <c r="R257" t="s">
        <v>28</v>
      </c>
      <c r="S257" t="s">
        <v>53</v>
      </c>
      <c r="T257">
        <v>2503</v>
      </c>
      <c r="AA257">
        <v>1</v>
      </c>
      <c r="AC257">
        <v>2503</v>
      </c>
      <c r="AH257">
        <v>1</v>
      </c>
      <c r="AI257">
        <v>1</v>
      </c>
      <c r="AJ257" t="s">
        <v>155</v>
      </c>
      <c r="AK257" t="s">
        <v>1126</v>
      </c>
      <c r="AL257" t="s">
        <v>1126</v>
      </c>
      <c r="AM257" s="9">
        <f>SUM(AR257,AS257,AT257)</f>
        <v>275.11598398387201</v>
      </c>
      <c r="AN257" s="3">
        <f>SUM(AR257,AS257,AT257)</f>
        <v>275.11598398387201</v>
      </c>
      <c r="AR257">
        <v>266.83076998554498</v>
      </c>
      <c r="AS257">
        <v>0.84807362470199998</v>
      </c>
      <c r="AT257">
        <v>7.4371403736249997</v>
      </c>
      <c r="AU257">
        <v>6.0506517203000001E-2</v>
      </c>
      <c r="AV257">
        <v>3.0158663299999997E-4</v>
      </c>
      <c r="AW257">
        <v>8.1855954490000007E-3</v>
      </c>
      <c r="AX257">
        <f>Table1[[#This Row],[Global Warming Potential - Land Use And Land Use Change (GWP-luluc) '[kg CO₂e'] - A1]]+Table1[[#This Row],[Global Warming Potential - Land Use And Land Use Change (GWP-luluc) '[kg CO₂e'] - A2]]+Table1[[#This Row],[Global Warming Potential - Land Use And Land Use Change (GWP-luluc) '[kg CO₂e'] - A3]]</f>
        <v>6.8993699285000001E-2</v>
      </c>
      <c r="AY257">
        <v>-7.766</v>
      </c>
      <c r="AZ257">
        <v>4.5560000000000002E-4</v>
      </c>
      <c r="BA257">
        <v>5.853023680303</v>
      </c>
      <c r="BB257">
        <f>Table1[[#This Row],[Global Warming Potential - Biogenic (GWP-biogenic) '[kg CO₂e'] - A1]]+Table1[[#This Row],[Global Warming Potential - Biogenic (GWP-biogenic) '[kg CO₂e'] - A2]]+Table1[[#This Row],[Global Warming Potential - Biogenic (GWP-biogenic) '[kg CO₂e'] - A3]]</f>
        <v>-1.9125207196970004</v>
      </c>
      <c r="BC257">
        <v>274.55399715047702</v>
      </c>
      <c r="BD257">
        <v>0.84734412697499994</v>
      </c>
      <c r="BE257">
        <v>1.5760660468500001</v>
      </c>
      <c r="BF257">
        <f>Table1[[#This Row],[Global Warming Potential - Fossil Fuels (GWP-fossil) '[kg CO₂e'] - A1]]+Table1[[#This Row],[Global Warming Potential - Fossil Fuels (GWP-fossil) '[kg CO₂e'] - A2]]+Table1[[#This Row],[Global Warming Potential - Fossil Fuels (GWP-fossil) '[kg CO₂e'] - A3]]</f>
        <v>276.97740732430196</v>
      </c>
    </row>
    <row r="258" spans="1:58" ht="39.950000000000003" customHeight="1" x14ac:dyDescent="0.25">
      <c r="A258" t="s">
        <v>1064</v>
      </c>
      <c r="B258" s="6" t="s">
        <v>19</v>
      </c>
      <c r="C258" t="s">
        <v>20</v>
      </c>
      <c r="D258" t="s">
        <v>174</v>
      </c>
      <c r="E258" t="s">
        <v>1739</v>
      </c>
      <c r="F258" t="s">
        <v>168</v>
      </c>
      <c r="G258" t="s">
        <v>1065</v>
      </c>
      <c r="H258" t="s">
        <v>22</v>
      </c>
      <c r="I258" t="s">
        <v>1066</v>
      </c>
      <c r="J258">
        <v>2025</v>
      </c>
      <c r="K258">
        <v>2030</v>
      </c>
      <c r="L258" t="s">
        <v>1067</v>
      </c>
      <c r="M258" t="s">
        <v>1068</v>
      </c>
      <c r="N258" t="s">
        <v>299</v>
      </c>
      <c r="O258" t="s">
        <v>163</v>
      </c>
      <c r="P258" t="s">
        <v>144</v>
      </c>
      <c r="Q258" t="s">
        <v>144</v>
      </c>
      <c r="R258" t="s">
        <v>28</v>
      </c>
      <c r="S258" t="s">
        <v>195</v>
      </c>
      <c r="T258">
        <v>2504</v>
      </c>
      <c r="U258" s="5">
        <f>Table1[[#This Row],[Product Thickness '[m']]]*Table1[[#This Row],[Density '[kg/m3']]]</f>
        <v>37.559999999999995</v>
      </c>
      <c r="V258">
        <v>1.4999999999999999E-2</v>
      </c>
      <c r="Z258">
        <f>Table1[[#This Row],[Volume '[m³']]]/Table1[[#This Row],[Product Thickness '[m']]]</f>
        <v>66.666666666666671</v>
      </c>
      <c r="AA258">
        <v>1</v>
      </c>
      <c r="AC258">
        <v>2504</v>
      </c>
      <c r="AH258">
        <v>1</v>
      </c>
      <c r="AI258">
        <v>1</v>
      </c>
      <c r="AJ258" t="s">
        <v>155</v>
      </c>
      <c r="AK258" t="s">
        <v>1126</v>
      </c>
      <c r="AL258" t="s">
        <v>1126</v>
      </c>
      <c r="AM258" s="9">
        <f>SUM(AR258,AS258,AT258)</f>
        <v>505.702</v>
      </c>
      <c r="AN258" s="3">
        <f>SUM(AR258,AS258,AT258)</f>
        <v>505.702</v>
      </c>
      <c r="AR258">
        <v>502.7</v>
      </c>
      <c r="AS258">
        <v>1.0529999999999999</v>
      </c>
      <c r="AT258">
        <v>1.9490000000000001</v>
      </c>
      <c r="AU258">
        <v>5.4609999999999999E-2</v>
      </c>
      <c r="AV258">
        <v>5.9329999999999995E-4</v>
      </c>
      <c r="AW258">
        <v>5.0480000000000004E-3</v>
      </c>
      <c r="AX258">
        <f>Table1[[#This Row],[Global Warming Potential - Land Use And Land Use Change (GWP-luluc) '[kg CO₂e'] - A1]]+Table1[[#This Row],[Global Warming Potential - Land Use And Land Use Change (GWP-luluc) '[kg CO₂e'] - A2]]+Table1[[#This Row],[Global Warming Potential - Land Use And Land Use Change (GWP-luluc) '[kg CO₂e'] - A3]]</f>
        <v>6.0251299999999994E-2</v>
      </c>
      <c r="AY258">
        <v>-0.22489999999999999</v>
      </c>
      <c r="AZ258">
        <v>5.8290000000000002E-4</v>
      </c>
      <c r="BA258">
        <v>0.89980000000000004</v>
      </c>
      <c r="BB258">
        <f>Table1[[#This Row],[Global Warming Potential - Biogenic (GWP-biogenic) '[kg CO₂e'] - A1]]+Table1[[#This Row],[Global Warming Potential - Biogenic (GWP-biogenic) '[kg CO₂e'] - A2]]+Table1[[#This Row],[Global Warming Potential - Biogenic (GWP-biogenic) '[kg CO₂e'] - A3]]</f>
        <v>0.6754829</v>
      </c>
      <c r="BC258">
        <v>502.91842448678398</v>
      </c>
      <c r="BD258">
        <v>1.052</v>
      </c>
      <c r="BE258">
        <v>1.0449999999999999</v>
      </c>
      <c r="BF258">
        <f>Table1[[#This Row],[Global Warming Potential - Fossil Fuels (GWP-fossil) '[kg CO₂e'] - A1]]+Table1[[#This Row],[Global Warming Potential - Fossil Fuels (GWP-fossil) '[kg CO₂e'] - A2]]+Table1[[#This Row],[Global Warming Potential - Fossil Fuels (GWP-fossil) '[kg CO₂e'] - A3]]</f>
        <v>505.01542448678401</v>
      </c>
    </row>
    <row r="259" spans="1:58" ht="39.950000000000003" customHeight="1" x14ac:dyDescent="0.25">
      <c r="A259" t="s">
        <v>67</v>
      </c>
      <c r="B259" s="6" t="s">
        <v>19</v>
      </c>
      <c r="C259" t="s">
        <v>20</v>
      </c>
      <c r="D259" t="s">
        <v>74</v>
      </c>
      <c r="E259" t="s">
        <v>75</v>
      </c>
      <c r="F259" t="s">
        <v>68</v>
      </c>
      <c r="G259" t="s">
        <v>69</v>
      </c>
      <c r="H259" t="s">
        <v>22</v>
      </c>
      <c r="I259" t="s">
        <v>70</v>
      </c>
      <c r="J259">
        <v>2020</v>
      </c>
      <c r="K259">
        <v>2026</v>
      </c>
      <c r="L259" t="s">
        <v>71</v>
      </c>
      <c r="M259" t="s">
        <v>72</v>
      </c>
      <c r="N259" t="s">
        <v>73</v>
      </c>
      <c r="P259" t="s">
        <v>41</v>
      </c>
      <c r="Q259" t="s">
        <v>41</v>
      </c>
      <c r="R259" t="s">
        <v>28</v>
      </c>
      <c r="S259" t="s">
        <v>53</v>
      </c>
      <c r="Z259">
        <v>1</v>
      </c>
      <c r="AE259">
        <v>1.4</v>
      </c>
      <c r="AH259">
        <v>1</v>
      </c>
      <c r="AI259">
        <v>1</v>
      </c>
      <c r="AJ259" t="s">
        <v>43</v>
      </c>
      <c r="AK259" t="s">
        <v>1127</v>
      </c>
      <c r="AL259" t="s">
        <v>1127</v>
      </c>
      <c r="AM259" s="9">
        <f>SUM(AO259,AP259,AQ259)</f>
        <v>79.39</v>
      </c>
      <c r="AN259" s="3">
        <f>SUM(AO259,AP259,AQ259)</f>
        <v>79.39</v>
      </c>
      <c r="AO259">
        <v>73.2</v>
      </c>
      <c r="AP259">
        <v>2.63</v>
      </c>
      <c r="AQ259">
        <v>3.56</v>
      </c>
    </row>
    <row r="260" spans="1:58" ht="39.950000000000003" customHeight="1" x14ac:dyDescent="0.25">
      <c r="A260" t="s">
        <v>110</v>
      </c>
      <c r="B260" s="6" t="s">
        <v>19</v>
      </c>
      <c r="C260" t="s">
        <v>20</v>
      </c>
      <c r="D260" t="s">
        <v>74</v>
      </c>
      <c r="E260" t="s">
        <v>119</v>
      </c>
      <c r="F260" t="s">
        <v>111</v>
      </c>
      <c r="G260" t="s">
        <v>112</v>
      </c>
      <c r="H260" t="s">
        <v>22</v>
      </c>
      <c r="I260" t="s">
        <v>113</v>
      </c>
      <c r="J260">
        <v>2022</v>
      </c>
      <c r="K260">
        <v>2027</v>
      </c>
      <c r="L260" t="s">
        <v>114</v>
      </c>
      <c r="M260" t="s">
        <v>115</v>
      </c>
      <c r="N260" t="s">
        <v>116</v>
      </c>
      <c r="O260" t="s">
        <v>117</v>
      </c>
      <c r="P260" t="s">
        <v>41</v>
      </c>
      <c r="Q260" t="s">
        <v>41</v>
      </c>
      <c r="R260" t="s">
        <v>28</v>
      </c>
      <c r="S260" t="s">
        <v>96</v>
      </c>
      <c r="X260">
        <v>1.23</v>
      </c>
      <c r="Y260">
        <v>2.1800000000000002</v>
      </c>
      <c r="Z260">
        <f>PRODUCT(X260,Y260)</f>
        <v>2.6814</v>
      </c>
      <c r="AE260">
        <v>1.4</v>
      </c>
      <c r="AH260">
        <v>1</v>
      </c>
      <c r="AI260">
        <v>1</v>
      </c>
      <c r="AJ260" t="s">
        <v>118</v>
      </c>
      <c r="AK260" t="s">
        <v>1128</v>
      </c>
      <c r="AL260" t="s">
        <v>1127</v>
      </c>
      <c r="AM260" s="9">
        <f>SUM(AR260,AS260,AT260)/Table1[[#This Row],[Area '[m²'] ]]</f>
        <v>196.36667412545685</v>
      </c>
      <c r="AN260" s="3">
        <f>SUM(AR260,AS260,AT260)</f>
        <v>526.5376</v>
      </c>
      <c r="AR260">
        <v>524.5</v>
      </c>
      <c r="AS260">
        <v>0.73660000000000003</v>
      </c>
      <c r="AT260">
        <v>1.3009999999999999</v>
      </c>
      <c r="AU260">
        <v>5.4260000000000002</v>
      </c>
      <c r="AV260">
        <v>2.6719999999999999E-4</v>
      </c>
      <c r="AW260">
        <v>4.5169999999999997E-4</v>
      </c>
      <c r="AX260">
        <f>Table1[[#This Row],[Global Warming Potential - Land Use And Land Use Change (GWP-luluc) '[kg CO₂e'] - A1]]+Table1[[#This Row],[Global Warming Potential - Land Use And Land Use Change (GWP-luluc) '[kg CO₂e'] - A2]]+Table1[[#This Row],[Global Warming Potential - Land Use And Land Use Change (GWP-luluc) '[kg CO₂e'] - A3]]</f>
        <v>5.4267189</v>
      </c>
      <c r="AY260">
        <v>1.6830000000000001</v>
      </c>
      <c r="AZ260">
        <v>4.2109999999999999E-4</v>
      </c>
      <c r="BA260">
        <v>1.294E-2</v>
      </c>
      <c r="BB260">
        <f>Table1[[#This Row],[Global Warming Potential - Biogenic (GWP-biogenic) '[kg CO₂e'] - A1]]+Table1[[#This Row],[Global Warming Potential - Biogenic (GWP-biogenic) '[kg CO₂e'] - A2]]+Table1[[#This Row],[Global Warming Potential - Biogenic (GWP-biogenic) '[kg CO₂e'] - A3]]</f>
        <v>1.6963611000000001</v>
      </c>
      <c r="BC260">
        <v>517.5</v>
      </c>
      <c r="BD260">
        <v>0.7359</v>
      </c>
      <c r="BE260">
        <v>1.288</v>
      </c>
      <c r="BF260">
        <f>Table1[[#This Row],[Global Warming Potential - Fossil Fuels (GWP-fossil) '[kg CO₂e'] - A1]]+Table1[[#This Row],[Global Warming Potential - Fossil Fuels (GWP-fossil) '[kg CO₂e'] - A2]]+Table1[[#This Row],[Global Warming Potential - Fossil Fuels (GWP-fossil) '[kg CO₂e'] - A3]]</f>
        <v>519.52390000000003</v>
      </c>
    </row>
    <row r="261" spans="1:58" ht="39.950000000000003" customHeight="1" x14ac:dyDescent="0.25">
      <c r="A261" t="s">
        <v>300</v>
      </c>
      <c r="B261" s="6" t="s">
        <v>19</v>
      </c>
      <c r="C261" t="s">
        <v>20</v>
      </c>
      <c r="D261" t="s">
        <v>74</v>
      </c>
      <c r="E261" t="s">
        <v>75</v>
      </c>
      <c r="F261" t="s">
        <v>111</v>
      </c>
      <c r="G261" t="s">
        <v>301</v>
      </c>
      <c r="H261" t="s">
        <v>22</v>
      </c>
      <c r="I261" t="s">
        <v>113</v>
      </c>
      <c r="J261">
        <v>2022</v>
      </c>
      <c r="K261">
        <v>2027</v>
      </c>
      <c r="L261" t="s">
        <v>302</v>
      </c>
      <c r="M261" t="s">
        <v>303</v>
      </c>
      <c r="N261" t="s">
        <v>116</v>
      </c>
      <c r="O261" t="s">
        <v>117</v>
      </c>
      <c r="P261" t="s">
        <v>41</v>
      </c>
      <c r="Q261" t="s">
        <v>41</v>
      </c>
      <c r="R261" t="s">
        <v>28</v>
      </c>
      <c r="S261" t="s">
        <v>96</v>
      </c>
      <c r="X261">
        <v>2</v>
      </c>
      <c r="Y261">
        <v>2.1800000000000002</v>
      </c>
      <c r="Z261">
        <f>PRODUCT(X261,Y261)</f>
        <v>4.3600000000000003</v>
      </c>
      <c r="AE261">
        <v>1.46</v>
      </c>
      <c r="AH261">
        <v>1</v>
      </c>
      <c r="AI261">
        <v>1</v>
      </c>
      <c r="AJ261" t="s">
        <v>118</v>
      </c>
      <c r="AK261" t="s">
        <v>1128</v>
      </c>
      <c r="AL261" t="s">
        <v>1127</v>
      </c>
      <c r="AM261" s="9">
        <f>SUM(AR261,AS261,AT261)/Table1[[#This Row],[Area '[m²'] ]]</f>
        <v>232.7446632699791</v>
      </c>
      <c r="AN261" s="3">
        <f>SUM(AR261,AS261,AT261)</f>
        <v>1014.766731857109</v>
      </c>
      <c r="AR261">
        <v>1011.69885835641</v>
      </c>
      <c r="AS261">
        <v>1.473278330569</v>
      </c>
      <c r="AT261">
        <v>1.5945951701300001</v>
      </c>
      <c r="AU261">
        <v>10.09</v>
      </c>
      <c r="AV261">
        <v>5.3419999999999997E-4</v>
      </c>
      <c r="AW261">
        <v>5.5369999999999996E-4</v>
      </c>
      <c r="AX261">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10.0910879</v>
      </c>
      <c r="AY261">
        <v>3.7930000000000001</v>
      </c>
      <c r="AZ261">
        <v>8.4079999999999995E-4</v>
      </c>
      <c r="BA261">
        <v>1.5859999999999999E-2</v>
      </c>
      <c r="BB261">
        <f>Table1[[#This Row],[Global Warming Potential - Biogenic (GWP-biogenic) '[kg CO₂e'] - A1]]+Table1[[#This Row],[Global Warming Potential - Biogenic (GWP-biogenic) '[kg CO₂e'] - A2]]+Table1[[#This Row],[Global Warming Potential - Biogenic (GWP-biogenic) '[kg CO₂e'] - A3]]</f>
        <v>3.8097008000000003</v>
      </c>
      <c r="BC261">
        <v>997.9</v>
      </c>
      <c r="BD261">
        <v>1.472</v>
      </c>
      <c r="BE261">
        <v>1.5780000000000001</v>
      </c>
      <c r="BF261">
        <f>Table1[[#This Row],[Global Warming Potential - Fossil Fuels (GWP-fossil) '[kg CO₂e'] - A1]]+Table1[[#This Row],[Global Warming Potential - Fossil Fuels (GWP-fossil) '[kg CO₂e'] - A2]]+Table1[[#This Row],[Global Warming Potential - Fossil Fuels (GWP-fossil) '[kg CO₂e'] - A3]]</f>
        <v>1000.9499999999999</v>
      </c>
    </row>
    <row r="262" spans="1:58" ht="39.950000000000003" customHeight="1" x14ac:dyDescent="0.25">
      <c r="A262" t="s">
        <v>325</v>
      </c>
      <c r="B262" s="6" t="s">
        <v>19</v>
      </c>
      <c r="C262" t="s">
        <v>20</v>
      </c>
      <c r="D262" t="s">
        <v>74</v>
      </c>
      <c r="E262" t="s">
        <v>328</v>
      </c>
      <c r="F262" t="s">
        <v>111</v>
      </c>
      <c r="G262" t="s">
        <v>326</v>
      </c>
      <c r="H262" t="s">
        <v>22</v>
      </c>
      <c r="I262" t="s">
        <v>113</v>
      </c>
      <c r="J262">
        <v>2022</v>
      </c>
      <c r="K262">
        <v>2027</v>
      </c>
      <c r="L262" t="s">
        <v>327</v>
      </c>
      <c r="M262" t="s">
        <v>303</v>
      </c>
      <c r="N262" t="s">
        <v>116</v>
      </c>
      <c r="O262" t="s">
        <v>117</v>
      </c>
      <c r="P262" t="s">
        <v>41</v>
      </c>
      <c r="Q262" t="s">
        <v>41</v>
      </c>
      <c r="R262" t="s">
        <v>28</v>
      </c>
      <c r="S262" t="s">
        <v>96</v>
      </c>
      <c r="X262">
        <v>1.23</v>
      </c>
      <c r="Y262">
        <v>2.1800000000000002</v>
      </c>
      <c r="Z262">
        <f>PRODUCT(X262,Y262)</f>
        <v>2.6814</v>
      </c>
      <c r="AE262">
        <v>1.1200000000000001</v>
      </c>
      <c r="AH262">
        <v>1</v>
      </c>
      <c r="AI262">
        <v>1</v>
      </c>
      <c r="AJ262" t="s">
        <v>118</v>
      </c>
      <c r="AK262" t="s">
        <v>1128</v>
      </c>
      <c r="AL262" t="s">
        <v>1127</v>
      </c>
      <c r="AM262" s="9">
        <f>SUM(AR262,AS262,AT262)/Table1[[#This Row],[Area '[m²'] ]]</f>
        <v>219.32510566891324</v>
      </c>
      <c r="AN262" s="3">
        <f>SUM(AR262,AS262,AT262)</f>
        <v>588.09833834062397</v>
      </c>
      <c r="AR262">
        <v>586.06124801717397</v>
      </c>
      <c r="AS262">
        <v>0.73623636886999999</v>
      </c>
      <c r="AT262">
        <v>1.30085395458</v>
      </c>
      <c r="AU262">
        <v>5.4526833535319996</v>
      </c>
      <c r="AV262">
        <v>2.6709620700000002E-4</v>
      </c>
      <c r="AW262">
        <v>4.5170727300000002E-4</v>
      </c>
      <c r="AX262">
        <f>Table1[[#This Row],[Global Warming Potential - Land Use And Land Use Change (GWP-luluc) '[kg CO₂e'] - A1]]+Table1[[#This Row],[Global Warming Potential - Land Use And Land Use Change (GWP-luluc) '[kg CO₂e'] - A2]]+Table1[[#This Row],[Global Warming Potential - Land Use And Land Use Change (GWP-luluc) '[kg CO₂e'] - A3]]</f>
        <v>5.4534021570119995</v>
      </c>
      <c r="AY262">
        <v>2.0512741852369998</v>
      </c>
      <c r="AZ262">
        <v>4.2091730899999999E-4</v>
      </c>
      <c r="BA262">
        <v>1.2936002239000001E-2</v>
      </c>
      <c r="BB262">
        <f>Table1[[#This Row],[Global Warming Potential - Biogenic (GWP-biogenic) '[kg CO₂e'] - A1]]+Table1[[#This Row],[Global Warming Potential - Biogenic (GWP-biogenic) '[kg CO₂e'] - A2]]+Table1[[#This Row],[Global Warming Potential - Biogenic (GWP-biogenic) '[kg CO₂e'] - A3]]</f>
        <v>2.0646311047849997</v>
      </c>
      <c r="BC262">
        <v>578.61502124701894</v>
      </c>
      <c r="BD262">
        <v>0.73557292515999995</v>
      </c>
      <c r="BE262">
        <v>1.2875436860239999</v>
      </c>
      <c r="BF262">
        <f>Table1[[#This Row],[Global Warming Potential - Fossil Fuels (GWP-fossil) '[kg CO₂e'] - A1]]+Table1[[#This Row],[Global Warming Potential - Fossil Fuels (GWP-fossil) '[kg CO₂e'] - A2]]+Table1[[#This Row],[Global Warming Potential - Fossil Fuels (GWP-fossil) '[kg CO₂e'] - A3]]</f>
        <v>580.63813785820298</v>
      </c>
    </row>
    <row r="263" spans="1:58" ht="39.950000000000003" customHeight="1" x14ac:dyDescent="0.25">
      <c r="A263" t="s">
        <v>334</v>
      </c>
      <c r="B263" s="6" t="s">
        <v>19</v>
      </c>
      <c r="C263" t="s">
        <v>20</v>
      </c>
      <c r="D263" t="s">
        <v>74</v>
      </c>
      <c r="E263" t="s">
        <v>324</v>
      </c>
      <c r="F263" t="s">
        <v>68</v>
      </c>
      <c r="G263" t="s">
        <v>335</v>
      </c>
      <c r="H263" t="s">
        <v>22</v>
      </c>
      <c r="I263" t="s">
        <v>336</v>
      </c>
      <c r="J263">
        <v>2021</v>
      </c>
      <c r="K263">
        <v>2026</v>
      </c>
      <c r="L263" t="s">
        <v>337</v>
      </c>
      <c r="M263" t="s">
        <v>338</v>
      </c>
      <c r="N263" t="s">
        <v>339</v>
      </c>
      <c r="P263" t="s">
        <v>41</v>
      </c>
      <c r="Q263" t="s">
        <v>41</v>
      </c>
      <c r="R263" t="s">
        <v>28</v>
      </c>
      <c r="S263" t="s">
        <v>53</v>
      </c>
      <c r="Z263">
        <v>1</v>
      </c>
      <c r="AE263">
        <v>1.2</v>
      </c>
      <c r="AH263">
        <v>1</v>
      </c>
      <c r="AI263">
        <v>1</v>
      </c>
      <c r="AJ263" t="s">
        <v>43</v>
      </c>
      <c r="AK263" t="s">
        <v>1127</v>
      </c>
      <c r="AL263" t="s">
        <v>1127</v>
      </c>
      <c r="AM263" s="9">
        <f>SUM(AO263,AP263,AQ263)</f>
        <v>347</v>
      </c>
      <c r="AN263" s="3">
        <f>SUM(AO263,AP263,AQ263)</f>
        <v>347</v>
      </c>
      <c r="AO263">
        <v>347</v>
      </c>
    </row>
    <row r="264" spans="1:58" ht="39.950000000000003" customHeight="1" x14ac:dyDescent="0.25">
      <c r="A264" t="s">
        <v>358</v>
      </c>
      <c r="B264" s="6" t="s">
        <v>19</v>
      </c>
      <c r="C264" t="s">
        <v>20</v>
      </c>
      <c r="D264" t="s">
        <v>74</v>
      </c>
      <c r="E264" t="s">
        <v>324</v>
      </c>
      <c r="F264" t="s">
        <v>111</v>
      </c>
      <c r="G264" t="s">
        <v>359</v>
      </c>
      <c r="H264" t="s">
        <v>22</v>
      </c>
      <c r="I264" t="s">
        <v>360</v>
      </c>
      <c r="J264">
        <v>2022</v>
      </c>
      <c r="K264">
        <v>2027</v>
      </c>
      <c r="L264" t="s">
        <v>361</v>
      </c>
      <c r="M264" t="s">
        <v>362</v>
      </c>
      <c r="N264" t="s">
        <v>363</v>
      </c>
      <c r="O264" t="s">
        <v>323</v>
      </c>
      <c r="P264" t="s">
        <v>41</v>
      </c>
      <c r="Q264" t="s">
        <v>41</v>
      </c>
      <c r="R264" t="s">
        <v>28</v>
      </c>
      <c r="S264" t="s">
        <v>96</v>
      </c>
      <c r="X264">
        <v>1.23</v>
      </c>
      <c r="Y264">
        <v>2.1800000000000002</v>
      </c>
      <c r="Z264">
        <f>PRODUCT(X264,Y264)</f>
        <v>2.6814</v>
      </c>
      <c r="AH264">
        <v>1</v>
      </c>
      <c r="AI264">
        <v>1</v>
      </c>
      <c r="AJ264" t="s">
        <v>118</v>
      </c>
      <c r="AK264" t="s">
        <v>1128</v>
      </c>
      <c r="AL264" t="s">
        <v>1127</v>
      </c>
      <c r="AM264" s="9">
        <f>SUM(AR264,AS264,AT264)/Table1[[#This Row],[Area '[m²'] ]]</f>
        <v>108.18904303721936</v>
      </c>
      <c r="AN264" s="3">
        <f>SUM(AR264,AS264,AT264)</f>
        <v>290.09809999999999</v>
      </c>
      <c r="AR264">
        <v>284.60000000000002</v>
      </c>
      <c r="AS264">
        <v>0.30709999999999998</v>
      </c>
      <c r="AT264">
        <v>5.1909999999999998</v>
      </c>
      <c r="AU264">
        <v>2.4550000000000001</v>
      </c>
      <c r="AV264">
        <v>1.111E-4</v>
      </c>
      <c r="AW264">
        <v>1.807E-3</v>
      </c>
      <c r="AX264">
        <f>Table1[[#This Row],[Global Warming Potential - Land Use And Land Use Change (GWP-luluc) '[kg CO₂e'] - A1]]+Table1[[#This Row],[Global Warming Potential - Land Use And Land Use Change (GWP-luluc) '[kg CO₂e'] - A2]]+Table1[[#This Row],[Global Warming Potential - Land Use And Land Use Change (GWP-luluc) '[kg CO₂e'] - A3]]</f>
        <v>2.4569180999999998</v>
      </c>
      <c r="AY264">
        <v>1.129</v>
      </c>
      <c r="AZ264">
        <v>1.7420000000000001E-4</v>
      </c>
      <c r="BA264">
        <v>2.6069999999999999E-2</v>
      </c>
      <c r="BB264">
        <f>Table1[[#This Row],[Global Warming Potential - Biogenic (GWP-biogenic) '[kg CO₂e'] - A1]]+Table1[[#This Row],[Global Warming Potential - Biogenic (GWP-biogenic) '[kg CO₂e'] - A2]]+Table1[[#This Row],[Global Warming Potential - Biogenic (GWP-biogenic) '[kg CO₂e'] - A3]]</f>
        <v>1.1552442000000001</v>
      </c>
      <c r="BC264">
        <v>281.10000000000002</v>
      </c>
      <c r="BD264">
        <v>0.30680000000000002</v>
      </c>
      <c r="BE264">
        <v>5.1630000000000003</v>
      </c>
      <c r="BF264">
        <f>Table1[[#This Row],[Global Warming Potential - Fossil Fuels (GWP-fossil) '[kg CO₂e'] - A1]]+Table1[[#This Row],[Global Warming Potential - Fossil Fuels (GWP-fossil) '[kg CO₂e'] - A2]]+Table1[[#This Row],[Global Warming Potential - Fossil Fuels (GWP-fossil) '[kg CO₂e'] - A3]]</f>
        <v>286.56980000000004</v>
      </c>
    </row>
    <row r="265" spans="1:58" ht="39.950000000000003" customHeight="1" x14ac:dyDescent="0.25">
      <c r="A265" t="s">
        <v>445</v>
      </c>
      <c r="B265" s="6" t="s">
        <v>19</v>
      </c>
      <c r="C265" t="s">
        <v>20</v>
      </c>
      <c r="D265" t="s">
        <v>74</v>
      </c>
      <c r="E265" t="s">
        <v>75</v>
      </c>
      <c r="F265" t="s">
        <v>111</v>
      </c>
      <c r="G265" t="s">
        <v>446</v>
      </c>
      <c r="H265" t="s">
        <v>22</v>
      </c>
      <c r="I265" t="s">
        <v>320</v>
      </c>
      <c r="J265">
        <v>2022</v>
      </c>
      <c r="K265">
        <v>2027</v>
      </c>
      <c r="L265" t="s">
        <v>447</v>
      </c>
      <c r="M265" t="s">
        <v>322</v>
      </c>
      <c r="N265" t="s">
        <v>116</v>
      </c>
      <c r="O265" t="s">
        <v>323</v>
      </c>
      <c r="P265" t="s">
        <v>41</v>
      </c>
      <c r="Q265" t="s">
        <v>41</v>
      </c>
      <c r="R265" t="s">
        <v>28</v>
      </c>
      <c r="S265" t="s">
        <v>96</v>
      </c>
      <c r="X265">
        <v>1.48</v>
      </c>
      <c r="Y265">
        <v>2.1800000000000002</v>
      </c>
      <c r="Z265">
        <f>PRODUCT(X265,Y265)</f>
        <v>3.2264000000000004</v>
      </c>
      <c r="AE265">
        <v>1.1200000000000001</v>
      </c>
      <c r="AH265">
        <v>1</v>
      </c>
      <c r="AI265">
        <v>1</v>
      </c>
      <c r="AJ265" t="s">
        <v>118</v>
      </c>
      <c r="AK265" t="s">
        <v>1128</v>
      </c>
      <c r="AL265" t="s">
        <v>1127</v>
      </c>
      <c r="AM265" s="9">
        <f>SUM(AR265,AS265,AT265)/Table1[[#This Row],[Area '[m²'] ]]</f>
        <v>143.800006417725</v>
      </c>
      <c r="AN265" s="3">
        <f>SUM(AR265,AS265,AT265)</f>
        <v>463.95634070614796</v>
      </c>
      <c r="AR265">
        <v>461.828080618694</v>
      </c>
      <c r="AS265">
        <v>0.73203560834500003</v>
      </c>
      <c r="AT265">
        <v>1.3962244791089999</v>
      </c>
      <c r="AU265">
        <v>4.0358661748160003</v>
      </c>
      <c r="AV265">
        <v>2.65899705E-4</v>
      </c>
      <c r="AW265">
        <v>4.8482364199999999E-4</v>
      </c>
      <c r="AX265">
        <f>Table1[[#This Row],[Global Warming Potential - Land Use And Land Use Change (GWP-luluc) '[kg CO₂e'] - A1]]+Table1[[#This Row],[Global Warming Potential - Land Use And Land Use Change (GWP-luluc) '[kg CO₂e'] - A2]]+Table1[[#This Row],[Global Warming Potential - Land Use And Land Use Change (GWP-luluc) '[kg CO₂e'] - A3]]</f>
        <v>4.0366168981630004</v>
      </c>
      <c r="AY265">
        <v>1.1410480354600001</v>
      </c>
      <c r="AZ265">
        <v>4.2009189499999999E-4</v>
      </c>
      <c r="BA265">
        <v>1.38843895E-2</v>
      </c>
      <c r="BB265">
        <f>Table1[[#This Row],[Global Warming Potential - Biogenic (GWP-biogenic) '[kg CO₂e'] - A1]]+Table1[[#This Row],[Global Warming Potential - Biogenic (GWP-biogenic) '[kg CO₂e'] - A2]]+Table1[[#This Row],[Global Warming Potential - Biogenic (GWP-biogenic) '[kg CO₂e'] - A3]]</f>
        <v>1.1553525168550001</v>
      </c>
      <c r="BC265">
        <v>456.697426068928</v>
      </c>
      <c r="BD265">
        <v>0.73137408047800001</v>
      </c>
      <c r="BE265">
        <v>1.381938384413</v>
      </c>
      <c r="BF265">
        <f>Table1[[#This Row],[Global Warming Potential - Fossil Fuels (GWP-fossil) '[kg CO₂e'] - A1]]+Table1[[#This Row],[Global Warming Potential - Fossil Fuels (GWP-fossil) '[kg CO₂e'] - A2]]+Table1[[#This Row],[Global Warming Potential - Fossil Fuels (GWP-fossil) '[kg CO₂e'] - A3]]</f>
        <v>458.81073853381901</v>
      </c>
    </row>
    <row r="266" spans="1:58" ht="39.950000000000003" customHeight="1" x14ac:dyDescent="0.25">
      <c r="A266" t="s">
        <v>451</v>
      </c>
      <c r="B266" s="6" t="s">
        <v>19</v>
      </c>
      <c r="C266" t="s">
        <v>20</v>
      </c>
      <c r="D266" t="s">
        <v>74</v>
      </c>
      <c r="E266" t="s">
        <v>324</v>
      </c>
      <c r="F266" t="s">
        <v>111</v>
      </c>
      <c r="G266" t="s">
        <v>452</v>
      </c>
      <c r="H266" t="s">
        <v>22</v>
      </c>
      <c r="I266" t="s">
        <v>360</v>
      </c>
      <c r="J266">
        <v>2022</v>
      </c>
      <c r="K266">
        <v>2027</v>
      </c>
      <c r="L266" t="s">
        <v>453</v>
      </c>
      <c r="M266" t="s">
        <v>362</v>
      </c>
      <c r="N266" t="s">
        <v>229</v>
      </c>
      <c r="O266" t="s">
        <v>323</v>
      </c>
      <c r="P266" t="s">
        <v>41</v>
      </c>
      <c r="Q266" t="s">
        <v>41</v>
      </c>
      <c r="R266" t="s">
        <v>28</v>
      </c>
      <c r="S266" t="s">
        <v>96</v>
      </c>
      <c r="X266">
        <v>1.23</v>
      </c>
      <c r="Y266">
        <v>1.48</v>
      </c>
      <c r="Z266">
        <f>PRODUCT(X266,Y266)</f>
        <v>1.8204</v>
      </c>
      <c r="AE266">
        <v>0.81</v>
      </c>
      <c r="AH266">
        <v>1</v>
      </c>
      <c r="AI266">
        <v>1</v>
      </c>
      <c r="AJ266" t="s">
        <v>118</v>
      </c>
      <c r="AK266" t="s">
        <v>1128</v>
      </c>
      <c r="AL266" t="s">
        <v>1127</v>
      </c>
      <c r="AM266" s="9">
        <f>SUM(AR266,AS266,AT266)/Table1[[#This Row],[Area '[m²'] ]]</f>
        <v>240.82751043726654</v>
      </c>
      <c r="AN266" s="3">
        <f>SUM(AR266,AS266,AT266)</f>
        <v>438.4024</v>
      </c>
      <c r="AR266">
        <v>431</v>
      </c>
      <c r="AS266">
        <v>0.39140000000000003</v>
      </c>
      <c r="AT266">
        <v>7.0110000000000001</v>
      </c>
      <c r="AU266">
        <v>3.387143468379</v>
      </c>
      <c r="AV266">
        <v>1.4162575099999999E-4</v>
      </c>
      <c r="AW266">
        <v>2.4399315720000001E-3</v>
      </c>
      <c r="AX266">
        <f>Table1[[#This Row],[Global Warming Potential - Land Use And Land Use Change (GWP-luluc) '[kg CO₂e'] - A1]]+Table1[[#This Row],[Global Warming Potential - Land Use And Land Use Change (GWP-luluc) '[kg CO₂e'] - A2]]+Table1[[#This Row],[Global Warming Potential - Land Use And Land Use Change (GWP-luluc) '[kg CO₂e'] - A3]]</f>
        <v>3.389725025702</v>
      </c>
      <c r="AY266">
        <v>1.631</v>
      </c>
      <c r="AZ266">
        <v>2.221E-4</v>
      </c>
      <c r="BA266">
        <v>3.5209999999999998E-2</v>
      </c>
      <c r="BB266">
        <f>Table1[[#This Row],[Global Warming Potential - Biogenic (GWP-biogenic) '[kg CO₂e'] - A1]]+Table1[[#This Row],[Global Warming Potential - Biogenic (GWP-biogenic) '[kg CO₂e'] - A2]]+Table1[[#This Row],[Global Warming Potential - Biogenic (GWP-biogenic) '[kg CO₂e'] - A3]]</f>
        <v>1.6664321</v>
      </c>
      <c r="BC266">
        <v>426.03010423922802</v>
      </c>
      <c r="BD266">
        <v>0.391001256179</v>
      </c>
      <c r="BE266">
        <v>6.9733773341110004</v>
      </c>
      <c r="BF266">
        <f>Table1[[#This Row],[Global Warming Potential - Fossil Fuels (GWP-fossil) '[kg CO₂e'] - A1]]+Table1[[#This Row],[Global Warming Potential - Fossil Fuels (GWP-fossil) '[kg CO₂e'] - A2]]+Table1[[#This Row],[Global Warming Potential - Fossil Fuels (GWP-fossil) '[kg CO₂e'] - A3]]</f>
        <v>433.39448282951798</v>
      </c>
    </row>
    <row r="267" spans="1:58" ht="39.950000000000003" customHeight="1" x14ac:dyDescent="0.25">
      <c r="A267" t="s">
        <v>464</v>
      </c>
      <c r="B267" s="6" t="s">
        <v>19</v>
      </c>
      <c r="C267" t="s">
        <v>20</v>
      </c>
      <c r="D267" t="s">
        <v>74</v>
      </c>
      <c r="E267" t="s">
        <v>324</v>
      </c>
      <c r="F267" t="s">
        <v>68</v>
      </c>
      <c r="G267" t="s">
        <v>465</v>
      </c>
      <c r="H267" t="s">
        <v>22</v>
      </c>
      <c r="I267" t="s">
        <v>466</v>
      </c>
      <c r="J267">
        <v>2021</v>
      </c>
      <c r="K267">
        <v>2026</v>
      </c>
      <c r="L267" t="s">
        <v>467</v>
      </c>
      <c r="M267" t="s">
        <v>468</v>
      </c>
      <c r="N267" t="s">
        <v>469</v>
      </c>
      <c r="P267" t="s">
        <v>41</v>
      </c>
      <c r="Q267" t="s">
        <v>41</v>
      </c>
      <c r="R267" t="s">
        <v>28</v>
      </c>
      <c r="S267" t="s">
        <v>53</v>
      </c>
      <c r="Z267">
        <v>1</v>
      </c>
      <c r="AE267">
        <v>1.1000000000000001</v>
      </c>
      <c r="AH267">
        <v>1</v>
      </c>
      <c r="AI267">
        <v>1</v>
      </c>
      <c r="AJ267" t="s">
        <v>43</v>
      </c>
      <c r="AK267" t="s">
        <v>1127</v>
      </c>
      <c r="AL267" t="s">
        <v>1127</v>
      </c>
      <c r="AM267" s="9">
        <f>SUM(AO267,AP267,AQ267)</f>
        <v>138.70000000000002</v>
      </c>
      <c r="AN267" s="3">
        <f>SUM(AO267,AP267,AQ267)</f>
        <v>138.70000000000002</v>
      </c>
      <c r="AO267">
        <v>129</v>
      </c>
      <c r="AP267">
        <v>5.84</v>
      </c>
      <c r="AQ267">
        <v>3.86</v>
      </c>
    </row>
    <row r="268" spans="1:58" ht="39.950000000000003" customHeight="1" x14ac:dyDescent="0.25">
      <c r="A268" t="s">
        <v>527</v>
      </c>
      <c r="B268" s="6" t="s">
        <v>19</v>
      </c>
      <c r="C268" t="s">
        <v>20</v>
      </c>
      <c r="D268" t="s">
        <v>74</v>
      </c>
      <c r="E268" t="s">
        <v>324</v>
      </c>
      <c r="F268" t="s">
        <v>68</v>
      </c>
      <c r="G268" t="s">
        <v>528</v>
      </c>
      <c r="H268" t="s">
        <v>22</v>
      </c>
      <c r="I268" t="s">
        <v>529</v>
      </c>
      <c r="J268">
        <v>2021</v>
      </c>
      <c r="K268">
        <v>2026</v>
      </c>
      <c r="L268" t="s">
        <v>530</v>
      </c>
      <c r="M268" t="s">
        <v>531</v>
      </c>
      <c r="N268" t="s">
        <v>532</v>
      </c>
      <c r="P268" t="s">
        <v>41</v>
      </c>
      <c r="Q268" t="s">
        <v>41</v>
      </c>
      <c r="R268" t="s">
        <v>28</v>
      </c>
      <c r="S268" t="s">
        <v>53</v>
      </c>
      <c r="Z268">
        <v>1</v>
      </c>
      <c r="AE268">
        <v>0.7</v>
      </c>
      <c r="AH268">
        <v>1</v>
      </c>
      <c r="AI268">
        <v>1</v>
      </c>
      <c r="AJ268" t="s">
        <v>43</v>
      </c>
      <c r="AK268" t="s">
        <v>1127</v>
      </c>
      <c r="AL268" t="s">
        <v>1127</v>
      </c>
      <c r="AM268" s="9">
        <f>SUM(AO268,AP268,AQ268)</f>
        <v>159.73000000000002</v>
      </c>
      <c r="AN268" s="3">
        <f>SUM(AO268,AP268,AQ268)</f>
        <v>159.73000000000002</v>
      </c>
      <c r="AO268">
        <v>149</v>
      </c>
      <c r="AP268">
        <v>6.87</v>
      </c>
      <c r="AQ268">
        <v>3.86</v>
      </c>
    </row>
    <row r="269" spans="1:58" ht="39.950000000000003" customHeight="1" x14ac:dyDescent="0.25">
      <c r="A269" t="s">
        <v>536</v>
      </c>
      <c r="B269" s="6" t="s">
        <v>19</v>
      </c>
      <c r="C269" t="s">
        <v>20</v>
      </c>
      <c r="D269" t="s">
        <v>74</v>
      </c>
      <c r="E269" t="s">
        <v>75</v>
      </c>
      <c r="F269" t="s">
        <v>111</v>
      </c>
      <c r="G269" t="s">
        <v>537</v>
      </c>
      <c r="H269" t="s">
        <v>22</v>
      </c>
      <c r="I269" t="s">
        <v>360</v>
      </c>
      <c r="J269">
        <v>2022</v>
      </c>
      <c r="K269">
        <v>2027</v>
      </c>
      <c r="L269" t="s">
        <v>538</v>
      </c>
      <c r="M269" t="s">
        <v>362</v>
      </c>
      <c r="N269" t="s">
        <v>539</v>
      </c>
      <c r="O269" t="s">
        <v>540</v>
      </c>
      <c r="P269" t="s">
        <v>41</v>
      </c>
      <c r="Q269" t="s">
        <v>41</v>
      </c>
      <c r="R269" t="s">
        <v>28</v>
      </c>
      <c r="S269" t="s">
        <v>96</v>
      </c>
      <c r="X269">
        <v>1.23</v>
      </c>
      <c r="Y269">
        <v>1.48</v>
      </c>
      <c r="Z269">
        <f>PRODUCT(X269,Y269)</f>
        <v>1.8204</v>
      </c>
      <c r="AE269">
        <v>1.1200000000000001</v>
      </c>
      <c r="AH269">
        <v>1</v>
      </c>
      <c r="AI269">
        <v>1</v>
      </c>
      <c r="AJ269" t="s">
        <v>118</v>
      </c>
      <c r="AK269" t="s">
        <v>1128</v>
      </c>
      <c r="AL269" t="s">
        <v>1127</v>
      </c>
      <c r="AM269" s="9">
        <f>SUM(AR269,AS269,AT269)/Table1[[#This Row],[Area '[m²'] ]]</f>
        <v>210.11925950340589</v>
      </c>
      <c r="AN269" s="3">
        <f>SUM(AR269,AS269,AT269)</f>
        <v>382.50110000000006</v>
      </c>
      <c r="AR269">
        <v>375.1</v>
      </c>
      <c r="AS269">
        <v>0.3901</v>
      </c>
      <c r="AT269">
        <v>7.0110000000000001</v>
      </c>
      <c r="AU269">
        <v>3.3530000000000002</v>
      </c>
      <c r="AV269">
        <v>1.4119999999999999E-4</v>
      </c>
      <c r="AW269">
        <v>2.4399999999999999E-3</v>
      </c>
      <c r="AX269">
        <f>Table1[[#This Row],[Global Warming Potential - Land Use And Land Use Change (GWP-luluc) '[kg CO₂e'] - A1]]+Table1[[#This Row],[Global Warming Potential - Land Use And Land Use Change (GWP-luluc) '[kg CO₂e'] - A2]]+Table1[[#This Row],[Global Warming Potential - Land Use And Land Use Change (GWP-luluc) '[kg CO₂e'] - A3]]</f>
        <v>3.3555812</v>
      </c>
      <c r="AY269">
        <v>1.28</v>
      </c>
      <c r="AZ269">
        <v>2.2130000000000001E-4</v>
      </c>
      <c r="BA269">
        <v>3.5209999999999998E-2</v>
      </c>
      <c r="BB269">
        <f>Table1[[#This Row],[Global Warming Potential - Biogenic (GWP-biogenic) '[kg CO₂e'] - A1]]+Table1[[#This Row],[Global Warming Potential - Biogenic (GWP-biogenic) '[kg CO₂e'] - A2]]+Table1[[#This Row],[Global Warming Potential - Biogenic (GWP-biogenic) '[kg CO₂e'] - A3]]</f>
        <v>1.3154313</v>
      </c>
      <c r="BC269">
        <v>370.6</v>
      </c>
      <c r="BD269">
        <v>0.38969999999999999</v>
      </c>
      <c r="BE269">
        <v>6.9729999999999999</v>
      </c>
      <c r="BF269">
        <f>Table1[[#This Row],[Global Warming Potential - Fossil Fuels (GWP-fossil) '[kg CO₂e'] - A1]]+Table1[[#This Row],[Global Warming Potential - Fossil Fuels (GWP-fossil) '[kg CO₂e'] - A2]]+Table1[[#This Row],[Global Warming Potential - Fossil Fuels (GWP-fossil) '[kg CO₂e'] - A3]]</f>
        <v>377.96270000000004</v>
      </c>
    </row>
    <row r="270" spans="1:58" ht="39.950000000000003" customHeight="1" x14ac:dyDescent="0.25">
      <c r="A270" t="s">
        <v>560</v>
      </c>
      <c r="B270" s="6" t="s">
        <v>19</v>
      </c>
      <c r="C270" t="s">
        <v>20</v>
      </c>
      <c r="D270" t="s">
        <v>74</v>
      </c>
      <c r="E270" t="s">
        <v>324</v>
      </c>
      <c r="F270" t="s">
        <v>111</v>
      </c>
      <c r="G270" t="s">
        <v>561</v>
      </c>
      <c r="H270" t="s">
        <v>22</v>
      </c>
      <c r="I270" t="s">
        <v>360</v>
      </c>
      <c r="J270">
        <v>2022</v>
      </c>
      <c r="K270">
        <v>2027</v>
      </c>
      <c r="L270" t="s">
        <v>562</v>
      </c>
      <c r="M270" t="s">
        <v>362</v>
      </c>
      <c r="N270" t="s">
        <v>229</v>
      </c>
      <c r="O270" t="s">
        <v>323</v>
      </c>
      <c r="P270" t="s">
        <v>41</v>
      </c>
      <c r="Q270" t="s">
        <v>41</v>
      </c>
      <c r="R270" t="s">
        <v>28</v>
      </c>
      <c r="S270" t="s">
        <v>96</v>
      </c>
      <c r="X270">
        <v>1.23</v>
      </c>
      <c r="Y270">
        <v>1.48</v>
      </c>
      <c r="Z270">
        <f>PRODUCT(X270,Y270)</f>
        <v>1.8204</v>
      </c>
      <c r="AE270">
        <v>0.87</v>
      </c>
      <c r="AH270">
        <v>1</v>
      </c>
      <c r="AI270">
        <v>1</v>
      </c>
      <c r="AJ270" t="s">
        <v>118</v>
      </c>
      <c r="AK270" t="s">
        <v>1128</v>
      </c>
      <c r="AL270" t="s">
        <v>1127</v>
      </c>
      <c r="AM270" s="9">
        <f>SUM(AR270,AS270,AT270)/Table1[[#This Row],[Area '[m²'] ]]</f>
        <v>159.37503243972424</v>
      </c>
      <c r="AN270" s="3">
        <f>SUM(AR270,AS270,AT270)</f>
        <v>290.12630905327399</v>
      </c>
      <c r="AR270">
        <v>284.62840631303999</v>
      </c>
      <c r="AS270">
        <v>0.30706288576200003</v>
      </c>
      <c r="AT270">
        <v>5.1908398544720002</v>
      </c>
      <c r="AU270">
        <v>2.4546219662739999</v>
      </c>
      <c r="AV270">
        <v>1.11124899E-4</v>
      </c>
      <c r="AW270">
        <v>1.806616E-3</v>
      </c>
      <c r="AX270">
        <f>Table1[[#This Row],[Global Warming Potential - Land Use And Land Use Change (GWP-luluc) '[kg CO₂e'] - A1]]+Table1[[#This Row],[Global Warming Potential - Land Use And Land Use Change (GWP-luluc) '[kg CO₂e'] - A2]]+Table1[[#This Row],[Global Warming Potential - Land Use And Land Use Change (GWP-luluc) '[kg CO₂e'] - A3]]</f>
        <v>2.456539707173</v>
      </c>
      <c r="AY270">
        <v>1.1288267530360001</v>
      </c>
      <c r="AZ270">
        <v>1.74237445E-4</v>
      </c>
      <c r="BA270">
        <v>2.6071920129E-2</v>
      </c>
      <c r="BB270">
        <f>Table1[[#This Row],[Global Warming Potential - Biogenic (GWP-biogenic) '[kg CO₂e'] - A1]]+Table1[[#This Row],[Global Warming Potential - Biogenic (GWP-biogenic) '[kg CO₂e'] - A2]]+Table1[[#This Row],[Global Warming Potential - Biogenic (GWP-biogenic) '[kg CO₂e'] - A3]]</f>
        <v>1.1550729106100002</v>
      </c>
      <c r="BC270">
        <v>281.07404333599601</v>
      </c>
      <c r="BD270">
        <v>0.30678774231299999</v>
      </c>
      <c r="BE270">
        <v>5.1633476982079998</v>
      </c>
      <c r="BF270">
        <f>Table1[[#This Row],[Global Warming Potential - Fossil Fuels (GWP-fossil) '[kg CO₂e'] - A1]]+Table1[[#This Row],[Global Warming Potential - Fossil Fuels (GWP-fossil) '[kg CO₂e'] - A2]]+Table1[[#This Row],[Global Warming Potential - Fossil Fuels (GWP-fossil) '[kg CO₂e'] - A3]]</f>
        <v>286.54417877651701</v>
      </c>
    </row>
    <row r="271" spans="1:58" ht="39.950000000000003" customHeight="1" x14ac:dyDescent="0.25">
      <c r="A271" t="s">
        <v>563</v>
      </c>
      <c r="B271" s="6" t="s">
        <v>19</v>
      </c>
      <c r="C271" t="s">
        <v>20</v>
      </c>
      <c r="D271" t="s">
        <v>74</v>
      </c>
      <c r="E271" t="s">
        <v>75</v>
      </c>
      <c r="F271" t="s">
        <v>68</v>
      </c>
      <c r="G271" t="s">
        <v>564</v>
      </c>
      <c r="H271" t="s">
        <v>22</v>
      </c>
      <c r="I271" t="s">
        <v>70</v>
      </c>
      <c r="J271">
        <v>2020</v>
      </c>
      <c r="K271">
        <v>2026</v>
      </c>
      <c r="L271" t="s">
        <v>71</v>
      </c>
      <c r="M271" t="s">
        <v>565</v>
      </c>
      <c r="N271" t="s">
        <v>566</v>
      </c>
      <c r="P271" t="s">
        <v>41</v>
      </c>
      <c r="Q271" t="s">
        <v>41</v>
      </c>
      <c r="R271" t="s">
        <v>28</v>
      </c>
      <c r="S271" t="s">
        <v>53</v>
      </c>
      <c r="Z271">
        <v>1</v>
      </c>
      <c r="AE271">
        <v>1.5</v>
      </c>
      <c r="AH271">
        <v>1</v>
      </c>
      <c r="AI271">
        <v>1</v>
      </c>
      <c r="AJ271" t="s">
        <v>43</v>
      </c>
      <c r="AK271" t="s">
        <v>1127</v>
      </c>
      <c r="AL271" t="s">
        <v>1127</v>
      </c>
      <c r="AM271" s="9">
        <f>SUM(AO271,AP271,AQ271)</f>
        <v>79.489999999999995</v>
      </c>
      <c r="AN271" s="3">
        <f>SUM(AO271,AP271,AQ271)</f>
        <v>79.489999999999995</v>
      </c>
      <c r="AO271">
        <v>73.3</v>
      </c>
      <c r="AP271">
        <v>2.63</v>
      </c>
      <c r="AQ271">
        <v>3.56</v>
      </c>
    </row>
    <row r="272" spans="1:58" ht="39.950000000000003" customHeight="1" x14ac:dyDescent="0.25">
      <c r="A272" t="s">
        <v>577</v>
      </c>
      <c r="B272" s="6" t="s">
        <v>19</v>
      </c>
      <c r="C272" t="s">
        <v>20</v>
      </c>
      <c r="D272" t="s">
        <v>74</v>
      </c>
      <c r="E272" t="s">
        <v>324</v>
      </c>
      <c r="F272" t="s">
        <v>68</v>
      </c>
      <c r="G272" t="s">
        <v>578</v>
      </c>
      <c r="H272" t="s">
        <v>22</v>
      </c>
      <c r="I272" t="s">
        <v>70</v>
      </c>
      <c r="J272">
        <v>2020</v>
      </c>
      <c r="K272">
        <v>2026</v>
      </c>
      <c r="L272" t="s">
        <v>71</v>
      </c>
      <c r="M272" t="s">
        <v>565</v>
      </c>
      <c r="N272" t="s">
        <v>579</v>
      </c>
      <c r="P272" t="s">
        <v>41</v>
      </c>
      <c r="Q272" t="s">
        <v>41</v>
      </c>
      <c r="R272" t="s">
        <v>28</v>
      </c>
      <c r="S272" t="s">
        <v>53</v>
      </c>
      <c r="Z272">
        <v>1</v>
      </c>
      <c r="AE272">
        <v>1.2</v>
      </c>
      <c r="AH272">
        <v>1</v>
      </c>
      <c r="AI272">
        <v>1</v>
      </c>
      <c r="AJ272" t="s">
        <v>43</v>
      </c>
      <c r="AK272" t="s">
        <v>1127</v>
      </c>
      <c r="AL272" t="s">
        <v>1127</v>
      </c>
      <c r="AM272" s="9">
        <f>SUM(AO272,AP272,AQ272)</f>
        <v>113.89</v>
      </c>
      <c r="AN272" s="3">
        <f>SUM(AO272,AP272,AQ272)</f>
        <v>113.89</v>
      </c>
      <c r="AO272">
        <v>106</v>
      </c>
      <c r="AP272">
        <v>3.86</v>
      </c>
      <c r="AQ272">
        <v>4.03</v>
      </c>
    </row>
    <row r="273" spans="1:58" ht="39.950000000000003" customHeight="1" x14ac:dyDescent="0.25">
      <c r="A273" t="s">
        <v>613</v>
      </c>
      <c r="B273" s="6" t="s">
        <v>19</v>
      </c>
      <c r="C273" t="s">
        <v>20</v>
      </c>
      <c r="D273" t="s">
        <v>74</v>
      </c>
      <c r="E273" t="s">
        <v>324</v>
      </c>
      <c r="F273" t="s">
        <v>111</v>
      </c>
      <c r="G273" t="s">
        <v>614</v>
      </c>
      <c r="H273" t="s">
        <v>22</v>
      </c>
      <c r="I273" t="s">
        <v>320</v>
      </c>
      <c r="J273">
        <v>2022</v>
      </c>
      <c r="K273">
        <v>2027</v>
      </c>
      <c r="L273" t="s">
        <v>615</v>
      </c>
      <c r="M273" t="s">
        <v>322</v>
      </c>
      <c r="N273" t="s">
        <v>616</v>
      </c>
      <c r="O273" t="s">
        <v>323</v>
      </c>
      <c r="P273" t="s">
        <v>41</v>
      </c>
      <c r="Q273" t="s">
        <v>41</v>
      </c>
      <c r="R273" t="s">
        <v>28</v>
      </c>
      <c r="S273" t="s">
        <v>96</v>
      </c>
      <c r="X273">
        <v>1.48</v>
      </c>
      <c r="Y273">
        <v>2.1800000000000002</v>
      </c>
      <c r="Z273">
        <f>PRODUCT(X273,Y273)</f>
        <v>3.2264000000000004</v>
      </c>
      <c r="AE273">
        <v>0.81</v>
      </c>
      <c r="AH273">
        <v>1</v>
      </c>
      <c r="AI273">
        <v>1</v>
      </c>
      <c r="AJ273" t="s">
        <v>118</v>
      </c>
      <c r="AK273" t="s">
        <v>1128</v>
      </c>
      <c r="AL273" t="s">
        <v>1127</v>
      </c>
      <c r="AM273" s="9">
        <f>SUM(AR273,AS273,AT273)/Table1[[#This Row],[Area '[m²'] ]]</f>
        <v>160.18711257128689</v>
      </c>
      <c r="AN273" s="3">
        <f>SUM(AR273,AS273,AT273)</f>
        <v>516.82770000000005</v>
      </c>
      <c r="AR273">
        <v>514.70000000000005</v>
      </c>
      <c r="AS273">
        <v>0.73170000000000002</v>
      </c>
      <c r="AT273">
        <v>1.3959999999999999</v>
      </c>
      <c r="AU273">
        <v>4.0590000000000002</v>
      </c>
      <c r="AV273">
        <v>2.6580000000000001E-4</v>
      </c>
      <c r="AW273">
        <v>4.8480000000000002E-4</v>
      </c>
      <c r="AX273">
        <f>Table1[[#This Row],[Global Warming Potential - Land Use And Land Use Change (GWP-luluc) '[kg CO₂e'] - A1]]+Table1[[#This Row],[Global Warming Potential - Land Use And Land Use Change (GWP-luluc) '[kg CO₂e'] - A2]]+Table1[[#This Row],[Global Warming Potential - Land Use And Land Use Change (GWP-luluc) '[kg CO₂e'] - A3]]</f>
        <v>4.0597506000000001</v>
      </c>
      <c r="AY273">
        <v>1.5269999999999999</v>
      </c>
      <c r="AZ273">
        <v>4.1990000000000001E-4</v>
      </c>
      <c r="BA273">
        <v>1.388E-2</v>
      </c>
      <c r="BB273">
        <f>Table1[[#This Row],[Global Warming Potential - Biogenic (GWP-biogenic) '[kg CO₂e'] - A1]]+Table1[[#This Row],[Global Warming Potential - Biogenic (GWP-biogenic) '[kg CO₂e'] - A2]]+Table1[[#This Row],[Global Warming Potential - Biogenic (GWP-biogenic) '[kg CO₂e'] - A3]]</f>
        <v>1.5412998999999998</v>
      </c>
      <c r="BC273">
        <v>509.2</v>
      </c>
      <c r="BD273">
        <v>0.73099999999999998</v>
      </c>
      <c r="BE273">
        <v>1.3819999999999999</v>
      </c>
      <c r="BF273">
        <f>Table1[[#This Row],[Global Warming Potential - Fossil Fuels (GWP-fossil) '[kg CO₂e'] - A1]]+Table1[[#This Row],[Global Warming Potential - Fossil Fuels (GWP-fossil) '[kg CO₂e'] - A2]]+Table1[[#This Row],[Global Warming Potential - Fossil Fuels (GWP-fossil) '[kg CO₂e'] - A3]]</f>
        <v>511.31299999999999</v>
      </c>
    </row>
    <row r="274" spans="1:58" ht="39.950000000000003" customHeight="1" x14ac:dyDescent="0.25">
      <c r="A274" t="s">
        <v>617</v>
      </c>
      <c r="B274" s="6" t="s">
        <v>19</v>
      </c>
      <c r="C274" t="s">
        <v>20</v>
      </c>
      <c r="D274" t="s">
        <v>74</v>
      </c>
      <c r="E274" t="s">
        <v>324</v>
      </c>
      <c r="F274" t="s">
        <v>111</v>
      </c>
      <c r="G274" t="s">
        <v>618</v>
      </c>
      <c r="H274" t="s">
        <v>22</v>
      </c>
      <c r="I274" t="s">
        <v>320</v>
      </c>
      <c r="J274">
        <v>2022</v>
      </c>
      <c r="K274">
        <v>2027</v>
      </c>
      <c r="L274" t="s">
        <v>321</v>
      </c>
      <c r="M274" t="s">
        <v>322</v>
      </c>
      <c r="N274" t="s">
        <v>116</v>
      </c>
      <c r="O274" t="s">
        <v>323</v>
      </c>
      <c r="P274" t="s">
        <v>41</v>
      </c>
      <c r="Q274" t="s">
        <v>41</v>
      </c>
      <c r="R274" t="s">
        <v>28</v>
      </c>
      <c r="S274" t="s">
        <v>96</v>
      </c>
      <c r="X274">
        <v>1.23</v>
      </c>
      <c r="Y274">
        <v>1.48</v>
      </c>
      <c r="Z274">
        <v>1.8204</v>
      </c>
      <c r="AE274">
        <v>0.87</v>
      </c>
      <c r="AH274">
        <v>1</v>
      </c>
      <c r="AI274">
        <v>1</v>
      </c>
      <c r="AJ274" t="s">
        <v>118</v>
      </c>
      <c r="AK274" t="s">
        <v>1128</v>
      </c>
      <c r="AL274" t="s">
        <v>1127</v>
      </c>
      <c r="AM274" s="9">
        <f>SUM(AR274,AS274,AT274)/Table1[[#This Row],[Area '[m²'] ]]</f>
        <v>194.3236492670012</v>
      </c>
      <c r="AN274" s="3">
        <f>SUM(AR274,AS274,AT274)</f>
        <v>353.74677112564899</v>
      </c>
      <c r="AR274">
        <v>352.112537846024</v>
      </c>
      <c r="AS274">
        <v>0.60041679372699996</v>
      </c>
      <c r="AT274">
        <v>1.0338164858979999</v>
      </c>
      <c r="AU274">
        <v>2.9545488023169999</v>
      </c>
      <c r="AV274">
        <v>2.1801591999999999E-4</v>
      </c>
      <c r="AW274">
        <v>3.5898144E-4</v>
      </c>
      <c r="AX274">
        <f>Table1[[#This Row],[Global Warming Potential - Land Use And Land Use Change (GWP-luluc) '[kg CO₂e'] - A1]]+Table1[[#This Row],[Global Warming Potential - Land Use And Land Use Change (GWP-luluc) '[kg CO₂e'] - A2]]+Table1[[#This Row],[Global Warming Potential - Land Use And Land Use Change (GWP-luluc) '[kg CO₂e'] - A3]]</f>
        <v>2.9551257996769995</v>
      </c>
      <c r="AY274">
        <v>1.1541872789959999</v>
      </c>
      <c r="AZ274">
        <v>3.4419689600000001E-4</v>
      </c>
      <c r="BA274">
        <v>1.0280517909E-2</v>
      </c>
      <c r="BB274">
        <f>Table1[[#This Row],[Global Warming Potential - Biogenic (GWP-biogenic) '[kg CO₂e'] - A1]]+Table1[[#This Row],[Global Warming Potential - Biogenic (GWP-biogenic) '[kg CO₂e'] - A2]]+Table1[[#This Row],[Global Warming Potential - Biogenic (GWP-biogenic) '[kg CO₂e'] - A3]]</f>
        <v>1.164811993801</v>
      </c>
      <c r="BC274">
        <v>348.03947907690798</v>
      </c>
      <c r="BD274">
        <v>0.599874638244</v>
      </c>
      <c r="BE274">
        <v>1.023238530535</v>
      </c>
      <c r="BF274">
        <f>Table1[[#This Row],[Global Warming Potential - Fossil Fuels (GWP-fossil) '[kg CO₂e'] - A1]]+Table1[[#This Row],[Global Warming Potential - Fossil Fuels (GWP-fossil) '[kg CO₂e'] - A2]]+Table1[[#This Row],[Global Warming Potential - Fossil Fuels (GWP-fossil) '[kg CO₂e'] - A3]]</f>
        <v>349.66259224568699</v>
      </c>
    </row>
    <row r="275" spans="1:58" ht="39.950000000000003" customHeight="1" x14ac:dyDescent="0.25">
      <c r="A275" t="s">
        <v>650</v>
      </c>
      <c r="B275" s="6" t="s">
        <v>19</v>
      </c>
      <c r="C275" t="s">
        <v>20</v>
      </c>
      <c r="D275" t="s">
        <v>74</v>
      </c>
      <c r="E275" t="s">
        <v>324</v>
      </c>
      <c r="F275" t="s">
        <v>68</v>
      </c>
      <c r="G275" t="s">
        <v>651</v>
      </c>
      <c r="H275" t="s">
        <v>22</v>
      </c>
      <c r="I275" t="s">
        <v>652</v>
      </c>
      <c r="J275">
        <v>2021</v>
      </c>
      <c r="K275">
        <v>2026</v>
      </c>
      <c r="L275" t="s">
        <v>653</v>
      </c>
      <c r="M275" t="s">
        <v>654</v>
      </c>
      <c r="N275" t="s">
        <v>655</v>
      </c>
      <c r="P275" t="s">
        <v>41</v>
      </c>
      <c r="Q275" t="s">
        <v>41</v>
      </c>
      <c r="R275" t="s">
        <v>28</v>
      </c>
      <c r="S275" t="s">
        <v>53</v>
      </c>
      <c r="Z275">
        <v>1</v>
      </c>
      <c r="AE275">
        <v>0.7</v>
      </c>
      <c r="AH275">
        <v>1</v>
      </c>
      <c r="AI275">
        <v>1</v>
      </c>
      <c r="AJ275" t="s">
        <v>43</v>
      </c>
      <c r="AK275" t="s">
        <v>1127</v>
      </c>
      <c r="AL275" t="s">
        <v>1127</v>
      </c>
      <c r="AM275" s="9">
        <f>SUM(AO275,AP275,AQ275)</f>
        <v>219.86</v>
      </c>
      <c r="AN275" s="3">
        <f>SUM(AO275,AP275,AQ275)</f>
        <v>219.86</v>
      </c>
      <c r="AO275">
        <v>210</v>
      </c>
      <c r="AP275">
        <v>6</v>
      </c>
      <c r="AQ275">
        <v>3.86</v>
      </c>
    </row>
    <row r="276" spans="1:58" ht="39.950000000000003" customHeight="1" x14ac:dyDescent="0.25">
      <c r="A276" t="s">
        <v>656</v>
      </c>
      <c r="B276" s="6" t="s">
        <v>19</v>
      </c>
      <c r="C276" t="s">
        <v>20</v>
      </c>
      <c r="D276" t="s">
        <v>74</v>
      </c>
      <c r="E276" t="s">
        <v>324</v>
      </c>
      <c r="F276" t="s">
        <v>111</v>
      </c>
      <c r="G276" t="s">
        <v>657</v>
      </c>
      <c r="H276" t="s">
        <v>22</v>
      </c>
      <c r="I276" t="s">
        <v>360</v>
      </c>
      <c r="J276">
        <v>2022</v>
      </c>
      <c r="K276">
        <v>2027</v>
      </c>
      <c r="L276" t="s">
        <v>453</v>
      </c>
      <c r="M276" t="s">
        <v>362</v>
      </c>
      <c r="N276" t="s">
        <v>597</v>
      </c>
      <c r="O276" t="s">
        <v>323</v>
      </c>
      <c r="P276" t="s">
        <v>41</v>
      </c>
      <c r="Q276" t="s">
        <v>41</v>
      </c>
      <c r="R276" t="s">
        <v>28</v>
      </c>
      <c r="S276" t="s">
        <v>96</v>
      </c>
      <c r="X276">
        <v>1.48</v>
      </c>
      <c r="Y276">
        <v>2.1800000000000002</v>
      </c>
      <c r="Z276">
        <f>PRODUCT(X276,Y276)</f>
        <v>3.2264000000000004</v>
      </c>
      <c r="AE276">
        <v>0.81</v>
      </c>
      <c r="AH276">
        <v>1</v>
      </c>
      <c r="AI276">
        <v>1</v>
      </c>
      <c r="AJ276" t="s">
        <v>118</v>
      </c>
      <c r="AK276" t="s">
        <v>1128</v>
      </c>
      <c r="AL276" t="s">
        <v>1127</v>
      </c>
      <c r="AM276" s="9">
        <f>SUM(AR276,AS276,AT276)/Table1[[#This Row],[Area '[m²'] ]]</f>
        <v>135.88081694364118</v>
      </c>
      <c r="AN276" s="3">
        <f>SUM(AR276,AS276,AT276)</f>
        <v>438.405867786964</v>
      </c>
      <c r="AR276">
        <v>431.00400891537998</v>
      </c>
      <c r="AS276">
        <v>0.39135190945499998</v>
      </c>
      <c r="AT276">
        <v>7.0105069621289999</v>
      </c>
      <c r="AU276">
        <v>3.387143468379</v>
      </c>
      <c r="AV276">
        <v>1.4162575099999999E-4</v>
      </c>
      <c r="AW276">
        <v>2.4399315720000001E-3</v>
      </c>
      <c r="AX276">
        <f>Table1[[#This Row],[Global Warming Potential - Land Use And Land Use Change (GWP-luluc) '[kg CO₂e'] - A1]]+Table1[[#This Row],[Global Warming Potential - Land Use And Land Use Change (GWP-luluc) '[kg CO₂e'] - A2]]+Table1[[#This Row],[Global Warming Potential - Land Use And Land Use Change (GWP-luluc) '[kg CO₂e'] - A3]]</f>
        <v>3.389725025702</v>
      </c>
      <c r="AY276">
        <v>1.630504532347</v>
      </c>
      <c r="AZ276">
        <v>2.2205120000000001E-4</v>
      </c>
      <c r="BA276">
        <v>3.5211523125999997E-2</v>
      </c>
      <c r="BB276">
        <f>Table1[[#This Row],[Global Warming Potential - Biogenic (GWP-biogenic) '[kg CO₂e'] - A1]]+Table1[[#This Row],[Global Warming Potential - Biogenic (GWP-biogenic) '[kg CO₂e'] - A2]]+Table1[[#This Row],[Global Warming Potential - Biogenic (GWP-biogenic) '[kg CO₂e'] - A3]]</f>
        <v>1.6659381066729999</v>
      </c>
      <c r="BC276">
        <v>426.03010423922802</v>
      </c>
      <c r="BD276">
        <v>0.391001256179</v>
      </c>
      <c r="BE276">
        <v>6.9733773341110004</v>
      </c>
      <c r="BF276">
        <f>Table1[[#This Row],[Global Warming Potential - Fossil Fuels (GWP-fossil) '[kg CO₂e'] - A1]]+Table1[[#This Row],[Global Warming Potential - Fossil Fuels (GWP-fossil) '[kg CO₂e'] - A2]]+Table1[[#This Row],[Global Warming Potential - Fossil Fuels (GWP-fossil) '[kg CO₂e'] - A3]]</f>
        <v>433.39448282951798</v>
      </c>
    </row>
    <row r="277" spans="1:58" ht="39.950000000000003" customHeight="1" x14ac:dyDescent="0.25">
      <c r="A277" t="s">
        <v>687</v>
      </c>
      <c r="B277" s="6" t="s">
        <v>19</v>
      </c>
      <c r="C277" t="s">
        <v>20</v>
      </c>
      <c r="D277" t="s">
        <v>74</v>
      </c>
      <c r="E277" t="s">
        <v>324</v>
      </c>
      <c r="F277" t="s">
        <v>68</v>
      </c>
      <c r="G277" t="s">
        <v>688</v>
      </c>
      <c r="H277" t="s">
        <v>22</v>
      </c>
      <c r="I277" t="s">
        <v>652</v>
      </c>
      <c r="J277">
        <v>2021</v>
      </c>
      <c r="K277">
        <v>2026</v>
      </c>
      <c r="L277" t="s">
        <v>689</v>
      </c>
      <c r="M277" t="s">
        <v>690</v>
      </c>
      <c r="N277" t="s">
        <v>691</v>
      </c>
      <c r="P277" t="s">
        <v>41</v>
      </c>
      <c r="Q277" t="s">
        <v>41</v>
      </c>
      <c r="R277" t="s">
        <v>28</v>
      </c>
      <c r="S277" t="s">
        <v>53</v>
      </c>
      <c r="Z277">
        <v>1</v>
      </c>
      <c r="AE277">
        <v>0.7</v>
      </c>
      <c r="AH277">
        <v>1</v>
      </c>
      <c r="AI277">
        <v>1</v>
      </c>
      <c r="AJ277" t="s">
        <v>43</v>
      </c>
      <c r="AK277" t="s">
        <v>1127</v>
      </c>
      <c r="AL277" t="s">
        <v>1127</v>
      </c>
      <c r="AM277" s="9">
        <f>SUM(AO277,AP277,AQ277)</f>
        <v>194.44000000000003</v>
      </c>
      <c r="AN277" s="3">
        <f>SUM(AO277,AP277,AQ277)</f>
        <v>194.44000000000003</v>
      </c>
      <c r="AO277">
        <v>185</v>
      </c>
      <c r="AP277">
        <v>5.58</v>
      </c>
      <c r="AQ277">
        <v>3.86</v>
      </c>
    </row>
    <row r="278" spans="1:58" ht="39.950000000000003" customHeight="1" x14ac:dyDescent="0.25">
      <c r="A278" t="s">
        <v>808</v>
      </c>
      <c r="B278" s="6" t="s">
        <v>19</v>
      </c>
      <c r="C278" t="s">
        <v>20</v>
      </c>
      <c r="D278" t="s">
        <v>74</v>
      </c>
      <c r="E278" t="s">
        <v>75</v>
      </c>
      <c r="F278" t="s">
        <v>68</v>
      </c>
      <c r="G278" t="s">
        <v>809</v>
      </c>
      <c r="H278" t="s">
        <v>22</v>
      </c>
      <c r="I278" t="s">
        <v>652</v>
      </c>
      <c r="J278">
        <v>2021</v>
      </c>
      <c r="K278">
        <v>2026</v>
      </c>
      <c r="L278" t="s">
        <v>689</v>
      </c>
      <c r="M278" t="s">
        <v>810</v>
      </c>
      <c r="N278" t="s">
        <v>339</v>
      </c>
      <c r="P278" t="s">
        <v>41</v>
      </c>
      <c r="Q278" t="s">
        <v>41</v>
      </c>
      <c r="R278" t="s">
        <v>28</v>
      </c>
      <c r="S278" t="s">
        <v>53</v>
      </c>
      <c r="Z278">
        <v>1</v>
      </c>
      <c r="AE278">
        <v>1.2</v>
      </c>
      <c r="AH278">
        <v>1</v>
      </c>
      <c r="AI278">
        <v>1</v>
      </c>
      <c r="AJ278" t="s">
        <v>43</v>
      </c>
      <c r="AK278" t="s">
        <v>1127</v>
      </c>
      <c r="AL278" t="s">
        <v>1127</v>
      </c>
      <c r="AM278" s="9">
        <f>SUM(AO278,AP278,AQ278)</f>
        <v>157.70999999999998</v>
      </c>
      <c r="AN278" s="3">
        <f>SUM(AO278,AP278,AQ278)</f>
        <v>157.70999999999998</v>
      </c>
      <c r="AO278">
        <v>150</v>
      </c>
      <c r="AP278">
        <v>4.26</v>
      </c>
      <c r="AQ278">
        <v>3.45</v>
      </c>
    </row>
    <row r="279" spans="1:58" ht="39.950000000000003" customHeight="1" x14ac:dyDescent="0.25">
      <c r="A279" t="s">
        <v>845</v>
      </c>
      <c r="B279" s="6" t="s">
        <v>19</v>
      </c>
      <c r="C279" t="s">
        <v>20</v>
      </c>
      <c r="D279" t="s">
        <v>74</v>
      </c>
      <c r="E279" t="s">
        <v>849</v>
      </c>
      <c r="F279" t="s">
        <v>111</v>
      </c>
      <c r="G279" t="s">
        <v>846</v>
      </c>
      <c r="H279" t="s">
        <v>22</v>
      </c>
      <c r="I279" t="s">
        <v>113</v>
      </c>
      <c r="J279">
        <v>2022</v>
      </c>
      <c r="K279">
        <v>2027</v>
      </c>
      <c r="L279" t="s">
        <v>847</v>
      </c>
      <c r="M279" t="s">
        <v>303</v>
      </c>
      <c r="N279" t="s">
        <v>848</v>
      </c>
      <c r="O279" t="s">
        <v>117</v>
      </c>
      <c r="P279" t="s">
        <v>41</v>
      </c>
      <c r="Q279" t="s">
        <v>41</v>
      </c>
      <c r="R279" t="s">
        <v>28</v>
      </c>
      <c r="S279" t="s">
        <v>96</v>
      </c>
      <c r="X279">
        <v>2</v>
      </c>
      <c r="Y279">
        <v>2.1800000000000002</v>
      </c>
      <c r="Z279">
        <f>PRODUCT(X279,Y279)</f>
        <v>4.3600000000000003</v>
      </c>
      <c r="AE279">
        <v>1.18</v>
      </c>
      <c r="AH279">
        <v>1</v>
      </c>
      <c r="AI279">
        <v>1</v>
      </c>
      <c r="AJ279" t="s">
        <v>118</v>
      </c>
      <c r="AK279" t="s">
        <v>1128</v>
      </c>
      <c r="AL279" t="s">
        <v>1127</v>
      </c>
      <c r="AM279" s="9">
        <f>SUM(AR279,AS279,AT279)/Table1[[#This Row],[Area '[m²'] ]]</f>
        <v>247.06463845444179</v>
      </c>
      <c r="AN279" s="3">
        <f>SUM(AR279,AS279,AT279)</f>
        <v>1077.2018236613662</v>
      </c>
      <c r="AR279">
        <v>1074.1346695061491</v>
      </c>
      <c r="AS279">
        <v>1.472558985087</v>
      </c>
      <c r="AT279">
        <v>1.5945951701300001</v>
      </c>
      <c r="AU279">
        <v>10.083810129094999</v>
      </c>
      <c r="AV279">
        <v>5.3392693600000005E-4</v>
      </c>
      <c r="AW279">
        <v>5.5370568999999999E-4</v>
      </c>
      <c r="AX279">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10.084897761721001</v>
      </c>
      <c r="AY279">
        <v>4.2663836265270003</v>
      </c>
      <c r="AZ279">
        <v>8.4045550699999997E-4</v>
      </c>
      <c r="BA279">
        <v>1.5857035003000002E-2</v>
      </c>
      <c r="BB279">
        <f>Table1[[#This Row],[Global Warming Potential - Biogenic (GWP-biogenic) '[kg CO₂e'] - A1]]+Table1[[#This Row],[Global Warming Potential - Biogenic (GWP-biogenic) '[kg CO₂e'] - A2]]+Table1[[#This Row],[Global Warming Potential - Biogenic (GWP-biogenic) '[kg CO₂e'] - A3]]</f>
        <v>4.2830811170370007</v>
      </c>
      <c r="BC279">
        <v>1059.890433447038</v>
      </c>
      <c r="BD279">
        <v>1.47123371422</v>
      </c>
      <c r="BE279">
        <v>1.578279357062</v>
      </c>
      <c r="BF279">
        <f>Table1[[#This Row],[Global Warming Potential - Fossil Fuels (GWP-fossil) '[kg CO₂e'] - A1]]+Table1[[#This Row],[Global Warming Potential - Fossil Fuels (GWP-fossil) '[kg CO₂e'] - A2]]+Table1[[#This Row],[Global Warming Potential - Fossil Fuels (GWP-fossil) '[kg CO₂e'] - A3]]</f>
        <v>1062.9399465183201</v>
      </c>
    </row>
    <row r="280" spans="1:58" ht="39.950000000000003" customHeight="1" x14ac:dyDescent="0.25">
      <c r="A280" t="s">
        <v>850</v>
      </c>
      <c r="B280" s="6" t="s">
        <v>19</v>
      </c>
      <c r="C280" t="s">
        <v>20</v>
      </c>
      <c r="D280" t="s">
        <v>74</v>
      </c>
      <c r="E280" t="s">
        <v>859</v>
      </c>
      <c r="F280" t="s">
        <v>851</v>
      </c>
      <c r="G280" t="s">
        <v>852</v>
      </c>
      <c r="H280" t="s">
        <v>22</v>
      </c>
      <c r="I280" t="s">
        <v>853</v>
      </c>
      <c r="J280">
        <v>2025</v>
      </c>
      <c r="K280">
        <v>2030</v>
      </c>
      <c r="L280" t="s">
        <v>854</v>
      </c>
      <c r="M280" t="s">
        <v>855</v>
      </c>
      <c r="N280" t="s">
        <v>856</v>
      </c>
      <c r="O280" t="s">
        <v>857</v>
      </c>
      <c r="P280" t="s">
        <v>858</v>
      </c>
      <c r="Q280" t="s">
        <v>858</v>
      </c>
      <c r="R280" t="s">
        <v>28</v>
      </c>
      <c r="S280" t="s">
        <v>85</v>
      </c>
      <c r="Z280">
        <v>1</v>
      </c>
      <c r="AE280">
        <v>1.1000000000000001</v>
      </c>
      <c r="AH280">
        <v>1</v>
      </c>
      <c r="AI280">
        <v>1</v>
      </c>
      <c r="AJ280" t="s">
        <v>43</v>
      </c>
      <c r="AK280" t="s">
        <v>1127</v>
      </c>
      <c r="AL280" t="s">
        <v>1127</v>
      </c>
      <c r="AM280" s="9">
        <f>SUM(AR280,AS280,AT280)</f>
        <v>60.184000000000005</v>
      </c>
      <c r="AN280" s="3">
        <f>SUM(AR280,AS280,AT280)</f>
        <v>60.184000000000005</v>
      </c>
      <c r="AR280">
        <v>50.46</v>
      </c>
      <c r="AS280">
        <v>3.9630000000000001</v>
      </c>
      <c r="AT280">
        <v>5.7610000000000001</v>
      </c>
      <c r="AU280">
        <v>1.5532240554E-2</v>
      </c>
      <c r="AV280">
        <v>2.1188630480000002E-3</v>
      </c>
      <c r="AW280">
        <v>4.6155516109999996E-3</v>
      </c>
      <c r="AX280">
        <f>Table1[[#This Row],[Global Warming Potential - Land Use And Land Use Change (GWP-luluc) '[kg CO₂e'] - A1]]+Table1[[#This Row],[Global Warming Potential - Land Use And Land Use Change (GWP-luluc) '[kg CO₂e'] - A2]]+Table1[[#This Row],[Global Warming Potential - Land Use And Land Use Change (GWP-luluc) '[kg CO₂e'] - A3]]</f>
        <v>2.2266655212999999E-2</v>
      </c>
      <c r="AY280">
        <v>0</v>
      </c>
      <c r="AZ280">
        <v>0</v>
      </c>
      <c r="BA280">
        <v>-0.3296</v>
      </c>
      <c r="BB280">
        <f>Table1[[#This Row],[Global Warming Potential - Biogenic (GWP-biogenic) '[kg CO₂e'] - A1]]+Table1[[#This Row],[Global Warming Potential - Biogenic (GWP-biogenic) '[kg CO₂e'] - A2]]+Table1[[#This Row],[Global Warming Potential - Biogenic (GWP-biogenic) '[kg CO₂e'] - A3]]</f>
        <v>-0.3296</v>
      </c>
      <c r="BC280">
        <v>50.45</v>
      </c>
      <c r="BD280">
        <v>3.9606210402820001</v>
      </c>
      <c r="BE280">
        <v>6.0860000000000003</v>
      </c>
      <c r="BF280">
        <f>Table1[[#This Row],[Global Warming Potential - Fossil Fuels (GWP-fossil) '[kg CO₂e'] - A1]]+Table1[[#This Row],[Global Warming Potential - Fossil Fuels (GWP-fossil) '[kg CO₂e'] - A2]]+Table1[[#This Row],[Global Warming Potential - Fossil Fuels (GWP-fossil) '[kg CO₂e'] - A3]]</f>
        <v>60.496621040282001</v>
      </c>
    </row>
    <row r="281" spans="1:58" ht="39.950000000000003" customHeight="1" x14ac:dyDescent="0.25">
      <c r="A281" t="s">
        <v>882</v>
      </c>
      <c r="B281" s="6" t="s">
        <v>19</v>
      </c>
      <c r="C281" t="s">
        <v>20</v>
      </c>
      <c r="D281" t="s">
        <v>74</v>
      </c>
      <c r="E281" t="s">
        <v>324</v>
      </c>
      <c r="F281" t="s">
        <v>68</v>
      </c>
      <c r="G281" t="s">
        <v>883</v>
      </c>
      <c r="H281" t="s">
        <v>22</v>
      </c>
      <c r="I281" t="s">
        <v>70</v>
      </c>
      <c r="J281">
        <v>2020</v>
      </c>
      <c r="K281">
        <v>2026</v>
      </c>
      <c r="L281" t="s">
        <v>71</v>
      </c>
      <c r="M281" t="s">
        <v>72</v>
      </c>
      <c r="N281" t="s">
        <v>884</v>
      </c>
      <c r="P281" t="s">
        <v>41</v>
      </c>
      <c r="Q281" t="s">
        <v>41</v>
      </c>
      <c r="R281" t="s">
        <v>28</v>
      </c>
      <c r="S281" t="s">
        <v>53</v>
      </c>
      <c r="Z281">
        <v>1</v>
      </c>
      <c r="AE281">
        <v>1.1000000000000001</v>
      </c>
      <c r="AH281">
        <v>1</v>
      </c>
      <c r="AI281">
        <v>1</v>
      </c>
      <c r="AJ281" t="s">
        <v>43</v>
      </c>
      <c r="AK281" t="s">
        <v>1127</v>
      </c>
      <c r="AL281" t="s">
        <v>1127</v>
      </c>
      <c r="AM281" s="9">
        <f>SUM(AO281,AP281,AQ281)</f>
        <v>113.89</v>
      </c>
      <c r="AN281" s="3">
        <f>SUM(AO281,AP281,AQ281)</f>
        <v>113.89</v>
      </c>
      <c r="AO281">
        <v>106</v>
      </c>
      <c r="AP281">
        <v>3.86</v>
      </c>
      <c r="AQ281">
        <v>4.03</v>
      </c>
    </row>
    <row r="282" spans="1:58" ht="39.950000000000003" customHeight="1" x14ac:dyDescent="0.25">
      <c r="A282" t="s">
        <v>917</v>
      </c>
      <c r="B282" s="6" t="s">
        <v>19</v>
      </c>
      <c r="C282" t="s">
        <v>20</v>
      </c>
      <c r="D282" t="s">
        <v>74</v>
      </c>
      <c r="E282" t="s">
        <v>75</v>
      </c>
      <c r="F282" t="s">
        <v>68</v>
      </c>
      <c r="G282" t="s">
        <v>918</v>
      </c>
      <c r="H282" t="s">
        <v>22</v>
      </c>
      <c r="I282" t="s">
        <v>652</v>
      </c>
      <c r="J282">
        <v>2021</v>
      </c>
      <c r="K282">
        <v>2026</v>
      </c>
      <c r="L282" t="s">
        <v>653</v>
      </c>
      <c r="M282" t="s">
        <v>919</v>
      </c>
      <c r="N282" t="s">
        <v>532</v>
      </c>
      <c r="P282" t="s">
        <v>41</v>
      </c>
      <c r="Q282" t="s">
        <v>41</v>
      </c>
      <c r="R282" t="s">
        <v>28</v>
      </c>
      <c r="S282" t="s">
        <v>53</v>
      </c>
      <c r="Z282">
        <v>1</v>
      </c>
      <c r="AE282">
        <v>1.2</v>
      </c>
      <c r="AH282">
        <v>1</v>
      </c>
      <c r="AI282">
        <v>1</v>
      </c>
      <c r="AJ282" t="s">
        <v>43</v>
      </c>
      <c r="AK282" t="s">
        <v>1127</v>
      </c>
      <c r="AL282" t="s">
        <v>1127</v>
      </c>
      <c r="AM282" s="9">
        <f>SUM(AO282,AP282,AQ282)</f>
        <v>229.91</v>
      </c>
      <c r="AN282" s="3">
        <f>SUM(AO282,AP282,AQ282)</f>
        <v>229.91</v>
      </c>
      <c r="AO282">
        <v>222</v>
      </c>
      <c r="AP282">
        <v>4.46</v>
      </c>
      <c r="AQ282">
        <v>3.45</v>
      </c>
    </row>
    <row r="283" spans="1:58" ht="39.950000000000003" customHeight="1" x14ac:dyDescent="0.25">
      <c r="A283" t="s">
        <v>980</v>
      </c>
      <c r="B283" s="6" t="s">
        <v>19</v>
      </c>
      <c r="C283" t="s">
        <v>20</v>
      </c>
      <c r="D283" t="s">
        <v>74</v>
      </c>
      <c r="E283" t="s">
        <v>75</v>
      </c>
      <c r="F283" t="s">
        <v>68</v>
      </c>
      <c r="G283" t="s">
        <v>981</v>
      </c>
      <c r="H283" t="s">
        <v>22</v>
      </c>
      <c r="I283" t="s">
        <v>336</v>
      </c>
      <c r="J283">
        <v>2021</v>
      </c>
      <c r="K283">
        <v>2026</v>
      </c>
      <c r="L283" t="s">
        <v>982</v>
      </c>
      <c r="M283" t="s">
        <v>983</v>
      </c>
      <c r="N283" t="s">
        <v>532</v>
      </c>
      <c r="P283" t="s">
        <v>41</v>
      </c>
      <c r="Q283" t="s">
        <v>41</v>
      </c>
      <c r="R283" t="s">
        <v>28</v>
      </c>
      <c r="S283" t="s">
        <v>53</v>
      </c>
      <c r="Z283">
        <v>1</v>
      </c>
      <c r="AE283">
        <v>1.4</v>
      </c>
      <c r="AH283">
        <v>1</v>
      </c>
      <c r="AI283">
        <v>1</v>
      </c>
      <c r="AJ283" t="s">
        <v>43</v>
      </c>
      <c r="AK283" t="s">
        <v>1127</v>
      </c>
      <c r="AL283" t="s">
        <v>1127</v>
      </c>
      <c r="AM283" s="9">
        <f>SUM(AO283,AP283,AQ283)</f>
        <v>326.17</v>
      </c>
      <c r="AN283" s="3">
        <f>SUM(AO283,AP283,AQ283)</f>
        <v>326.17</v>
      </c>
      <c r="AO283">
        <v>319</v>
      </c>
      <c r="AP283">
        <v>3.72</v>
      </c>
      <c r="AQ283">
        <v>3.45</v>
      </c>
    </row>
    <row r="284" spans="1:58" ht="39.950000000000003" customHeight="1" x14ac:dyDescent="0.25">
      <c r="A284" t="s">
        <v>1013</v>
      </c>
      <c r="B284" s="6" t="s">
        <v>19</v>
      </c>
      <c r="C284" t="s">
        <v>20</v>
      </c>
      <c r="D284" t="s">
        <v>74</v>
      </c>
      <c r="E284" t="s">
        <v>75</v>
      </c>
      <c r="F284" t="s">
        <v>68</v>
      </c>
      <c r="G284" t="s">
        <v>1014</v>
      </c>
      <c r="H284" t="s">
        <v>22</v>
      </c>
      <c r="I284" t="s">
        <v>466</v>
      </c>
      <c r="J284">
        <v>2021</v>
      </c>
      <c r="K284">
        <v>2026</v>
      </c>
      <c r="L284" t="s">
        <v>467</v>
      </c>
      <c r="M284" t="s">
        <v>1015</v>
      </c>
      <c r="N284" t="s">
        <v>469</v>
      </c>
      <c r="P284" t="s">
        <v>41</v>
      </c>
      <c r="Q284" t="s">
        <v>41</v>
      </c>
      <c r="R284" t="s">
        <v>28</v>
      </c>
      <c r="S284" t="s">
        <v>53</v>
      </c>
      <c r="Z284">
        <v>1</v>
      </c>
      <c r="AE284">
        <v>1.4</v>
      </c>
      <c r="AH284">
        <v>1</v>
      </c>
      <c r="AI284">
        <v>1</v>
      </c>
      <c r="AJ284" t="s">
        <v>43</v>
      </c>
      <c r="AK284" t="s">
        <v>1127</v>
      </c>
      <c r="AL284" t="s">
        <v>1127</v>
      </c>
      <c r="AM284" s="9">
        <f>SUM(AO284,AP284,AQ284)</f>
        <v>104.77000000000001</v>
      </c>
      <c r="AN284" s="3">
        <f>SUM(AO284,AP284,AQ284)</f>
        <v>104.77000000000001</v>
      </c>
      <c r="AO284">
        <v>96.7</v>
      </c>
      <c r="AP284">
        <v>4.62</v>
      </c>
      <c r="AQ284">
        <v>3.45</v>
      </c>
    </row>
    <row r="285" spans="1:58" ht="39.950000000000003" customHeight="1" x14ac:dyDescent="0.25">
      <c r="A285" t="s">
        <v>1016</v>
      </c>
      <c r="B285" s="6" t="s">
        <v>19</v>
      </c>
      <c r="C285" t="s">
        <v>20</v>
      </c>
      <c r="D285" t="s">
        <v>74</v>
      </c>
      <c r="E285" t="s">
        <v>75</v>
      </c>
      <c r="F285" t="s">
        <v>111</v>
      </c>
      <c r="G285" t="s">
        <v>1017</v>
      </c>
      <c r="H285" t="s">
        <v>22</v>
      </c>
      <c r="I285" t="s">
        <v>360</v>
      </c>
      <c r="J285">
        <v>2022</v>
      </c>
      <c r="K285">
        <v>2027</v>
      </c>
      <c r="L285" t="s">
        <v>1018</v>
      </c>
      <c r="M285" t="s">
        <v>362</v>
      </c>
      <c r="N285" t="s">
        <v>229</v>
      </c>
      <c r="O285" t="s">
        <v>323</v>
      </c>
      <c r="P285" t="s">
        <v>41</v>
      </c>
      <c r="Q285" t="s">
        <v>41</v>
      </c>
      <c r="R285" t="s">
        <v>28</v>
      </c>
      <c r="S285" t="s">
        <v>96</v>
      </c>
      <c r="X285">
        <v>1.23</v>
      </c>
      <c r="Y285">
        <v>1.48</v>
      </c>
      <c r="Z285">
        <f>PRODUCT(X285,Y285)</f>
        <v>1.8204</v>
      </c>
      <c r="AE285">
        <v>1.1599999999999999</v>
      </c>
      <c r="AH285">
        <v>1</v>
      </c>
      <c r="AI285">
        <v>1</v>
      </c>
      <c r="AJ285" t="s">
        <v>118</v>
      </c>
      <c r="AK285" t="s">
        <v>1128</v>
      </c>
      <c r="AL285" t="s">
        <v>1127</v>
      </c>
      <c r="AM285" s="9">
        <f>SUM(AR285,AS285,AT285)/Table1[[#This Row],[Area '[m²'] ]]</f>
        <v>145.35255987695012</v>
      </c>
      <c r="AN285" s="3">
        <f>SUM(AR285,AS285,AT285)</f>
        <v>264.59980000000002</v>
      </c>
      <c r="AR285">
        <v>259.10000000000002</v>
      </c>
      <c r="AS285">
        <v>0.30880000000000002</v>
      </c>
      <c r="AT285">
        <v>5.1909999999999998</v>
      </c>
      <c r="AU285">
        <v>2.4489999999999998</v>
      </c>
      <c r="AV285">
        <v>1.1179999999999999E-4</v>
      </c>
      <c r="AW285">
        <v>1.807E-3</v>
      </c>
      <c r="AX285">
        <f>Table1[[#This Row],[Global Warming Potential - Land Use And Land Use Change (GWP-luluc) '[kg CO₂e'] - A1]]+Table1[[#This Row],[Global Warming Potential - Land Use And Land Use Change (GWP-luluc) '[kg CO₂e'] - A2]]+Table1[[#This Row],[Global Warming Potential - Land Use And Land Use Change (GWP-luluc) '[kg CO₂e'] - A3]]</f>
        <v>2.4509187999999997</v>
      </c>
      <c r="AY285">
        <v>0.90229999999999999</v>
      </c>
      <c r="AZ285">
        <v>1.7530000000000001E-4</v>
      </c>
      <c r="BA285">
        <v>2.6069999999999999E-2</v>
      </c>
      <c r="BB285">
        <f>Table1[[#This Row],[Global Warming Potential - Biogenic (GWP-biogenic) '[kg CO₂e'] - A1]]+Table1[[#This Row],[Global Warming Potential - Biogenic (GWP-biogenic) '[kg CO₂e'] - A2]]+Table1[[#This Row],[Global Warming Potential - Biogenic (GWP-biogenic) '[kg CO₂e'] - A3]]</f>
        <v>0.92854530000000002</v>
      </c>
      <c r="BC285">
        <v>255.7</v>
      </c>
      <c r="BD285">
        <v>0.30859999999999999</v>
      </c>
      <c r="BE285">
        <v>5.1630000000000003</v>
      </c>
      <c r="BF285">
        <f>Table1[[#This Row],[Global Warming Potential - Fossil Fuels (GWP-fossil) '[kg CO₂e'] - A1]]+Table1[[#This Row],[Global Warming Potential - Fossil Fuels (GWP-fossil) '[kg CO₂e'] - A2]]+Table1[[#This Row],[Global Warming Potential - Fossil Fuels (GWP-fossil) '[kg CO₂e'] - A3]]</f>
        <v>261.17160000000001</v>
      </c>
    </row>
    <row r="286" spans="1:58" ht="39.950000000000003" customHeight="1" x14ac:dyDescent="0.25">
      <c r="A286" t="s">
        <v>1027</v>
      </c>
      <c r="B286" s="6" t="s">
        <v>19</v>
      </c>
      <c r="C286" t="s">
        <v>20</v>
      </c>
      <c r="D286" t="s">
        <v>74</v>
      </c>
      <c r="E286" t="s">
        <v>75</v>
      </c>
      <c r="F286" t="s">
        <v>111</v>
      </c>
      <c r="G286" t="s">
        <v>1028</v>
      </c>
      <c r="H286" t="s">
        <v>22</v>
      </c>
      <c r="I286" t="s">
        <v>320</v>
      </c>
      <c r="J286">
        <v>2022</v>
      </c>
      <c r="K286">
        <v>2027</v>
      </c>
      <c r="L286" t="s">
        <v>1029</v>
      </c>
      <c r="M286" t="s">
        <v>322</v>
      </c>
      <c r="N286" t="s">
        <v>116</v>
      </c>
      <c r="O286" t="s">
        <v>323</v>
      </c>
      <c r="P286" t="s">
        <v>41</v>
      </c>
      <c r="Q286" t="s">
        <v>41</v>
      </c>
      <c r="R286" t="s">
        <v>28</v>
      </c>
      <c r="S286" t="s">
        <v>96</v>
      </c>
      <c r="X286">
        <v>1.23</v>
      </c>
      <c r="Y286">
        <v>1.48</v>
      </c>
      <c r="Z286">
        <f>PRODUCT(X286,Y286)</f>
        <v>1.8204</v>
      </c>
      <c r="AE286">
        <v>1.1599999999999999</v>
      </c>
      <c r="AH286">
        <v>1</v>
      </c>
      <c r="AI286">
        <v>1</v>
      </c>
      <c r="AJ286" t="s">
        <v>118</v>
      </c>
      <c r="AK286" t="s">
        <v>1128</v>
      </c>
      <c r="AL286" t="s">
        <v>1127</v>
      </c>
      <c r="AM286" s="9">
        <f>SUM(AR286,AS286,AT286)/Table1[[#This Row],[Area '[m²'] ]]</f>
        <v>179.66493043938311</v>
      </c>
      <c r="AN286" s="3">
        <f>SUM(AR286,AS286,AT286)</f>
        <v>327.06203937185302</v>
      </c>
      <c r="AR286">
        <v>325.42748238676103</v>
      </c>
      <c r="AS286">
        <v>0.60074049919399997</v>
      </c>
      <c r="AT286">
        <v>1.0338164858979999</v>
      </c>
      <c r="AU286">
        <v>2.9524878331159998</v>
      </c>
      <c r="AV286">
        <v>2.1813103399999999E-4</v>
      </c>
      <c r="AW286">
        <v>3.5898144E-4</v>
      </c>
      <c r="AX286">
        <f>Table1[[#This Row],[Global Warming Potential - Land Use And Land Use Change (GWP-luluc) '[kg CO₂e'] - A1]]+Table1[[#This Row],[Global Warming Potential - Land Use And Land Use Change (GWP-luluc) '[kg CO₂e'] - A2]]+Table1[[#This Row],[Global Warming Potential - Land Use And Land Use Change (GWP-luluc) '[kg CO₂e'] - A3]]</f>
        <v>2.9530649455899995</v>
      </c>
      <c r="AY286">
        <v>0.95482294041399995</v>
      </c>
      <c r="AZ286">
        <v>3.4437078799999998E-4</v>
      </c>
      <c r="BA286">
        <v>1.0280517909E-2</v>
      </c>
      <c r="BB286">
        <f>Table1[[#This Row],[Global Warming Potential - Biogenic (GWP-biogenic) '[kg CO₂e'] - A1]]+Table1[[#This Row],[Global Warming Potential - Biogenic (GWP-biogenic) '[kg CO₂e'] - A2]]+Table1[[#This Row],[Global Warming Potential - Biogenic (GWP-biogenic) '[kg CO₂e'] - A3]]</f>
        <v>0.96544782911099991</v>
      </c>
      <c r="BC286">
        <v>321.55312016818499</v>
      </c>
      <c r="BD286">
        <v>0.60019806526599995</v>
      </c>
      <c r="BE286">
        <v>1.023238530535</v>
      </c>
      <c r="BF286">
        <f>Table1[[#This Row],[Global Warming Potential - Fossil Fuels (GWP-fossil) '[kg CO₂e'] - A1]]+Table1[[#This Row],[Global Warming Potential - Fossil Fuels (GWP-fossil) '[kg CO₂e'] - A2]]+Table1[[#This Row],[Global Warming Potential - Fossil Fuels (GWP-fossil) '[kg CO₂e'] - A3]]</f>
        <v>323.17655676398601</v>
      </c>
    </row>
    <row r="287" spans="1:58" ht="39.950000000000003" customHeight="1" x14ac:dyDescent="0.25">
      <c r="A287" t="s">
        <v>1085</v>
      </c>
      <c r="B287" s="6" t="s">
        <v>19</v>
      </c>
      <c r="C287" t="s">
        <v>20</v>
      </c>
      <c r="D287" t="s">
        <v>74</v>
      </c>
      <c r="E287" t="s">
        <v>75</v>
      </c>
      <c r="F287" t="s">
        <v>111</v>
      </c>
      <c r="G287" t="s">
        <v>1086</v>
      </c>
      <c r="H287" t="s">
        <v>22</v>
      </c>
      <c r="I287" t="s">
        <v>360</v>
      </c>
      <c r="J287">
        <v>2022</v>
      </c>
      <c r="K287">
        <v>2027</v>
      </c>
      <c r="L287" t="s">
        <v>1018</v>
      </c>
      <c r="M287" t="s">
        <v>362</v>
      </c>
      <c r="N287" t="s">
        <v>229</v>
      </c>
      <c r="O287" t="s">
        <v>323</v>
      </c>
      <c r="P287" t="s">
        <v>41</v>
      </c>
      <c r="Q287" t="s">
        <v>41</v>
      </c>
      <c r="R287" t="s">
        <v>28</v>
      </c>
      <c r="S287" t="s">
        <v>96</v>
      </c>
      <c r="X287">
        <v>1.23</v>
      </c>
      <c r="Y287">
        <v>1.48</v>
      </c>
      <c r="Z287">
        <f>PRODUCT(X287,Y287)</f>
        <v>1.8204</v>
      </c>
      <c r="AE287">
        <v>1.1599999999999999</v>
      </c>
      <c r="AH287">
        <v>1</v>
      </c>
      <c r="AI287">
        <v>1</v>
      </c>
      <c r="AJ287" t="s">
        <v>118</v>
      </c>
      <c r="AK287" t="s">
        <v>1128</v>
      </c>
      <c r="AL287" t="s">
        <v>1127</v>
      </c>
      <c r="AM287" s="9">
        <f>SUM(AR287,AS287,AT287)/Table1[[#This Row],[Area '[m²'] ]]</f>
        <v>145.35255987695012</v>
      </c>
      <c r="AN287" s="3">
        <f>SUM(AR287,AS287,AT287)</f>
        <v>264.59980000000002</v>
      </c>
      <c r="AR287">
        <v>259.10000000000002</v>
      </c>
      <c r="AS287">
        <v>0.30880000000000002</v>
      </c>
      <c r="AT287">
        <v>5.1909999999999998</v>
      </c>
      <c r="AU287">
        <v>2.4485420845219998</v>
      </c>
      <c r="AV287">
        <v>1.11767882E-4</v>
      </c>
      <c r="AW287">
        <v>1.806616E-3</v>
      </c>
      <c r="AX287">
        <f>Table1[[#This Row],[Global Warming Potential - Land Use And Land Use Change (GWP-luluc) '[kg CO₂e'] - A1]]+Table1[[#This Row],[Global Warming Potential - Land Use And Land Use Change (GWP-luluc) '[kg CO₂e'] - A2]]+Table1[[#This Row],[Global Warming Potential - Land Use And Land Use Change (GWP-luluc) '[kg CO₂e'] - A3]]</f>
        <v>2.4504604684040001</v>
      </c>
      <c r="AY287">
        <v>0.90227640743299997</v>
      </c>
      <c r="AZ287">
        <v>1.7525165400000001E-4</v>
      </c>
      <c r="BA287">
        <v>2.6071920129E-2</v>
      </c>
      <c r="BB287">
        <f>Table1[[#This Row],[Global Warming Potential - Biogenic (GWP-biogenic) '[kg CO₂e'] - A1]]+Table1[[#This Row],[Global Warming Potential - Biogenic (GWP-biogenic) '[kg CO₂e'] - A2]]+Table1[[#This Row],[Global Warming Potential - Biogenic (GWP-biogenic) '[kg CO₂e'] - A3]]</f>
        <v>0.92852357921599993</v>
      </c>
      <c r="BC287">
        <v>255.74899096250999</v>
      </c>
      <c r="BD287">
        <v>0.30855769799600002</v>
      </c>
      <c r="BE287">
        <v>5.1633476982079998</v>
      </c>
      <c r="BF287">
        <f>Table1[[#This Row],[Global Warming Potential - Fossil Fuels (GWP-fossil) '[kg CO₂e'] - A1]]+Table1[[#This Row],[Global Warming Potential - Fossil Fuels (GWP-fossil) '[kg CO₂e'] - A2]]+Table1[[#This Row],[Global Warming Potential - Fossil Fuels (GWP-fossil) '[kg CO₂e'] - A3]]</f>
        <v>261.22089635871396</v>
      </c>
    </row>
    <row r="288" spans="1:58" ht="39.950000000000003" customHeight="1" x14ac:dyDescent="0.25">
      <c r="A288" t="s">
        <v>1087</v>
      </c>
      <c r="B288" s="6" t="s">
        <v>19</v>
      </c>
      <c r="C288" t="s">
        <v>20</v>
      </c>
      <c r="D288" t="s">
        <v>74</v>
      </c>
      <c r="E288" t="s">
        <v>75</v>
      </c>
      <c r="F288" t="s">
        <v>68</v>
      </c>
      <c r="G288" t="s">
        <v>1088</v>
      </c>
      <c r="H288" t="s">
        <v>22</v>
      </c>
      <c r="I288" t="s">
        <v>529</v>
      </c>
      <c r="J288">
        <v>2021</v>
      </c>
      <c r="K288">
        <v>2026</v>
      </c>
      <c r="L288" t="s">
        <v>530</v>
      </c>
      <c r="M288" t="s">
        <v>1089</v>
      </c>
      <c r="N288" t="s">
        <v>532</v>
      </c>
      <c r="P288" t="s">
        <v>41</v>
      </c>
      <c r="Q288" t="s">
        <v>41</v>
      </c>
      <c r="R288" t="s">
        <v>28</v>
      </c>
      <c r="S288" t="s">
        <v>53</v>
      </c>
      <c r="Z288">
        <v>1</v>
      </c>
      <c r="AE288">
        <v>1.2</v>
      </c>
      <c r="AH288">
        <v>1</v>
      </c>
      <c r="AI288">
        <v>1</v>
      </c>
      <c r="AJ288" t="s">
        <v>43</v>
      </c>
      <c r="AK288" t="s">
        <v>1127</v>
      </c>
      <c r="AL288" t="s">
        <v>1127</v>
      </c>
      <c r="AM288" s="9">
        <f>SUM(AO288,AP288,AQ288)</f>
        <v>123.08</v>
      </c>
      <c r="AN288" s="3">
        <f>SUM(AO288,AP288,AQ288)</f>
        <v>123.08</v>
      </c>
      <c r="AO288">
        <v>114</v>
      </c>
      <c r="AP288">
        <v>5.63</v>
      </c>
      <c r="AQ288">
        <v>3.45</v>
      </c>
    </row>
    <row r="289" spans="1:58" ht="39.950000000000003" customHeight="1" x14ac:dyDescent="0.25">
      <c r="A289" t="s">
        <v>1094</v>
      </c>
      <c r="B289" s="6" t="s">
        <v>19</v>
      </c>
      <c r="C289" t="s">
        <v>20</v>
      </c>
      <c r="D289" t="s">
        <v>74</v>
      </c>
      <c r="E289" t="s">
        <v>75</v>
      </c>
      <c r="F289" t="s">
        <v>111</v>
      </c>
      <c r="G289" t="s">
        <v>1095</v>
      </c>
      <c r="H289" t="s">
        <v>22</v>
      </c>
      <c r="I289" t="s">
        <v>360</v>
      </c>
      <c r="J289">
        <v>2022</v>
      </c>
      <c r="K289">
        <v>2027</v>
      </c>
      <c r="L289" t="s">
        <v>538</v>
      </c>
      <c r="M289" t="s">
        <v>362</v>
      </c>
      <c r="N289" t="s">
        <v>597</v>
      </c>
      <c r="O289" t="s">
        <v>323</v>
      </c>
      <c r="P289" t="s">
        <v>41</v>
      </c>
      <c r="Q289" t="s">
        <v>41</v>
      </c>
      <c r="R289" t="s">
        <v>28</v>
      </c>
      <c r="S289" t="s">
        <v>96</v>
      </c>
      <c r="X289">
        <v>1.23</v>
      </c>
      <c r="Y289">
        <v>1.48</v>
      </c>
      <c r="Z289">
        <f>PRODUCT(X289,Y289)</f>
        <v>1.8204</v>
      </c>
      <c r="AE289">
        <v>1.1200000000000001</v>
      </c>
      <c r="AH289">
        <v>1</v>
      </c>
      <c r="AI289">
        <v>1</v>
      </c>
      <c r="AJ289" t="s">
        <v>118</v>
      </c>
      <c r="AK289" t="s">
        <v>1128</v>
      </c>
      <c r="AL289" t="s">
        <v>1127</v>
      </c>
      <c r="AM289" s="9">
        <f>SUM(AR289,AS289,AT289)/Table1[[#This Row],[Area '[m²'] ]]</f>
        <v>210.11925950340589</v>
      </c>
      <c r="AN289" s="3">
        <f t="shared" ref="AN289:AN307" si="12">SUM(AR289,AS289,AT289)</f>
        <v>382.50110000000006</v>
      </c>
      <c r="AR289">
        <v>375.1</v>
      </c>
      <c r="AS289">
        <v>0.3901</v>
      </c>
      <c r="AT289">
        <v>7.0110000000000001</v>
      </c>
      <c r="AU289">
        <v>3.3527432300119999</v>
      </c>
      <c r="AV289">
        <v>1.41160451E-4</v>
      </c>
      <c r="AW289">
        <v>2.4399315720000001E-3</v>
      </c>
      <c r="AX289">
        <f>Table1[[#This Row],[Global Warming Potential - Land Use And Land Use Change (GWP-luluc) '[kg CO₂e'] - A1]]+Table1[[#This Row],[Global Warming Potential - Land Use And Land Use Change (GWP-luluc) '[kg CO₂e'] - A2]]+Table1[[#This Row],[Global Warming Potential - Land Use And Land Use Change (GWP-luluc) '[kg CO₂e'] - A3]]</f>
        <v>3.355324322035</v>
      </c>
      <c r="AY289">
        <v>1.28</v>
      </c>
      <c r="AZ289">
        <v>2.2130000000000001E-4</v>
      </c>
      <c r="BA289">
        <v>3.5209999999999998E-2</v>
      </c>
      <c r="BB289">
        <f>Table1[[#This Row],[Global Warming Potential - Biogenic (GWP-biogenic) '[kg CO₂e'] - A1]]+Table1[[#This Row],[Global Warming Potential - Biogenic (GWP-biogenic) '[kg CO₂e'] - A2]]+Table1[[#This Row],[Global Warming Potential - Biogenic (GWP-biogenic) '[kg CO₂e'] - A3]]</f>
        <v>1.3154313</v>
      </c>
      <c r="BC289">
        <v>370.6</v>
      </c>
      <c r="BD289">
        <v>0.38969999999999999</v>
      </c>
      <c r="BE289">
        <v>6.9733773341110004</v>
      </c>
      <c r="BF289">
        <f>Table1[[#This Row],[Global Warming Potential - Fossil Fuels (GWP-fossil) '[kg CO₂e'] - A1]]+Table1[[#This Row],[Global Warming Potential - Fossil Fuels (GWP-fossil) '[kg CO₂e'] - A2]]+Table1[[#This Row],[Global Warming Potential - Fossil Fuels (GWP-fossil) '[kg CO₂e'] - A3]]</f>
        <v>377.96307733411101</v>
      </c>
    </row>
    <row r="290" spans="1:58" ht="39.950000000000003" customHeight="1" x14ac:dyDescent="0.25">
      <c r="A290" t="s">
        <v>148</v>
      </c>
      <c r="B290" s="6" t="s">
        <v>19</v>
      </c>
      <c r="C290" t="s">
        <v>20</v>
      </c>
      <c r="D290" t="s">
        <v>1206</v>
      </c>
      <c r="E290" t="s">
        <v>1716</v>
      </c>
      <c r="F290" t="s">
        <v>149</v>
      </c>
      <c r="G290" t="s">
        <v>1707</v>
      </c>
      <c r="H290" t="s">
        <v>22</v>
      </c>
      <c r="I290" t="s">
        <v>150</v>
      </c>
      <c r="J290">
        <v>2022</v>
      </c>
      <c r="K290">
        <v>2027</v>
      </c>
      <c r="L290" s="2" t="s">
        <v>151</v>
      </c>
      <c r="M290" t="s">
        <v>152</v>
      </c>
      <c r="N290" t="s">
        <v>153</v>
      </c>
      <c r="O290" t="s">
        <v>154</v>
      </c>
      <c r="P290" t="s">
        <v>27</v>
      </c>
      <c r="Q290" t="s">
        <v>27</v>
      </c>
      <c r="R290" t="s">
        <v>28</v>
      </c>
      <c r="S290" t="s">
        <v>96</v>
      </c>
      <c r="T290">
        <v>750</v>
      </c>
      <c r="U290" s="5">
        <f>Table1[[#This Row],[Product Thickness '[m']]]*Table1[[#This Row],[Density '[kg/m3']]]</f>
        <v>18.75</v>
      </c>
      <c r="V290">
        <v>2.5000000000000001E-2</v>
      </c>
      <c r="Z290">
        <f>Table1[[#This Row],[Volume '[m³']]]/Table1[[#This Row],[Product Thickness '[m']]]</f>
        <v>40</v>
      </c>
      <c r="AA290">
        <v>1</v>
      </c>
      <c r="AC290">
        <v>750</v>
      </c>
      <c r="AD290">
        <v>0.12</v>
      </c>
      <c r="AE290">
        <f>Table1[[#This Row],[Product Thickness '[m']]]/Table1[[#This Row],[Thermal conductivity '[W/mK']]]</f>
        <v>0.20833333333333334</v>
      </c>
      <c r="AH290">
        <v>1</v>
      </c>
      <c r="AI290">
        <v>1</v>
      </c>
      <c r="AJ290" t="s">
        <v>155</v>
      </c>
      <c r="AK290" t="s">
        <v>1126</v>
      </c>
      <c r="AL290" t="s">
        <v>31</v>
      </c>
      <c r="AM290" s="9">
        <f>SUM(AR290,AS290,AT290) /Table1[[#This Row],[Mass per DU '[kg']]]</f>
        <v>-0.47239066666666685</v>
      </c>
      <c r="AN290" s="3">
        <f t="shared" si="12"/>
        <v>-354.29300000000012</v>
      </c>
      <c r="AR290">
        <v>-696.7</v>
      </c>
      <c r="AS290">
        <v>4.0069999999999997</v>
      </c>
      <c r="AT290">
        <v>338.4</v>
      </c>
      <c r="AU290">
        <v>0.78482420884000004</v>
      </c>
      <c r="AV290">
        <v>1.0534521080000001E-3</v>
      </c>
      <c r="AW290">
        <v>0.13248740374000001</v>
      </c>
      <c r="AX290">
        <f>Table1[[#This Row],[Global Warming Potential - Land Use And Land Use Change (GWP-luluc) '[kg CO₂e'] - A1]]+Table1[[#This Row],[Global Warming Potential - Land Use And Land Use Change (GWP-luluc) '[kg CO₂e'] - A2]]+Table1[[#This Row],[Global Warming Potential - Land Use And Land Use Change (GWP-luluc) '[kg CO₂e'] - A3]]</f>
        <v>0.91836506468800005</v>
      </c>
      <c r="AY290">
        <v>-981.8</v>
      </c>
      <c r="AZ290">
        <v>2.075E-3</v>
      </c>
      <c r="BA290">
        <v>215.2</v>
      </c>
      <c r="BB290">
        <f>Table1[[#This Row],[Global Warming Potential - Biogenic (GWP-biogenic) '[kg CO₂e'] - A1]]+Table1[[#This Row],[Global Warming Potential - Biogenic (GWP-biogenic) '[kg CO₂e'] - A2]]+Table1[[#This Row],[Global Warming Potential - Biogenic (GWP-biogenic) '[kg CO₂e'] - A3]]</f>
        <v>-766.59792500000003</v>
      </c>
      <c r="BC290">
        <v>284.393303601056</v>
      </c>
      <c r="BD290">
        <v>4.0039420540890003</v>
      </c>
      <c r="BE290">
        <v>123.002945279809</v>
      </c>
      <c r="BF290">
        <f>Table1[[#This Row],[Global Warming Potential - Fossil Fuels (GWP-fossil) '[kg CO₂e'] - A1]]+Table1[[#This Row],[Global Warming Potential - Fossil Fuels (GWP-fossil) '[kg CO₂e'] - A2]]+Table1[[#This Row],[Global Warming Potential - Fossil Fuels (GWP-fossil) '[kg CO₂e'] - A3]]</f>
        <v>411.40019093495403</v>
      </c>
    </row>
    <row r="291" spans="1:58" ht="39.950000000000003" customHeight="1" x14ac:dyDescent="0.25">
      <c r="A291" t="s">
        <v>237</v>
      </c>
      <c r="B291" s="6" t="s">
        <v>19</v>
      </c>
      <c r="C291" t="s">
        <v>20</v>
      </c>
      <c r="D291" t="s">
        <v>1206</v>
      </c>
      <c r="E291" t="s">
        <v>1716</v>
      </c>
      <c r="F291" t="s">
        <v>149</v>
      </c>
      <c r="G291" t="s">
        <v>1708</v>
      </c>
      <c r="H291" t="s">
        <v>22</v>
      </c>
      <c r="I291" t="s">
        <v>238</v>
      </c>
      <c r="J291">
        <v>2022</v>
      </c>
      <c r="K291">
        <v>2027</v>
      </c>
      <c r="L291" t="s">
        <v>239</v>
      </c>
      <c r="M291" t="s">
        <v>240</v>
      </c>
      <c r="N291" t="s">
        <v>241</v>
      </c>
      <c r="O291" t="s">
        <v>154</v>
      </c>
      <c r="P291" t="s">
        <v>27</v>
      </c>
      <c r="Q291" t="s">
        <v>27</v>
      </c>
      <c r="R291" t="s">
        <v>28</v>
      </c>
      <c r="S291" t="s">
        <v>96</v>
      </c>
      <c r="T291">
        <v>530</v>
      </c>
      <c r="U291" s="5">
        <f>Table1[[#This Row],[Product Thickness '[m']]]*Table1[[#This Row],[Density '[kg/m3']]]</f>
        <v>13.25</v>
      </c>
      <c r="V291">
        <v>2.5000000000000001E-2</v>
      </c>
      <c r="Z291">
        <f>Table1[[#This Row],[Volume '[m³']]]/Table1[[#This Row],[Product Thickness '[m']]]</f>
        <v>40</v>
      </c>
      <c r="AA291">
        <v>1</v>
      </c>
      <c r="AC291">
        <v>530</v>
      </c>
      <c r="AD291">
        <v>0.12</v>
      </c>
      <c r="AE291">
        <f>Table1[[#This Row],[Product Thickness '[m']]]/Table1[[#This Row],[Thermal conductivity '[W/mK']]]</f>
        <v>0.20833333333333334</v>
      </c>
      <c r="AH291">
        <v>1</v>
      </c>
      <c r="AI291">
        <v>1</v>
      </c>
      <c r="AJ291" t="s">
        <v>155</v>
      </c>
      <c r="AK291" t="s">
        <v>1126</v>
      </c>
      <c r="AL291" t="s">
        <v>31</v>
      </c>
      <c r="AM291" s="9">
        <f>SUM(AR291,AS291,AT291) /Table1[[#This Row],[Mass per DU '[kg']]]</f>
        <v>-0.23146087914041316</v>
      </c>
      <c r="AN291" s="3">
        <f t="shared" si="12"/>
        <v>-122.67426594441898</v>
      </c>
      <c r="AR291">
        <v>-367.823909225411</v>
      </c>
      <c r="AS291">
        <v>6.031935715615</v>
      </c>
      <c r="AT291">
        <v>239.117707565377</v>
      </c>
      <c r="AU291">
        <v>0.66576509751199997</v>
      </c>
      <c r="AV291">
        <v>1.588007664E-3</v>
      </c>
      <c r="AW291">
        <v>9.3624431975999997E-2</v>
      </c>
      <c r="AX291">
        <f>Table1[[#This Row],[Global Warming Potential - Land Use And Land Use Change (GWP-luluc) '[kg CO₂e'] - A1]]+Table1[[#This Row],[Global Warming Potential - Land Use And Land Use Change (GWP-luluc) '[kg CO₂e'] - A2]]+Table1[[#This Row],[Global Warming Potential - Land Use And Land Use Change (GWP-luluc) '[kg CO₂e'] - A3]]</f>
        <v>0.76097753715200001</v>
      </c>
      <c r="AY291">
        <v>-662.00076171480805</v>
      </c>
      <c r="AZ291">
        <v>3.1301621679999999E-3</v>
      </c>
      <c r="BA291">
        <v>152.10863262324699</v>
      </c>
      <c r="BB291">
        <f>Table1[[#This Row],[Global Warming Potential - Biogenic (GWP-biogenic) '[kg CO₂e'] - A1]]+Table1[[#This Row],[Global Warming Potential - Biogenic (GWP-biogenic) '[kg CO₂e'] - A2]]+Table1[[#This Row],[Global Warming Potential - Biogenic (GWP-biogenic) '[kg CO₂e'] - A3]]</f>
        <v>-509.8889989293931</v>
      </c>
      <c r="BC291">
        <v>293.553745042895</v>
      </c>
      <c r="BD291">
        <v>6.0274411669459997</v>
      </c>
      <c r="BE291">
        <v>86.922081331065002</v>
      </c>
      <c r="BF291">
        <f>Table1[[#This Row],[Global Warming Potential - Fossil Fuels (GWP-fossil) '[kg CO₂e'] - A1]]+Table1[[#This Row],[Global Warming Potential - Fossil Fuels (GWP-fossil) '[kg CO₂e'] - A2]]+Table1[[#This Row],[Global Warming Potential - Fossil Fuels (GWP-fossil) '[kg CO₂e'] - A3]]</f>
        <v>386.50326754090599</v>
      </c>
    </row>
    <row r="292" spans="1:58" ht="39.950000000000003" customHeight="1" x14ac:dyDescent="0.25">
      <c r="A292" t="s">
        <v>640</v>
      </c>
      <c r="B292" s="6" t="s">
        <v>19</v>
      </c>
      <c r="C292" t="s">
        <v>20</v>
      </c>
      <c r="D292" t="s">
        <v>1206</v>
      </c>
      <c r="E292" t="s">
        <v>1716</v>
      </c>
      <c r="F292" t="s">
        <v>149</v>
      </c>
      <c r="G292" t="s">
        <v>1709</v>
      </c>
      <c r="H292" t="s">
        <v>22</v>
      </c>
      <c r="I292" t="s">
        <v>641</v>
      </c>
      <c r="J292">
        <v>2022</v>
      </c>
      <c r="K292">
        <v>2027</v>
      </c>
      <c r="L292" t="s">
        <v>642</v>
      </c>
      <c r="M292" t="s">
        <v>643</v>
      </c>
      <c r="N292" t="s">
        <v>153</v>
      </c>
      <c r="O292" t="s">
        <v>154</v>
      </c>
      <c r="P292" t="s">
        <v>27</v>
      </c>
      <c r="Q292" t="s">
        <v>27</v>
      </c>
      <c r="R292" t="s">
        <v>28</v>
      </c>
      <c r="S292" t="s">
        <v>96</v>
      </c>
      <c r="T292">
        <v>600</v>
      </c>
      <c r="U292" s="5">
        <f>Table1[[#This Row],[Product Thickness '[m']]]*Table1[[#This Row],[Density '[kg/m3']]]</f>
        <v>15</v>
      </c>
      <c r="V292">
        <v>2.5000000000000001E-2</v>
      </c>
      <c r="Z292">
        <f>Table1[[#This Row],[Volume '[m³']]]/Table1[[#This Row],[Product Thickness '[m']]]</f>
        <v>40</v>
      </c>
      <c r="AA292">
        <v>1</v>
      </c>
      <c r="AC292">
        <v>600</v>
      </c>
      <c r="AD292">
        <v>0.12</v>
      </c>
      <c r="AE292">
        <f>Table1[[#This Row],[Product Thickness '[m']]]/Table1[[#This Row],[Thermal conductivity '[W/mK']]]</f>
        <v>0.20833333333333334</v>
      </c>
      <c r="AH292">
        <v>1</v>
      </c>
      <c r="AI292">
        <v>1</v>
      </c>
      <c r="AJ292" t="s">
        <v>155</v>
      </c>
      <c r="AK292" t="s">
        <v>1126</v>
      </c>
      <c r="AL292" t="s">
        <v>31</v>
      </c>
      <c r="AM292" s="9">
        <f>SUM(AR292,AS292,AT292) /Table1[[#This Row],[Mass per DU '[kg']]]</f>
        <v>-0.54515666666666662</v>
      </c>
      <c r="AN292" s="3">
        <f t="shared" si="12"/>
        <v>-327.09399999999999</v>
      </c>
      <c r="AR292">
        <v>-601</v>
      </c>
      <c r="AS292">
        <v>3.206</v>
      </c>
      <c r="AT292">
        <v>270.7</v>
      </c>
      <c r="AU292">
        <v>0.60880000000000001</v>
      </c>
      <c r="AV292">
        <v>8.4279999999999999E-4</v>
      </c>
      <c r="AW292">
        <v>0.106</v>
      </c>
      <c r="AX292">
        <f>Table1[[#This Row],[Global Warming Potential - Land Use And Land Use Change (GWP-luluc) '[kg CO₂e'] - A1]]+Table1[[#This Row],[Global Warming Potential - Land Use And Land Use Change (GWP-luluc) '[kg CO₂e'] - A2]]+Table1[[#This Row],[Global Warming Potential - Land Use And Land Use Change (GWP-luluc) '[kg CO₂e'] - A3]]</f>
        <v>0.71564280000000002</v>
      </c>
      <c r="AY292">
        <v>-788</v>
      </c>
      <c r="AZ292">
        <v>1.66E-3</v>
      </c>
      <c r="BA292">
        <v>172.2</v>
      </c>
      <c r="BB292">
        <f>Table1[[#This Row],[Global Warming Potential - Biogenic (GWP-biogenic) '[kg CO₂e'] - A1]]+Table1[[#This Row],[Global Warming Potential - Biogenic (GWP-biogenic) '[kg CO₂e'] - A2]]+Table1[[#This Row],[Global Warming Potential - Biogenic (GWP-biogenic) '[kg CO₂e'] - A3]]</f>
        <v>-615.79834000000005</v>
      </c>
      <c r="BC292">
        <v>186.4</v>
      </c>
      <c r="BD292">
        <v>3.2029999999999998</v>
      </c>
      <c r="BE292">
        <v>98.4</v>
      </c>
      <c r="BF292">
        <f>Table1[[#This Row],[Global Warming Potential - Fossil Fuels (GWP-fossil) '[kg CO₂e'] - A1]]+Table1[[#This Row],[Global Warming Potential - Fossil Fuels (GWP-fossil) '[kg CO₂e'] - A2]]+Table1[[#This Row],[Global Warming Potential - Fossil Fuels (GWP-fossil) '[kg CO₂e'] - A3]]</f>
        <v>288.00300000000004</v>
      </c>
    </row>
    <row r="293" spans="1:58" ht="39.950000000000003" customHeight="1" x14ac:dyDescent="0.25">
      <c r="A293" t="s">
        <v>720</v>
      </c>
      <c r="B293" s="6" t="s">
        <v>19</v>
      </c>
      <c r="C293" t="s">
        <v>20</v>
      </c>
      <c r="D293" t="s">
        <v>1206</v>
      </c>
      <c r="E293" t="s">
        <v>1716</v>
      </c>
      <c r="F293" t="s">
        <v>149</v>
      </c>
      <c r="G293" t="s">
        <v>1710</v>
      </c>
      <c r="H293" t="s">
        <v>22</v>
      </c>
      <c r="I293" t="s">
        <v>721</v>
      </c>
      <c r="J293">
        <v>2022</v>
      </c>
      <c r="K293">
        <v>2027</v>
      </c>
      <c r="L293" t="s">
        <v>722</v>
      </c>
      <c r="M293" t="s">
        <v>723</v>
      </c>
      <c r="N293" t="s">
        <v>153</v>
      </c>
      <c r="O293" t="s">
        <v>154</v>
      </c>
      <c r="P293" t="s">
        <v>27</v>
      </c>
      <c r="Q293" t="s">
        <v>27</v>
      </c>
      <c r="R293" t="s">
        <v>28</v>
      </c>
      <c r="S293" t="s">
        <v>96</v>
      </c>
      <c r="T293">
        <v>750</v>
      </c>
      <c r="U293" s="5">
        <f>Table1[[#This Row],[Product Thickness '[m']]]*Table1[[#This Row],[Density '[kg/m3']]]</f>
        <v>18.75</v>
      </c>
      <c r="V293">
        <v>2.5000000000000001E-2</v>
      </c>
      <c r="Z293">
        <f>Table1[[#This Row],[Volume '[m³']]]/Table1[[#This Row],[Product Thickness '[m']]]</f>
        <v>40</v>
      </c>
      <c r="AA293">
        <v>1</v>
      </c>
      <c r="AC293">
        <v>750</v>
      </c>
      <c r="AD293">
        <v>0.12</v>
      </c>
      <c r="AE293">
        <f>Table1[[#This Row],[Product Thickness '[m']]]/Table1[[#This Row],[Thermal conductivity '[W/mK']]]</f>
        <v>0.20833333333333334</v>
      </c>
      <c r="AH293">
        <v>1</v>
      </c>
      <c r="AI293">
        <v>1</v>
      </c>
      <c r="AJ293" t="s">
        <v>155</v>
      </c>
      <c r="AK293" t="s">
        <v>1126</v>
      </c>
      <c r="AL293" t="s">
        <v>31</v>
      </c>
      <c r="AM293" s="9">
        <f>SUM(AR293,AS293,AT293) /Table1[[#This Row],[Mass per DU '[kg']]]</f>
        <v>-0.47519066666666671</v>
      </c>
      <c r="AN293" s="3">
        <f t="shared" si="12"/>
        <v>-356.39300000000003</v>
      </c>
      <c r="AR293">
        <v>-698.8</v>
      </c>
      <c r="AS293">
        <v>4.0069999999999997</v>
      </c>
      <c r="AT293">
        <v>338.4</v>
      </c>
      <c r="AU293">
        <v>0.78280000000000005</v>
      </c>
      <c r="AV293">
        <v>1.0529999999999999E-3</v>
      </c>
      <c r="AW293">
        <v>0.13250000000000001</v>
      </c>
      <c r="AX293">
        <f>Table1[[#This Row],[Global Warming Potential - Land Use And Land Use Change (GWP-luluc) '[kg CO₂e'] - A1]]+Table1[[#This Row],[Global Warming Potential - Land Use And Land Use Change (GWP-luluc) '[kg CO₂e'] - A2]]+Table1[[#This Row],[Global Warming Potential - Land Use And Land Use Change (GWP-luluc) '[kg CO₂e'] - A3]]</f>
        <v>0.91635299999999997</v>
      </c>
      <c r="AY293">
        <v>-981.8</v>
      </c>
      <c r="AZ293">
        <v>2.075E-3</v>
      </c>
      <c r="BA293">
        <v>215.2</v>
      </c>
      <c r="BB293">
        <f>Table1[[#This Row],[Global Warming Potential - Biogenic (GWP-biogenic) '[kg CO₂e'] - A1]]+Table1[[#This Row],[Global Warming Potential - Biogenic (GWP-biogenic) '[kg CO₂e'] - A2]]+Table1[[#This Row],[Global Warming Potential - Biogenic (GWP-biogenic) '[kg CO₂e'] - A3]]</f>
        <v>-766.59792500000003</v>
      </c>
      <c r="BC293">
        <v>282.3</v>
      </c>
      <c r="BD293">
        <v>4.0039999999999996</v>
      </c>
      <c r="BE293">
        <v>123</v>
      </c>
      <c r="BF293">
        <f>Table1[[#This Row],[Global Warming Potential - Fossil Fuels (GWP-fossil) '[kg CO₂e'] - A1]]+Table1[[#This Row],[Global Warming Potential - Fossil Fuels (GWP-fossil) '[kg CO₂e'] - A2]]+Table1[[#This Row],[Global Warming Potential - Fossil Fuels (GWP-fossil) '[kg CO₂e'] - A3]]</f>
        <v>409.30400000000003</v>
      </c>
    </row>
    <row r="294" spans="1:58" ht="39.950000000000003" customHeight="1" x14ac:dyDescent="0.25">
      <c r="A294" t="s">
        <v>724</v>
      </c>
      <c r="B294" s="6" t="s">
        <v>19</v>
      </c>
      <c r="C294" t="s">
        <v>20</v>
      </c>
      <c r="D294" t="s">
        <v>1206</v>
      </c>
      <c r="E294" t="s">
        <v>1716</v>
      </c>
      <c r="F294" t="s">
        <v>149</v>
      </c>
      <c r="G294" t="s">
        <v>1711</v>
      </c>
      <c r="H294" t="s">
        <v>22</v>
      </c>
      <c r="I294" t="s">
        <v>725</v>
      </c>
      <c r="J294">
        <v>2022</v>
      </c>
      <c r="K294">
        <v>2027</v>
      </c>
      <c r="L294" t="s">
        <v>726</v>
      </c>
      <c r="M294" t="s">
        <v>727</v>
      </c>
      <c r="N294" t="s">
        <v>153</v>
      </c>
      <c r="O294" t="s">
        <v>154</v>
      </c>
      <c r="P294" t="s">
        <v>27</v>
      </c>
      <c r="Q294" t="s">
        <v>27</v>
      </c>
      <c r="R294" t="s">
        <v>28</v>
      </c>
      <c r="S294" t="s">
        <v>96</v>
      </c>
      <c r="T294">
        <v>850</v>
      </c>
      <c r="U294" s="5">
        <f>Table1[[#This Row],[Product Thickness '[m']]]*Table1[[#This Row],[Density '[kg/m3']]]</f>
        <v>21.25</v>
      </c>
      <c r="V294">
        <v>2.5000000000000001E-2</v>
      </c>
      <c r="Z294">
        <f>Table1[[#This Row],[Volume '[m³']]]/Table1[[#This Row],[Product Thickness '[m']]]</f>
        <v>40</v>
      </c>
      <c r="AA294">
        <v>1</v>
      </c>
      <c r="AC294">
        <v>850</v>
      </c>
      <c r="AD294">
        <v>0.12</v>
      </c>
      <c r="AE294">
        <f>Table1[[#This Row],[Product Thickness '[m']]]/Table1[[#This Row],[Thermal conductivity '[W/mK']]]</f>
        <v>0.20833333333333334</v>
      </c>
      <c r="AH294">
        <v>1</v>
      </c>
      <c r="AI294">
        <v>1</v>
      </c>
      <c r="AJ294" t="s">
        <v>155</v>
      </c>
      <c r="AK294" t="s">
        <v>1126</v>
      </c>
      <c r="AL294" t="s">
        <v>31</v>
      </c>
      <c r="AM294" s="9">
        <f>SUM(AR294,AS294,AT294) /Table1[[#This Row],[Mass per DU '[kg']]]</f>
        <v>-0.54523911099746114</v>
      </c>
      <c r="AN294" s="3">
        <f t="shared" si="12"/>
        <v>-463.45324434784197</v>
      </c>
      <c r="AR294">
        <v>-851.48508608321299</v>
      </c>
      <c r="AS294">
        <v>4.5411786588230001</v>
      </c>
      <c r="AT294">
        <v>383.490663076548</v>
      </c>
      <c r="AU294">
        <v>0.86253053052299999</v>
      </c>
      <c r="AV294">
        <v>1.1939123890000001E-3</v>
      </c>
      <c r="AW294">
        <v>0.15015239090499999</v>
      </c>
      <c r="AX294">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1.0138768338170001</v>
      </c>
      <c r="AY294">
        <v>-1116.371607382591</v>
      </c>
      <c r="AZ294">
        <v>2.3520463820000002E-3</v>
      </c>
      <c r="BA294">
        <v>243.94780703728199</v>
      </c>
      <c r="BB294">
        <f>Table1[[#This Row],[Global Warming Potential - Biogenic (GWP-biogenic) '[kg CO₂e'] - A1]]+Table1[[#This Row],[Global Warming Potential - Biogenic (GWP-biogenic) '[kg CO₂e'] - A2]]+Table1[[#This Row],[Global Warming Potential - Biogenic (GWP-biogenic) '[kg CO₂e'] - A3]]</f>
        <v>-872.42144829892709</v>
      </c>
      <c r="BC294">
        <v>264.05873179368001</v>
      </c>
      <c r="BD294">
        <v>4.5378009946339999</v>
      </c>
      <c r="BE294">
        <v>139.40333798378299</v>
      </c>
      <c r="BF294">
        <f>Table1[[#This Row],[Global Warming Potential - Fossil Fuels (GWP-fossil) '[kg CO₂e'] - A1]]+Table1[[#This Row],[Global Warming Potential - Fossil Fuels (GWP-fossil) '[kg CO₂e'] - A2]]+Table1[[#This Row],[Global Warming Potential - Fossil Fuels (GWP-fossil) '[kg CO₂e'] - A3]]</f>
        <v>407.99987077209698</v>
      </c>
    </row>
    <row r="295" spans="1:58" ht="39.950000000000003" customHeight="1" x14ac:dyDescent="0.25">
      <c r="A295" t="s">
        <v>746</v>
      </c>
      <c r="B295" s="6" t="s">
        <v>19</v>
      </c>
      <c r="C295" t="s">
        <v>20</v>
      </c>
      <c r="D295" t="s">
        <v>1206</v>
      </c>
      <c r="E295" t="s">
        <v>1716</v>
      </c>
      <c r="F295" t="s">
        <v>149</v>
      </c>
      <c r="G295" t="s">
        <v>1712</v>
      </c>
      <c r="H295" t="s">
        <v>22</v>
      </c>
      <c r="I295" t="s">
        <v>747</v>
      </c>
      <c r="J295">
        <v>2022</v>
      </c>
      <c r="K295">
        <v>2027</v>
      </c>
      <c r="L295" t="s">
        <v>722</v>
      </c>
      <c r="M295" t="s">
        <v>748</v>
      </c>
      <c r="N295" t="s">
        <v>153</v>
      </c>
      <c r="O295" t="s">
        <v>154</v>
      </c>
      <c r="P295" t="s">
        <v>27</v>
      </c>
      <c r="Q295" t="s">
        <v>27</v>
      </c>
      <c r="R295" t="s">
        <v>28</v>
      </c>
      <c r="S295" t="s">
        <v>96</v>
      </c>
      <c r="T295">
        <v>710</v>
      </c>
      <c r="U295" s="5">
        <f>Table1[[#This Row],[Product Thickness '[m']]]*Table1[[#This Row],[Density '[kg/m3']]]</f>
        <v>17.75</v>
      </c>
      <c r="V295">
        <v>2.5000000000000001E-2</v>
      </c>
      <c r="Z295">
        <f>Table1[[#This Row],[Volume '[m³']]]/Table1[[#This Row],[Product Thickness '[m']]]</f>
        <v>40</v>
      </c>
      <c r="AA295">
        <v>1</v>
      </c>
      <c r="AC295">
        <v>710</v>
      </c>
      <c r="AD295">
        <v>0.12</v>
      </c>
      <c r="AE295">
        <f>Table1[[#This Row],[Product Thickness '[m']]]/Table1[[#This Row],[Thermal conductivity '[W/mK']]]</f>
        <v>0.20833333333333334</v>
      </c>
      <c r="AH295">
        <v>1</v>
      </c>
      <c r="AI295">
        <v>1</v>
      </c>
      <c r="AJ295" t="s">
        <v>155</v>
      </c>
      <c r="AK295" t="s">
        <v>1126</v>
      </c>
      <c r="AL295" t="s">
        <v>31</v>
      </c>
      <c r="AM295" s="9">
        <f>SUM(AR295,AS295,AT295) /Table1[[#This Row],[Mass per DU '[kg']]]</f>
        <v>-0.47523217363575199</v>
      </c>
      <c r="AN295" s="3">
        <f t="shared" si="12"/>
        <v>-337.41484328138392</v>
      </c>
      <c r="AR295">
        <v>-661.53555814269396</v>
      </c>
      <c r="AS295">
        <v>3.793219820899</v>
      </c>
      <c r="AT295">
        <v>320.32749504041101</v>
      </c>
      <c r="AU295">
        <v>0.74108193081600005</v>
      </c>
      <c r="AV295">
        <v>9.9726799499999996E-4</v>
      </c>
      <c r="AW295">
        <v>0.125421408874</v>
      </c>
      <c r="AX295">
        <f>Table1[[#This Row],[Global Warming Potential - Land Use And Land Use Change (GWP-luluc) '[kg CO₂e'] - A1]]+Table1[[#This Row],[Global Warming Potential - Land Use And Land Use Change (GWP-luluc) '[kg CO₂e'] - A2]]+Table1[[#This Row],[Global Warming Potential - Land Use And Land Use Change (GWP-luluc) '[kg CO₂e'] - A3]]</f>
        <v>0.86750060768500004</v>
      </c>
      <c r="AY295">
        <v>-929.44574149264997</v>
      </c>
      <c r="AZ295">
        <v>1.9646505069999998E-3</v>
      </c>
      <c r="BA295">
        <v>203.768168231142</v>
      </c>
      <c r="BB295">
        <f>Table1[[#This Row],[Global Warming Potential - Biogenic (GWP-biogenic) '[kg CO₂e'] - A1]]+Table1[[#This Row],[Global Warming Potential - Biogenic (GWP-biogenic) '[kg CO₂e'] - A2]]+Table1[[#This Row],[Global Warming Potential - Biogenic (GWP-biogenic) '[kg CO₂e'] - A3]]</f>
        <v>-725.67560861100094</v>
      </c>
      <c r="BC295">
        <v>267.20299637256898</v>
      </c>
      <c r="BD295">
        <v>3.7903984778709998</v>
      </c>
      <c r="BE295">
        <v>116.44278819821901</v>
      </c>
      <c r="BF295">
        <f>Table1[[#This Row],[Global Warming Potential - Fossil Fuels (GWP-fossil) '[kg CO₂e'] - A1]]+Table1[[#This Row],[Global Warming Potential - Fossil Fuels (GWP-fossil) '[kg CO₂e'] - A2]]+Table1[[#This Row],[Global Warming Potential - Fossil Fuels (GWP-fossil) '[kg CO₂e'] - A3]]</f>
        <v>387.43618304865902</v>
      </c>
    </row>
    <row r="296" spans="1:58" ht="39.950000000000003" customHeight="1" x14ac:dyDescent="0.25">
      <c r="A296" t="s">
        <v>874</v>
      </c>
      <c r="B296" s="6" t="s">
        <v>19</v>
      </c>
      <c r="C296" t="s">
        <v>20</v>
      </c>
      <c r="D296" t="s">
        <v>1206</v>
      </c>
      <c r="E296" t="s">
        <v>1716</v>
      </c>
      <c r="F296" t="s">
        <v>149</v>
      </c>
      <c r="G296" t="s">
        <v>1713</v>
      </c>
      <c r="H296" t="s">
        <v>22</v>
      </c>
      <c r="I296" t="s">
        <v>875</v>
      </c>
      <c r="J296">
        <v>2022</v>
      </c>
      <c r="K296">
        <v>2027</v>
      </c>
      <c r="L296" t="s">
        <v>876</v>
      </c>
      <c r="M296" t="s">
        <v>877</v>
      </c>
      <c r="N296" t="s">
        <v>878</v>
      </c>
      <c r="O296" t="s">
        <v>154</v>
      </c>
      <c r="P296" t="s">
        <v>27</v>
      </c>
      <c r="Q296" t="s">
        <v>27</v>
      </c>
      <c r="R296" t="s">
        <v>28</v>
      </c>
      <c r="S296" t="s">
        <v>96</v>
      </c>
      <c r="T296">
        <v>640</v>
      </c>
      <c r="U296" s="5">
        <f>Table1[[#This Row],[Product Thickness '[m']]]*Table1[[#This Row],[Density '[kg/m3']]]</f>
        <v>16</v>
      </c>
      <c r="V296">
        <v>2.5000000000000001E-2</v>
      </c>
      <c r="Z296">
        <f>Table1[[#This Row],[Volume '[m³']]]/Table1[[#This Row],[Product Thickness '[m']]]</f>
        <v>40</v>
      </c>
      <c r="AA296">
        <v>1</v>
      </c>
      <c r="AC296">
        <v>640</v>
      </c>
      <c r="AD296">
        <v>0.12</v>
      </c>
      <c r="AE296">
        <f>Table1[[#This Row],[Product Thickness '[m']]]/Table1[[#This Row],[Thermal conductivity '[W/mK']]]</f>
        <v>0.20833333333333334</v>
      </c>
      <c r="AH296">
        <v>1</v>
      </c>
      <c r="AI296">
        <v>1</v>
      </c>
      <c r="AJ296" t="s">
        <v>155</v>
      </c>
      <c r="AK296" t="s">
        <v>1126</v>
      </c>
      <c r="AL296" t="s">
        <v>31</v>
      </c>
      <c r="AM296" s="9">
        <f>SUM(AR296,AS296,AT296) /Table1[[#This Row],[Mass per DU '[kg']]]</f>
        <v>-0.54523911099746247</v>
      </c>
      <c r="AN296" s="3">
        <f t="shared" si="12"/>
        <v>-348.95303103837597</v>
      </c>
      <c r="AR296">
        <v>-641.118182462655</v>
      </c>
      <c r="AS296">
        <v>3.419240401937</v>
      </c>
      <c r="AT296">
        <v>288.745911022342</v>
      </c>
      <c r="AU296">
        <v>0.64943475239399995</v>
      </c>
      <c r="AV296">
        <v>8.9894579900000001E-4</v>
      </c>
      <c r="AW296">
        <v>0.113055917858</v>
      </c>
      <c r="AX296">
        <f>Table1[[#This Row],[Global Warming Potential - Land Use And Land Use Change (GWP-luluc) '[kg CO₂e'] - A1]]+Table1[[#This Row],[Global Warming Potential - Land Use And Land Use Change (GWP-luluc) '[kg CO₂e'] - A2]]+Table1[[#This Row],[Global Warming Potential - Land Use And Land Use Change (GWP-luluc) '[kg CO₂e'] - A3]]</f>
        <v>0.76338961605099986</v>
      </c>
      <c r="AY296">
        <v>-840.56215144100895</v>
      </c>
      <c r="AZ296">
        <v>1.77095257E-3</v>
      </c>
      <c r="BA296">
        <v>183.67834882807099</v>
      </c>
      <c r="BB296">
        <f>Table1[[#This Row],[Global Warming Potential - Biogenic (GWP-biogenic) '[kg CO₂e'] - A1]]+Table1[[#This Row],[Global Warming Potential - Biogenic (GWP-biogenic) '[kg CO₂e'] - A2]]+Table1[[#This Row],[Global Warming Potential - Biogenic (GWP-biogenic) '[kg CO₂e'] - A3]]</f>
        <v>-656.88203166036794</v>
      </c>
      <c r="BC296">
        <v>198.82069217406499</v>
      </c>
      <c r="BD296">
        <v>3.416697219489</v>
      </c>
      <c r="BE296">
        <v>104.962513305437</v>
      </c>
      <c r="BF296">
        <f>Table1[[#This Row],[Global Warming Potential - Fossil Fuels (GWP-fossil) '[kg CO₂e'] - A1]]+Table1[[#This Row],[Global Warming Potential - Fossil Fuels (GWP-fossil) '[kg CO₂e'] - A2]]+Table1[[#This Row],[Global Warming Potential - Fossil Fuels (GWP-fossil) '[kg CO₂e'] - A3]]</f>
        <v>307.19990269899097</v>
      </c>
    </row>
    <row r="297" spans="1:58" ht="39.950000000000003" customHeight="1" x14ac:dyDescent="0.25">
      <c r="A297" t="s">
        <v>962</v>
      </c>
      <c r="B297" s="6" t="s">
        <v>19</v>
      </c>
      <c r="C297" t="s">
        <v>20</v>
      </c>
      <c r="D297" t="s">
        <v>1206</v>
      </c>
      <c r="E297" t="s">
        <v>1716</v>
      </c>
      <c r="F297" t="s">
        <v>149</v>
      </c>
      <c r="G297" t="s">
        <v>1714</v>
      </c>
      <c r="H297" t="s">
        <v>22</v>
      </c>
      <c r="I297" t="s">
        <v>963</v>
      </c>
      <c r="J297">
        <v>2022</v>
      </c>
      <c r="K297">
        <v>2027</v>
      </c>
      <c r="L297" t="s">
        <v>964</v>
      </c>
      <c r="M297" t="s">
        <v>965</v>
      </c>
      <c r="N297" t="s">
        <v>153</v>
      </c>
      <c r="O297" t="s">
        <v>154</v>
      </c>
      <c r="P297" t="s">
        <v>27</v>
      </c>
      <c r="Q297" t="s">
        <v>27</v>
      </c>
      <c r="R297" t="s">
        <v>28</v>
      </c>
      <c r="S297" t="s">
        <v>96</v>
      </c>
      <c r="T297">
        <v>640</v>
      </c>
      <c r="U297" s="5">
        <f>Table1[[#This Row],[Product Thickness '[m']]]*Table1[[#This Row],[Density '[kg/m3']]]</f>
        <v>16</v>
      </c>
      <c r="V297">
        <v>2.5000000000000001E-2</v>
      </c>
      <c r="Z297">
        <f>Table1[[#This Row],[Volume '[m³']]]/Table1[[#This Row],[Product Thickness '[m']]]</f>
        <v>40</v>
      </c>
      <c r="AA297">
        <v>1</v>
      </c>
      <c r="AC297">
        <v>640</v>
      </c>
      <c r="AD297">
        <v>0.12</v>
      </c>
      <c r="AE297">
        <f>Table1[[#This Row],[Product Thickness '[m']]]/Table1[[#This Row],[Thermal conductivity '[W/mK']]]</f>
        <v>0.20833333333333334</v>
      </c>
      <c r="AH297">
        <v>1</v>
      </c>
      <c r="AI297">
        <v>1</v>
      </c>
      <c r="AJ297" t="s">
        <v>155</v>
      </c>
      <c r="AK297" t="s">
        <v>1126</v>
      </c>
      <c r="AL297" t="s">
        <v>31</v>
      </c>
      <c r="AM297" s="9">
        <f>SUM(AR297,AS297,AT297) /Table1[[#This Row],[Mass per DU '[kg']]]</f>
        <v>-0.42180234817968437</v>
      </c>
      <c r="AN297" s="3">
        <f t="shared" si="12"/>
        <v>-269.95350283499801</v>
      </c>
      <c r="AR297">
        <v>-563.75831427629998</v>
      </c>
      <c r="AS297">
        <v>5.0589004189600004</v>
      </c>
      <c r="AT297">
        <v>288.745911022342</v>
      </c>
      <c r="AU297">
        <v>0.68167283593700001</v>
      </c>
      <c r="AV297">
        <v>1.3413756469999999E-3</v>
      </c>
      <c r="AW297">
        <v>0.113055917858</v>
      </c>
      <c r="AX297">
        <f>Table1[[#This Row],[Global Warming Potential - Land Use And Land Use Change (GWP-luluc) '[kg CO₂e'] - A1]]+Table1[[#This Row],[Global Warming Potential - Land Use And Land Use Change (GWP-luluc) '[kg CO₂e'] - A2]]+Table1[[#This Row],[Global Warming Potential - Land Use And Land Use Change (GWP-luluc) '[kg CO₂e'] - A3]]</f>
        <v>0.79607012944199995</v>
      </c>
      <c r="AY297">
        <v>-844.08833433918505</v>
      </c>
      <c r="AZ297">
        <v>2.6516581059999999E-3</v>
      </c>
      <c r="BA297">
        <v>183.67834882807099</v>
      </c>
      <c r="BB297">
        <f>Table1[[#This Row],[Global Warming Potential - Biogenic (GWP-biogenic) '[kg CO₂e'] - A1]]+Table1[[#This Row],[Global Warming Potential - Biogenic (GWP-biogenic) '[kg CO₂e'] - A2]]+Table1[[#This Row],[Global Warming Potential - Biogenic (GWP-biogenic) '[kg CO₂e'] - A3]]</f>
        <v>-660.40733385300814</v>
      </c>
      <c r="BC297">
        <v>279.68642750616198</v>
      </c>
      <c r="BD297">
        <v>5.0550952841130004</v>
      </c>
      <c r="BE297">
        <v>104.962513305437</v>
      </c>
      <c r="BF297">
        <f>Table1[[#This Row],[Global Warming Potential - Fossil Fuels (GWP-fossil) '[kg CO₂e'] - A1]]+Table1[[#This Row],[Global Warming Potential - Fossil Fuels (GWP-fossil) '[kg CO₂e'] - A2]]+Table1[[#This Row],[Global Warming Potential - Fossil Fuels (GWP-fossil) '[kg CO₂e'] - A3]]</f>
        <v>389.70403609571201</v>
      </c>
    </row>
    <row r="298" spans="1:58" ht="39.950000000000003" customHeight="1" x14ac:dyDescent="0.25">
      <c r="A298" t="s">
        <v>1019</v>
      </c>
      <c r="B298" s="6" t="s">
        <v>19</v>
      </c>
      <c r="C298" t="s">
        <v>20</v>
      </c>
      <c r="D298" t="s">
        <v>1206</v>
      </c>
      <c r="E298" t="s">
        <v>1716</v>
      </c>
      <c r="F298" t="s">
        <v>149</v>
      </c>
      <c r="G298" t="s">
        <v>1020</v>
      </c>
      <c r="H298" t="s">
        <v>22</v>
      </c>
      <c r="I298" t="s">
        <v>1021</v>
      </c>
      <c r="J298">
        <v>2022</v>
      </c>
      <c r="K298">
        <v>2027</v>
      </c>
      <c r="L298" t="s">
        <v>722</v>
      </c>
      <c r="M298" t="s">
        <v>1022</v>
      </c>
      <c r="N298" t="s">
        <v>878</v>
      </c>
      <c r="O298" t="s">
        <v>154</v>
      </c>
      <c r="P298" t="s">
        <v>27</v>
      </c>
      <c r="Q298" t="s">
        <v>27</v>
      </c>
      <c r="R298" t="s">
        <v>28</v>
      </c>
      <c r="S298" t="s">
        <v>96</v>
      </c>
      <c r="T298">
        <v>750</v>
      </c>
      <c r="U298" s="5">
        <f>Table1[[#This Row],[Product Thickness '[m']]]*Table1[[#This Row],[Density '[kg/m3']]]</f>
        <v>18.75</v>
      </c>
      <c r="V298">
        <v>2.5000000000000001E-2</v>
      </c>
      <c r="Z298">
        <f>Table1[[#This Row],[Volume '[m³']]]/Table1[[#This Row],[Product Thickness '[m']]]</f>
        <v>40</v>
      </c>
      <c r="AA298">
        <v>1</v>
      </c>
      <c r="AC298">
        <v>750</v>
      </c>
      <c r="AD298">
        <v>0.12</v>
      </c>
      <c r="AE298">
        <f>Table1[[#This Row],[Product Thickness '[m']]]/Table1[[#This Row],[Thermal conductivity '[W/mK']]]</f>
        <v>0.20833333333333334</v>
      </c>
      <c r="AH298">
        <v>1</v>
      </c>
      <c r="AI298">
        <v>1</v>
      </c>
      <c r="AJ298" t="s">
        <v>155</v>
      </c>
      <c r="AK298" t="s">
        <v>1126</v>
      </c>
      <c r="AL298" t="s">
        <v>31</v>
      </c>
      <c r="AM298" s="9">
        <f>SUM(AR298,AS298,AT298) /Table1[[#This Row],[Mass per DU '[kg']]]</f>
        <v>-0.23144394748730268</v>
      </c>
      <c r="AN298" s="3">
        <f t="shared" si="12"/>
        <v>-173.58296061547702</v>
      </c>
      <c r="AR298">
        <v>-520.49283318291805</v>
      </c>
      <c r="AS298">
        <v>8.5357580881339992</v>
      </c>
      <c r="AT298">
        <v>338.37411447930702</v>
      </c>
      <c r="AU298">
        <v>0.94214064536099995</v>
      </c>
      <c r="AV298">
        <v>2.2471806560000001E-3</v>
      </c>
      <c r="AW298">
        <v>0.13248740374000001</v>
      </c>
      <c r="AX298">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1.0768752297569999</v>
      </c>
      <c r="AY298">
        <v>-936.8</v>
      </c>
      <c r="AZ298">
        <v>4.4289999999999998E-3</v>
      </c>
      <c r="BA298">
        <v>215.2</v>
      </c>
      <c r="BB298">
        <f>Table1[[#This Row],[Global Warming Potential - Biogenic (GWP-biogenic) '[kg CO₂e'] - A1]]+Table1[[#This Row],[Global Warming Potential - Biogenic (GWP-biogenic) '[kg CO₂e'] - A2]]+Table1[[#This Row],[Global Warming Potential - Biogenic (GWP-biogenic) '[kg CO₂e'] - A3]]</f>
        <v>-721.59557100000006</v>
      </c>
      <c r="BC298">
        <v>415.41866902395901</v>
      </c>
      <c r="BD298">
        <v>8.5293978777540005</v>
      </c>
      <c r="BE298">
        <v>123.002945279809</v>
      </c>
      <c r="BF298">
        <f>Table1[[#This Row],[Global Warming Potential - Fossil Fuels (GWP-fossil) '[kg CO₂e'] - A1]]+Table1[[#This Row],[Global Warming Potential - Fossil Fuels (GWP-fossil) '[kg CO₂e'] - A2]]+Table1[[#This Row],[Global Warming Potential - Fossil Fuels (GWP-fossil) '[kg CO₂e'] - A3]]</f>
        <v>546.95101218152195</v>
      </c>
    </row>
    <row r="299" spans="1:58" ht="39.950000000000003" customHeight="1" x14ac:dyDescent="0.25">
      <c r="A299" t="s">
        <v>1081</v>
      </c>
      <c r="B299" s="6" t="s">
        <v>19</v>
      </c>
      <c r="C299" t="s">
        <v>20</v>
      </c>
      <c r="D299" t="s">
        <v>1206</v>
      </c>
      <c r="E299" t="s">
        <v>1716</v>
      </c>
      <c r="F299" t="s">
        <v>149</v>
      </c>
      <c r="G299" t="s">
        <v>1715</v>
      </c>
      <c r="H299" t="s">
        <v>22</v>
      </c>
      <c r="I299" t="s">
        <v>1082</v>
      </c>
      <c r="J299">
        <v>2022</v>
      </c>
      <c r="K299">
        <v>2027</v>
      </c>
      <c r="L299" t="s">
        <v>1083</v>
      </c>
      <c r="M299" t="s">
        <v>1084</v>
      </c>
      <c r="N299" t="s">
        <v>153</v>
      </c>
      <c r="O299" t="s">
        <v>154</v>
      </c>
      <c r="P299" t="s">
        <v>27</v>
      </c>
      <c r="Q299" t="s">
        <v>27</v>
      </c>
      <c r="R299" t="s">
        <v>28</v>
      </c>
      <c r="S299" t="s">
        <v>96</v>
      </c>
      <c r="T299">
        <v>740</v>
      </c>
      <c r="U299" s="5">
        <f>Table1[[#This Row],[Product Thickness '[m']]]*Table1[[#This Row],[Density '[kg/m3']]]</f>
        <v>18.5</v>
      </c>
      <c r="V299">
        <v>2.5000000000000001E-2</v>
      </c>
      <c r="Z299">
        <f>Table1[[#This Row],[Volume '[m³']]]/Table1[[#This Row],[Product Thickness '[m']]]</f>
        <v>40</v>
      </c>
      <c r="AA299">
        <v>1</v>
      </c>
      <c r="AC299">
        <v>740</v>
      </c>
      <c r="AD299">
        <v>0.12</v>
      </c>
      <c r="AE299">
        <f>Table1[[#This Row],[Product Thickness '[m']]]/Table1[[#This Row],[Thermal conductivity '[W/mK']]]</f>
        <v>0.20833333333333334</v>
      </c>
      <c r="AH299">
        <v>1</v>
      </c>
      <c r="AI299">
        <v>1</v>
      </c>
      <c r="AJ299" t="s">
        <v>155</v>
      </c>
      <c r="AK299" t="s">
        <v>1126</v>
      </c>
      <c r="AL299" t="s">
        <v>31</v>
      </c>
      <c r="AM299" s="9">
        <f>SUM(AR299,AS299,AT299) /Table1[[#This Row],[Mass per DU '[kg']]]</f>
        <v>-0.23146087914041225</v>
      </c>
      <c r="AN299" s="3">
        <f t="shared" si="12"/>
        <v>-171.28105056390507</v>
      </c>
      <c r="AR299">
        <v>-513.56545816378105</v>
      </c>
      <c r="AS299">
        <v>8.421947980293</v>
      </c>
      <c r="AT299">
        <v>333.86245961958298</v>
      </c>
      <c r="AU299">
        <v>0.92955881539399998</v>
      </c>
      <c r="AV299">
        <v>2.2172182469999998E-3</v>
      </c>
      <c r="AW299">
        <v>0.13072090502299999</v>
      </c>
      <c r="AX299">
        <f>Table1[[#This Row],[Global Warming Potential - Land Use And Land Use Change (GWP-luluc) '[kg CO₂e'] - A1]]+Table1[[#This Row],[Global Warming Potential - Land Use And Land Use Change (GWP-luluc) '[kg CO₂e'] - A2]]+Table1[[#This Row],[Global Warming Potential - Land Use And Land Use Change (GWP-luluc) '[kg CO₂e'] - A3]]</f>
        <v>1.062496938664</v>
      </c>
      <c r="AY299">
        <v>-924.30295031878802</v>
      </c>
      <c r="AZ299">
        <v>4.3704151020000003E-3</v>
      </c>
      <c r="BA299">
        <v>212.37809083245801</v>
      </c>
      <c r="BB299">
        <f>Table1[[#This Row],[Global Warming Potential - Biogenic (GWP-biogenic) '[kg CO₂e'] - A1]]+Table1[[#This Row],[Global Warming Potential - Biogenic (GWP-biogenic) '[kg CO₂e'] - A2]]+Table1[[#This Row],[Global Warming Potential - Biogenic (GWP-biogenic) '[kg CO₂e'] - A3]]</f>
        <v>-711.92048907122796</v>
      </c>
      <c r="BC299">
        <v>409.86749307875903</v>
      </c>
      <c r="BD299">
        <v>8.415672572718</v>
      </c>
      <c r="BE299">
        <v>121.36290600941101</v>
      </c>
      <c r="BF299">
        <f>Table1[[#This Row],[Global Warming Potential - Fossil Fuels (GWP-fossil) '[kg CO₂e'] - A1]]+Table1[[#This Row],[Global Warming Potential - Fossil Fuels (GWP-fossil) '[kg CO₂e'] - A2]]+Table1[[#This Row],[Global Warming Potential - Fossil Fuels (GWP-fossil) '[kg CO₂e'] - A3]]</f>
        <v>539.64607166088808</v>
      </c>
    </row>
    <row r="300" spans="1:58" ht="39.950000000000003" customHeight="1" x14ac:dyDescent="0.25">
      <c r="A300" t="s">
        <v>1698</v>
      </c>
      <c r="B300" s="6" t="s">
        <v>19</v>
      </c>
      <c r="C300" t="s">
        <v>20</v>
      </c>
      <c r="D300" t="s">
        <v>1206</v>
      </c>
      <c r="E300" t="s">
        <v>1207</v>
      </c>
      <c r="F300" t="s">
        <v>1202</v>
      </c>
      <c r="G300" t="s">
        <v>1194</v>
      </c>
      <c r="H300" t="s">
        <v>22</v>
      </c>
      <c r="I300" t="s">
        <v>1203</v>
      </c>
      <c r="J300">
        <v>2019</v>
      </c>
      <c r="K300">
        <v>2024</v>
      </c>
      <c r="L300" s="2" t="s">
        <v>1208</v>
      </c>
      <c r="M300" t="s">
        <v>1209</v>
      </c>
      <c r="O300" t="s">
        <v>1210</v>
      </c>
      <c r="P300" t="s">
        <v>1211</v>
      </c>
      <c r="Q300" t="s">
        <v>1212</v>
      </c>
      <c r="R300" t="s">
        <v>1171</v>
      </c>
      <c r="S300" t="s">
        <v>1204</v>
      </c>
      <c r="T300">
        <v>1000</v>
      </c>
      <c r="AC300">
        <v>600</v>
      </c>
      <c r="AH300">
        <v>1</v>
      </c>
      <c r="AI300">
        <v>1000</v>
      </c>
      <c r="AJ300" t="s">
        <v>30</v>
      </c>
      <c r="AK300" t="s">
        <v>31</v>
      </c>
      <c r="AL300" t="s">
        <v>31</v>
      </c>
      <c r="AM300" s="9">
        <f t="shared" ref="AM300:AM307" si="13">SUM(AR300,AS300,AT300)/1000</f>
        <v>-1.155</v>
      </c>
      <c r="AN300" s="3">
        <f t="shared" si="12"/>
        <v>-1155</v>
      </c>
      <c r="AR300">
        <v>-1300</v>
      </c>
      <c r="AS300">
        <v>23</v>
      </c>
      <c r="AT300">
        <v>122</v>
      </c>
      <c r="AU300">
        <v>0</v>
      </c>
      <c r="AV300">
        <v>0</v>
      </c>
      <c r="AW300">
        <v>0</v>
      </c>
      <c r="AX300">
        <f>Table1[[#This Row],[Global Warming Potential - Land Use And Land Use Change (GWP-luluc) '[kg CO₂e'] - A1]]+Table1[[#This Row],[Global Warming Potential - Land Use And Land Use Change (GWP-luluc) '[kg CO₂e'] - A2]]+Table1[[#This Row],[Global Warming Potential - Land Use And Land Use Change (GWP-luluc) '[kg CO₂e'] - A3]]</f>
        <v>0</v>
      </c>
      <c r="AY300">
        <v>-1540</v>
      </c>
      <c r="AZ300">
        <v>0</v>
      </c>
      <c r="BA300">
        <v>0</v>
      </c>
      <c r="BB300">
        <f>Table1[[#This Row],[Global Warming Potential - Biogenic (GWP-biogenic) '[kg CO₂e'] - A1]]+Table1[[#This Row],[Global Warming Potential - Biogenic (GWP-biogenic) '[kg CO₂e'] - A2]]+Table1[[#This Row],[Global Warming Potential - Biogenic (GWP-biogenic) '[kg CO₂e'] - A3]]</f>
        <v>-1540</v>
      </c>
      <c r="BC300">
        <v>241</v>
      </c>
      <c r="BD300">
        <v>23</v>
      </c>
      <c r="BE300">
        <v>122</v>
      </c>
      <c r="BF300">
        <f>Table1[[#This Row],[Global Warming Potential - Fossil Fuels (GWP-fossil) '[kg CO₂e'] - A1]]+Table1[[#This Row],[Global Warming Potential - Fossil Fuels (GWP-fossil) '[kg CO₂e'] - A2]]+Table1[[#This Row],[Global Warming Potential - Fossil Fuels (GWP-fossil) '[kg CO₂e'] - A3]]</f>
        <v>386</v>
      </c>
    </row>
    <row r="301" spans="1:58" ht="39.950000000000003" customHeight="1" x14ac:dyDescent="0.25">
      <c r="A301" t="s">
        <v>1698</v>
      </c>
      <c r="B301" s="6" t="s">
        <v>19</v>
      </c>
      <c r="C301" t="s">
        <v>20</v>
      </c>
      <c r="D301" t="s">
        <v>1206</v>
      </c>
      <c r="E301" t="s">
        <v>1207</v>
      </c>
      <c r="F301" t="s">
        <v>1202</v>
      </c>
      <c r="G301" t="s">
        <v>1195</v>
      </c>
      <c r="H301" t="s">
        <v>22</v>
      </c>
      <c r="I301" t="s">
        <v>1203</v>
      </c>
      <c r="J301">
        <v>2019</v>
      </c>
      <c r="K301">
        <v>2024</v>
      </c>
      <c r="L301" s="2" t="s">
        <v>1208</v>
      </c>
      <c r="M301" t="s">
        <v>1209</v>
      </c>
      <c r="O301" t="s">
        <v>1210</v>
      </c>
      <c r="P301" t="s">
        <v>1211</v>
      </c>
      <c r="Q301" t="s">
        <v>1212</v>
      </c>
      <c r="R301" t="s">
        <v>1171</v>
      </c>
      <c r="S301" t="s">
        <v>1204</v>
      </c>
      <c r="T301">
        <v>1000</v>
      </c>
      <c r="AC301">
        <v>600</v>
      </c>
      <c r="AH301">
        <v>1</v>
      </c>
      <c r="AI301">
        <v>1000</v>
      </c>
      <c r="AJ301" t="s">
        <v>30</v>
      </c>
      <c r="AK301" t="s">
        <v>31</v>
      </c>
      <c r="AL301" t="s">
        <v>31</v>
      </c>
      <c r="AM301" s="9">
        <f t="shared" si="13"/>
        <v>-1.3563000000000001</v>
      </c>
      <c r="AN301" s="3">
        <f t="shared" si="12"/>
        <v>-1356.3</v>
      </c>
      <c r="AR301">
        <v>-1500</v>
      </c>
      <c r="AS301">
        <v>21.7</v>
      </c>
      <c r="AT301">
        <v>122</v>
      </c>
      <c r="AU301">
        <v>0</v>
      </c>
      <c r="AV301">
        <v>0</v>
      </c>
      <c r="AW301">
        <v>0</v>
      </c>
      <c r="AX301">
        <f>Table1[[#This Row],[Global Warming Potential - Land Use And Land Use Change (GWP-luluc) '[kg CO₂e'] - A1]]+Table1[[#This Row],[Global Warming Potential - Land Use And Land Use Change (GWP-luluc) '[kg CO₂e'] - A2]]+Table1[[#This Row],[Global Warming Potential - Land Use And Land Use Change (GWP-luluc) '[kg CO₂e'] - A3]]</f>
        <v>0</v>
      </c>
      <c r="AY301">
        <v>-1680</v>
      </c>
      <c r="AZ301">
        <v>0</v>
      </c>
      <c r="BA301">
        <v>0</v>
      </c>
      <c r="BB301">
        <f>Table1[[#This Row],[Global Warming Potential - Biogenic (GWP-biogenic) '[kg CO₂e'] - A1]]+Table1[[#This Row],[Global Warming Potential - Biogenic (GWP-biogenic) '[kg CO₂e'] - A2]]+Table1[[#This Row],[Global Warming Potential - Biogenic (GWP-biogenic) '[kg CO₂e'] - A3]]</f>
        <v>-1680</v>
      </c>
      <c r="BC301">
        <v>180</v>
      </c>
      <c r="BD301">
        <v>21.7</v>
      </c>
      <c r="BE301">
        <v>122</v>
      </c>
      <c r="BF301">
        <f>Table1[[#This Row],[Global Warming Potential - Fossil Fuels (GWP-fossil) '[kg CO₂e'] - A1]]+Table1[[#This Row],[Global Warming Potential - Fossil Fuels (GWP-fossil) '[kg CO₂e'] - A2]]+Table1[[#This Row],[Global Warming Potential - Fossil Fuels (GWP-fossil) '[kg CO₂e'] - A3]]</f>
        <v>323.7</v>
      </c>
    </row>
    <row r="302" spans="1:58" ht="39.950000000000003" customHeight="1" x14ac:dyDescent="0.25">
      <c r="A302" t="s">
        <v>1698</v>
      </c>
      <c r="B302" s="6" t="s">
        <v>19</v>
      </c>
      <c r="C302" t="s">
        <v>20</v>
      </c>
      <c r="D302" t="s">
        <v>1206</v>
      </c>
      <c r="E302" t="s">
        <v>1207</v>
      </c>
      <c r="F302" t="s">
        <v>1202</v>
      </c>
      <c r="G302" t="s">
        <v>1196</v>
      </c>
      <c r="H302" t="s">
        <v>22</v>
      </c>
      <c r="I302" t="s">
        <v>1203</v>
      </c>
      <c r="J302">
        <v>2019</v>
      </c>
      <c r="K302">
        <v>2024</v>
      </c>
      <c r="L302" s="2" t="s">
        <v>1208</v>
      </c>
      <c r="M302" t="s">
        <v>1209</v>
      </c>
      <c r="O302" t="s">
        <v>1210</v>
      </c>
      <c r="P302" t="s">
        <v>1211</v>
      </c>
      <c r="Q302" t="s">
        <v>1212</v>
      </c>
      <c r="R302" t="s">
        <v>1171</v>
      </c>
      <c r="S302" t="s">
        <v>1204</v>
      </c>
      <c r="T302">
        <v>1000</v>
      </c>
      <c r="AC302">
        <v>600</v>
      </c>
      <c r="AH302">
        <v>1</v>
      </c>
      <c r="AI302">
        <v>1000</v>
      </c>
      <c r="AJ302" t="s">
        <v>30</v>
      </c>
      <c r="AK302" t="s">
        <v>31</v>
      </c>
      <c r="AL302" t="s">
        <v>31</v>
      </c>
      <c r="AM302" s="9">
        <f t="shared" si="13"/>
        <v>-1.2995000000000001</v>
      </c>
      <c r="AN302" s="3">
        <f t="shared" si="12"/>
        <v>-1299.5</v>
      </c>
      <c r="AR302">
        <v>-1480</v>
      </c>
      <c r="AS302">
        <v>21.5</v>
      </c>
      <c r="AT302">
        <v>159</v>
      </c>
      <c r="AU302">
        <v>0</v>
      </c>
      <c r="AV302">
        <v>0</v>
      </c>
      <c r="AW302">
        <v>0</v>
      </c>
      <c r="AX302">
        <f>Table1[[#This Row],[Global Warming Potential - Land Use And Land Use Change (GWP-luluc) '[kg CO₂e'] - A1]]+Table1[[#This Row],[Global Warming Potential - Land Use And Land Use Change (GWP-luluc) '[kg CO₂e'] - A2]]+Table1[[#This Row],[Global Warming Potential - Land Use And Land Use Change (GWP-luluc) '[kg CO₂e'] - A3]]</f>
        <v>0</v>
      </c>
      <c r="AY302">
        <v>-1660</v>
      </c>
      <c r="AZ302">
        <v>0</v>
      </c>
      <c r="BA302">
        <v>0</v>
      </c>
      <c r="BB302">
        <f>Table1[[#This Row],[Global Warming Potential - Biogenic (GWP-biogenic) '[kg CO₂e'] - A1]]+Table1[[#This Row],[Global Warming Potential - Biogenic (GWP-biogenic) '[kg CO₂e'] - A2]]+Table1[[#This Row],[Global Warming Potential - Biogenic (GWP-biogenic) '[kg CO₂e'] - A3]]</f>
        <v>-1660</v>
      </c>
      <c r="BC302">
        <v>178</v>
      </c>
      <c r="BD302">
        <v>21.5</v>
      </c>
      <c r="BE302">
        <v>159</v>
      </c>
      <c r="BF302">
        <f>Table1[[#This Row],[Global Warming Potential - Fossil Fuels (GWP-fossil) '[kg CO₂e'] - A1]]+Table1[[#This Row],[Global Warming Potential - Fossil Fuels (GWP-fossil) '[kg CO₂e'] - A2]]+Table1[[#This Row],[Global Warming Potential - Fossil Fuels (GWP-fossil) '[kg CO₂e'] - A3]]</f>
        <v>358.5</v>
      </c>
    </row>
    <row r="303" spans="1:58" ht="39.950000000000003" customHeight="1" x14ac:dyDescent="0.25">
      <c r="A303" t="s">
        <v>1698</v>
      </c>
      <c r="B303" s="6" t="s">
        <v>19</v>
      </c>
      <c r="C303" t="s">
        <v>20</v>
      </c>
      <c r="D303" t="s">
        <v>1206</v>
      </c>
      <c r="E303" t="s">
        <v>1207</v>
      </c>
      <c r="F303" t="s">
        <v>1202</v>
      </c>
      <c r="G303" t="s">
        <v>1197</v>
      </c>
      <c r="H303" t="s">
        <v>22</v>
      </c>
      <c r="I303" t="s">
        <v>1203</v>
      </c>
      <c r="J303">
        <v>2019</v>
      </c>
      <c r="K303">
        <v>2024</v>
      </c>
      <c r="L303" s="2" t="s">
        <v>1208</v>
      </c>
      <c r="M303" t="s">
        <v>1209</v>
      </c>
      <c r="O303" t="s">
        <v>1210</v>
      </c>
      <c r="P303" t="s">
        <v>1211</v>
      </c>
      <c r="Q303" t="s">
        <v>1212</v>
      </c>
      <c r="R303" t="s">
        <v>1171</v>
      </c>
      <c r="S303" t="s">
        <v>1204</v>
      </c>
      <c r="T303">
        <v>1000</v>
      </c>
      <c r="AC303">
        <v>600</v>
      </c>
      <c r="AH303">
        <v>1</v>
      </c>
      <c r="AI303">
        <v>1000</v>
      </c>
      <c r="AJ303" t="s">
        <v>30</v>
      </c>
      <c r="AK303" t="s">
        <v>31</v>
      </c>
      <c r="AL303" t="s">
        <v>31</v>
      </c>
      <c r="AM303" s="9">
        <f t="shared" si="13"/>
        <v>-1.4360999999999999</v>
      </c>
      <c r="AN303" s="3">
        <f t="shared" si="12"/>
        <v>-1436.1</v>
      </c>
      <c r="AR303">
        <v>-1580</v>
      </c>
      <c r="AS303">
        <v>21.9</v>
      </c>
      <c r="AT303">
        <v>122</v>
      </c>
      <c r="AU303">
        <v>0</v>
      </c>
      <c r="AV303">
        <v>0</v>
      </c>
      <c r="AW303">
        <v>0</v>
      </c>
      <c r="AX303">
        <f>Table1[[#This Row],[Global Warming Potential - Land Use And Land Use Change (GWP-luluc) '[kg CO₂e'] - A1]]+Table1[[#This Row],[Global Warming Potential - Land Use And Land Use Change (GWP-luluc) '[kg CO₂e'] - A2]]+Table1[[#This Row],[Global Warming Potential - Land Use And Land Use Change (GWP-luluc) '[kg CO₂e'] - A3]]</f>
        <v>0</v>
      </c>
      <c r="AY303">
        <v>-1730</v>
      </c>
      <c r="AZ303">
        <v>0</v>
      </c>
      <c r="BA303">
        <v>0</v>
      </c>
      <c r="BB303">
        <f>Table1[[#This Row],[Global Warming Potential - Biogenic (GWP-biogenic) '[kg CO₂e'] - A1]]+Table1[[#This Row],[Global Warming Potential - Biogenic (GWP-biogenic) '[kg CO₂e'] - A2]]+Table1[[#This Row],[Global Warming Potential - Biogenic (GWP-biogenic) '[kg CO₂e'] - A3]]</f>
        <v>-1730</v>
      </c>
      <c r="BC303">
        <v>152</v>
      </c>
      <c r="BD303">
        <v>21.9</v>
      </c>
      <c r="BE303">
        <v>122</v>
      </c>
      <c r="BF303">
        <f>Table1[[#This Row],[Global Warming Potential - Fossil Fuels (GWP-fossil) '[kg CO₂e'] - A1]]+Table1[[#This Row],[Global Warming Potential - Fossil Fuels (GWP-fossil) '[kg CO₂e'] - A2]]+Table1[[#This Row],[Global Warming Potential - Fossil Fuels (GWP-fossil) '[kg CO₂e'] - A3]]</f>
        <v>295.89999999999998</v>
      </c>
    </row>
    <row r="304" spans="1:58" ht="39.950000000000003" customHeight="1" x14ac:dyDescent="0.25">
      <c r="A304" t="s">
        <v>1698</v>
      </c>
      <c r="B304" s="6" t="s">
        <v>19</v>
      </c>
      <c r="C304" t="s">
        <v>20</v>
      </c>
      <c r="D304" t="s">
        <v>1206</v>
      </c>
      <c r="E304" t="s">
        <v>1207</v>
      </c>
      <c r="F304" t="s">
        <v>1202</v>
      </c>
      <c r="G304" t="s">
        <v>1198</v>
      </c>
      <c r="H304" t="s">
        <v>22</v>
      </c>
      <c r="I304" t="s">
        <v>1203</v>
      </c>
      <c r="J304">
        <v>2019</v>
      </c>
      <c r="K304">
        <v>2024</v>
      </c>
      <c r="L304" s="2" t="s">
        <v>1208</v>
      </c>
      <c r="M304" t="s">
        <v>1209</v>
      </c>
      <c r="O304" t="s">
        <v>1210</v>
      </c>
      <c r="P304" t="s">
        <v>1211</v>
      </c>
      <c r="Q304" t="s">
        <v>1212</v>
      </c>
      <c r="R304" t="s">
        <v>1171</v>
      </c>
      <c r="S304" t="s">
        <v>1204</v>
      </c>
      <c r="T304">
        <v>1000</v>
      </c>
      <c r="AC304">
        <v>600</v>
      </c>
      <c r="AH304">
        <v>1</v>
      </c>
      <c r="AI304">
        <v>1000</v>
      </c>
      <c r="AJ304" t="s">
        <v>30</v>
      </c>
      <c r="AK304" t="s">
        <v>31</v>
      </c>
      <c r="AL304" t="s">
        <v>31</v>
      </c>
      <c r="AM304" s="9">
        <f t="shared" si="13"/>
        <v>-1.3762999999999999</v>
      </c>
      <c r="AN304" s="3">
        <f t="shared" si="12"/>
        <v>-1376.3</v>
      </c>
      <c r="AR304">
        <v>-1520</v>
      </c>
      <c r="AS304">
        <v>21.7</v>
      </c>
      <c r="AT304">
        <v>122</v>
      </c>
      <c r="AU304">
        <v>0</v>
      </c>
      <c r="AV304">
        <v>0</v>
      </c>
      <c r="AW304">
        <v>0</v>
      </c>
      <c r="AX304">
        <f>Table1[[#This Row],[Global Warming Potential - Land Use And Land Use Change (GWP-luluc) '[kg CO₂e'] - A1]]+Table1[[#This Row],[Global Warming Potential - Land Use And Land Use Change (GWP-luluc) '[kg CO₂e'] - A2]]+Table1[[#This Row],[Global Warming Potential - Land Use And Land Use Change (GWP-luluc) '[kg CO₂e'] - A3]]</f>
        <v>0</v>
      </c>
      <c r="AY304">
        <v>-1700</v>
      </c>
      <c r="AZ304">
        <v>0</v>
      </c>
      <c r="BA304">
        <v>0</v>
      </c>
      <c r="BB304">
        <f>Table1[[#This Row],[Global Warming Potential - Biogenic (GWP-biogenic) '[kg CO₂e'] - A1]]+Table1[[#This Row],[Global Warming Potential - Biogenic (GWP-biogenic) '[kg CO₂e'] - A2]]+Table1[[#This Row],[Global Warming Potential - Biogenic (GWP-biogenic) '[kg CO₂e'] - A3]]</f>
        <v>-1700</v>
      </c>
      <c r="BC304">
        <v>180</v>
      </c>
      <c r="BD304">
        <v>21.7</v>
      </c>
      <c r="BE304">
        <v>122</v>
      </c>
      <c r="BF304">
        <f>Table1[[#This Row],[Global Warming Potential - Fossil Fuels (GWP-fossil) '[kg CO₂e'] - A1]]+Table1[[#This Row],[Global Warming Potential - Fossil Fuels (GWP-fossil) '[kg CO₂e'] - A2]]+Table1[[#This Row],[Global Warming Potential - Fossil Fuels (GWP-fossil) '[kg CO₂e'] - A3]]</f>
        <v>323.7</v>
      </c>
    </row>
    <row r="305" spans="1:58" ht="39.950000000000003" customHeight="1" x14ac:dyDescent="0.25">
      <c r="A305" t="s">
        <v>1698</v>
      </c>
      <c r="B305" s="6" t="s">
        <v>19</v>
      </c>
      <c r="C305" t="s">
        <v>20</v>
      </c>
      <c r="D305" t="s">
        <v>1206</v>
      </c>
      <c r="E305" t="s">
        <v>1207</v>
      </c>
      <c r="F305" t="s">
        <v>1202</v>
      </c>
      <c r="G305" t="s">
        <v>1199</v>
      </c>
      <c r="H305" t="s">
        <v>22</v>
      </c>
      <c r="I305" t="s">
        <v>1203</v>
      </c>
      <c r="J305">
        <v>2019</v>
      </c>
      <c r="K305">
        <v>2024</v>
      </c>
      <c r="L305" s="2" t="s">
        <v>1208</v>
      </c>
      <c r="M305" t="s">
        <v>1209</v>
      </c>
      <c r="O305" t="s">
        <v>1210</v>
      </c>
      <c r="P305" t="s">
        <v>1211</v>
      </c>
      <c r="Q305" t="s">
        <v>1212</v>
      </c>
      <c r="R305" t="s">
        <v>1171</v>
      </c>
      <c r="S305" t="s">
        <v>1204</v>
      </c>
      <c r="T305">
        <v>1000</v>
      </c>
      <c r="AC305">
        <v>600</v>
      </c>
      <c r="AH305">
        <v>1</v>
      </c>
      <c r="AI305">
        <v>1000</v>
      </c>
      <c r="AJ305" t="s">
        <v>30</v>
      </c>
      <c r="AK305" t="s">
        <v>31</v>
      </c>
      <c r="AL305" t="s">
        <v>31</v>
      </c>
      <c r="AM305" s="9">
        <f t="shared" si="13"/>
        <v>-1.1994</v>
      </c>
      <c r="AN305" s="3">
        <f t="shared" si="12"/>
        <v>-1199.4000000000001</v>
      </c>
      <c r="AR305">
        <v>-1380</v>
      </c>
      <c r="AS305">
        <v>21.6</v>
      </c>
      <c r="AT305">
        <v>159</v>
      </c>
      <c r="AU305">
        <v>0</v>
      </c>
      <c r="AV305">
        <v>0</v>
      </c>
      <c r="AW305">
        <v>0</v>
      </c>
      <c r="AX305">
        <f>Table1[[#This Row],[Global Warming Potential - Land Use And Land Use Change (GWP-luluc) '[kg CO₂e'] - A1]]+Table1[[#This Row],[Global Warming Potential - Land Use And Land Use Change (GWP-luluc) '[kg CO₂e'] - A2]]+Table1[[#This Row],[Global Warming Potential - Land Use And Land Use Change (GWP-luluc) '[kg CO₂e'] - A3]]</f>
        <v>0</v>
      </c>
      <c r="AY305">
        <v>-1640</v>
      </c>
      <c r="AZ305">
        <v>0</v>
      </c>
      <c r="BA305">
        <v>0</v>
      </c>
      <c r="BB305">
        <f>Table1[[#This Row],[Global Warming Potential - Biogenic (GWP-biogenic) '[kg CO₂e'] - A1]]+Table1[[#This Row],[Global Warming Potential - Biogenic (GWP-biogenic) '[kg CO₂e'] - A2]]+Table1[[#This Row],[Global Warming Potential - Biogenic (GWP-biogenic) '[kg CO₂e'] - A3]]</f>
        <v>-1640</v>
      </c>
      <c r="BC305">
        <v>258</v>
      </c>
      <c r="BD305">
        <v>21.6</v>
      </c>
      <c r="BE305">
        <v>159</v>
      </c>
      <c r="BF305">
        <f>Table1[[#This Row],[Global Warming Potential - Fossil Fuels (GWP-fossil) '[kg CO₂e'] - A1]]+Table1[[#This Row],[Global Warming Potential - Fossil Fuels (GWP-fossil) '[kg CO₂e'] - A2]]+Table1[[#This Row],[Global Warming Potential - Fossil Fuels (GWP-fossil) '[kg CO₂e'] - A3]]</f>
        <v>438.6</v>
      </c>
    </row>
    <row r="306" spans="1:58" ht="39.950000000000003" customHeight="1" x14ac:dyDescent="0.25">
      <c r="A306" t="s">
        <v>1698</v>
      </c>
      <c r="B306" s="6" t="s">
        <v>19</v>
      </c>
      <c r="C306" t="s">
        <v>20</v>
      </c>
      <c r="D306" t="s">
        <v>1206</v>
      </c>
      <c r="E306" t="s">
        <v>1207</v>
      </c>
      <c r="F306" t="s">
        <v>1202</v>
      </c>
      <c r="G306" t="s">
        <v>1200</v>
      </c>
      <c r="H306" t="s">
        <v>22</v>
      </c>
      <c r="I306" t="s">
        <v>1203</v>
      </c>
      <c r="J306">
        <v>2019</v>
      </c>
      <c r="K306">
        <v>2024</v>
      </c>
      <c r="L306" s="2" t="s">
        <v>1208</v>
      </c>
      <c r="M306" t="s">
        <v>1209</v>
      </c>
      <c r="O306" t="s">
        <v>1210</v>
      </c>
      <c r="P306" t="s">
        <v>1211</v>
      </c>
      <c r="Q306" t="s">
        <v>1212</v>
      </c>
      <c r="R306" t="s">
        <v>1171</v>
      </c>
      <c r="S306" t="s">
        <v>1204</v>
      </c>
      <c r="T306">
        <v>1000</v>
      </c>
      <c r="AC306">
        <v>600</v>
      </c>
      <c r="AH306">
        <v>1</v>
      </c>
      <c r="AI306">
        <v>1000</v>
      </c>
      <c r="AJ306" t="s">
        <v>30</v>
      </c>
      <c r="AK306" t="s">
        <v>31</v>
      </c>
      <c r="AL306" t="s">
        <v>31</v>
      </c>
      <c r="AM306" s="9">
        <f t="shared" si="13"/>
        <v>-1.105</v>
      </c>
      <c r="AN306" s="3">
        <f t="shared" si="12"/>
        <v>-1105</v>
      </c>
      <c r="AR306">
        <v>-1300</v>
      </c>
      <c r="AS306">
        <v>22</v>
      </c>
      <c r="AT306">
        <v>173</v>
      </c>
      <c r="AU306">
        <v>0</v>
      </c>
      <c r="AV306">
        <v>0</v>
      </c>
      <c r="AW306">
        <v>0</v>
      </c>
      <c r="AX306">
        <f>Table1[[#This Row],[Global Warming Potential - Land Use And Land Use Change (GWP-luluc) '[kg CO₂e'] - A1]]+Table1[[#This Row],[Global Warming Potential - Land Use And Land Use Change (GWP-luluc) '[kg CO₂e'] - A2]]+Table1[[#This Row],[Global Warming Potential - Land Use And Land Use Change (GWP-luluc) '[kg CO₂e'] - A3]]</f>
        <v>0</v>
      </c>
      <c r="AY306">
        <v>-1640</v>
      </c>
      <c r="AZ306">
        <v>0</v>
      </c>
      <c r="BA306">
        <v>0</v>
      </c>
      <c r="BB306">
        <f>Table1[[#This Row],[Global Warming Potential - Biogenic (GWP-biogenic) '[kg CO₂e'] - A1]]+Table1[[#This Row],[Global Warming Potential - Biogenic (GWP-biogenic) '[kg CO₂e'] - A2]]+Table1[[#This Row],[Global Warming Potential - Biogenic (GWP-biogenic) '[kg CO₂e'] - A3]]</f>
        <v>-1640</v>
      </c>
      <c r="BC306">
        <v>323</v>
      </c>
      <c r="BD306">
        <v>22</v>
      </c>
      <c r="BE306">
        <v>173</v>
      </c>
      <c r="BF306">
        <f>Table1[[#This Row],[Global Warming Potential - Fossil Fuels (GWP-fossil) '[kg CO₂e'] - A1]]+Table1[[#This Row],[Global Warming Potential - Fossil Fuels (GWP-fossil) '[kg CO₂e'] - A2]]+Table1[[#This Row],[Global Warming Potential - Fossil Fuels (GWP-fossil) '[kg CO₂e'] - A3]]</f>
        <v>518</v>
      </c>
    </row>
    <row r="307" spans="1:58" ht="39.950000000000003" customHeight="1" x14ac:dyDescent="0.25">
      <c r="A307" t="s">
        <v>1698</v>
      </c>
      <c r="B307" s="6" t="s">
        <v>19</v>
      </c>
      <c r="C307" t="s">
        <v>20</v>
      </c>
      <c r="D307" t="s">
        <v>1206</v>
      </c>
      <c r="E307" t="s">
        <v>1207</v>
      </c>
      <c r="F307" t="s">
        <v>1202</v>
      </c>
      <c r="G307" t="s">
        <v>1201</v>
      </c>
      <c r="H307" t="s">
        <v>22</v>
      </c>
      <c r="I307" t="s">
        <v>1203</v>
      </c>
      <c r="J307">
        <v>2019</v>
      </c>
      <c r="K307">
        <v>2024</v>
      </c>
      <c r="L307" s="2" t="s">
        <v>1208</v>
      </c>
      <c r="M307" t="s">
        <v>1209</v>
      </c>
      <c r="O307" t="s">
        <v>1210</v>
      </c>
      <c r="P307" t="s">
        <v>1211</v>
      </c>
      <c r="Q307" t="s">
        <v>1212</v>
      </c>
      <c r="R307" t="s">
        <v>1171</v>
      </c>
      <c r="S307" t="s">
        <v>1204</v>
      </c>
      <c r="T307">
        <v>1000</v>
      </c>
      <c r="AC307">
        <v>600</v>
      </c>
      <c r="AH307">
        <v>1</v>
      </c>
      <c r="AI307">
        <v>1000</v>
      </c>
      <c r="AJ307" t="s">
        <v>30</v>
      </c>
      <c r="AK307" t="s">
        <v>31</v>
      </c>
      <c r="AL307" t="s">
        <v>31</v>
      </c>
      <c r="AM307" s="9">
        <f t="shared" si="13"/>
        <v>-1.2463</v>
      </c>
      <c r="AN307" s="3">
        <f t="shared" si="12"/>
        <v>-1246.3</v>
      </c>
      <c r="AR307">
        <v>-1390</v>
      </c>
      <c r="AS307">
        <v>21.7</v>
      </c>
      <c r="AT307">
        <v>122</v>
      </c>
      <c r="AU307">
        <v>0</v>
      </c>
      <c r="AV307">
        <v>0</v>
      </c>
      <c r="AW307">
        <v>0</v>
      </c>
      <c r="AX307">
        <f>Table1[[#This Row],[Global Warming Potential - Land Use And Land Use Change (GWP-luluc) '[kg CO₂e'] - A1]]+Table1[[#This Row],[Global Warming Potential - Land Use And Land Use Change (GWP-luluc) '[kg CO₂e'] - A2]]+Table1[[#This Row],[Global Warming Potential - Land Use And Land Use Change (GWP-luluc) '[kg CO₂e'] - A3]]</f>
        <v>0</v>
      </c>
      <c r="AY307">
        <v>-1540</v>
      </c>
      <c r="AZ307">
        <v>0</v>
      </c>
      <c r="BA307">
        <v>0</v>
      </c>
      <c r="BB307">
        <f>Table1[[#This Row],[Global Warming Potential - Biogenic (GWP-biogenic) '[kg CO₂e'] - A1]]+Table1[[#This Row],[Global Warming Potential - Biogenic (GWP-biogenic) '[kg CO₂e'] - A2]]+Table1[[#This Row],[Global Warming Potential - Biogenic (GWP-biogenic) '[kg CO₂e'] - A3]]</f>
        <v>-1540</v>
      </c>
      <c r="BC307">
        <v>150</v>
      </c>
      <c r="BD307">
        <v>21.7</v>
      </c>
      <c r="BE307">
        <v>122</v>
      </c>
      <c r="BF307">
        <f>Table1[[#This Row],[Global Warming Potential - Fossil Fuels (GWP-fossil) '[kg CO₂e'] - A1]]+Table1[[#This Row],[Global Warming Potential - Fossil Fuels (GWP-fossil) '[kg CO₂e'] - A2]]+Table1[[#This Row],[Global Warming Potential - Fossil Fuels (GWP-fossil) '[kg CO₂e'] - A3]]</f>
        <v>293.7</v>
      </c>
    </row>
  </sheetData>
  <phoneticPr fontId="9" type="noConversion"/>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Platform4MMC- Ireland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Gokhan Dede</cp:lastModifiedBy>
  <dcterms:created xsi:type="dcterms:W3CDTF">2025-09-08T14:20:18Z</dcterms:created>
  <dcterms:modified xsi:type="dcterms:W3CDTF">2025-09-18T12:57:37Z</dcterms:modified>
</cp:coreProperties>
</file>