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8_{5B824B5E-774D-4FBB-A0E3-98CF97DDBA24}" xr6:coauthVersionLast="47" xr6:coauthVersionMax="47" xr10:uidLastSave="{00000000-0000-0000-0000-000000000000}"/>
  <bookViews>
    <workbookView xWindow="30975" yWindow="1365" windowWidth="22140" windowHeight="13500" xr2:uid="{00000000-000D-0000-FFFF-FFFF00000000}"/>
  </bookViews>
  <sheets>
    <sheet name="CreditCardInterestFormu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J14" i="1" a="1"/>
  <c r="J14" i="1" s="1"/>
  <c r="K14" i="1" s="1"/>
  <c r="H14" i="1"/>
  <c r="I14" i="1" s="1"/>
  <c r="F14" i="1"/>
  <c r="J13" i="1" a="1"/>
  <c r="J13" i="1" s="1"/>
  <c r="K13" i="1" s="1"/>
  <c r="L13" i="1" s="1"/>
  <c r="I13" i="1"/>
  <c r="H13" i="1"/>
  <c r="F13" i="1"/>
  <c r="J12" i="1" a="1"/>
  <c r="J12" i="1" s="1"/>
  <c r="K12" i="1" s="1"/>
  <c r="H12" i="1"/>
  <c r="I12" i="1" s="1"/>
  <c r="F12" i="1"/>
  <c r="J11" i="1" a="1"/>
  <c r="J11" i="1" s="1"/>
  <c r="K11" i="1" s="1"/>
  <c r="I11" i="1"/>
  <c r="H11" i="1"/>
  <c r="F11" i="1"/>
  <c r="J10" i="1" a="1"/>
  <c r="J10" i="1" s="1"/>
  <c r="K10" i="1" s="1"/>
  <c r="I10" i="1"/>
  <c r="H10" i="1"/>
  <c r="F10" i="1"/>
  <c r="J9" i="1" a="1"/>
  <c r="J9" i="1" s="1"/>
  <c r="K9" i="1" s="1"/>
  <c r="I9" i="1"/>
  <c r="H9" i="1"/>
  <c r="F9" i="1"/>
  <c r="J8" i="1" a="1"/>
  <c r="J8" i="1" s="1"/>
  <c r="K8" i="1" s="1"/>
  <c r="I8" i="1"/>
  <c r="H8" i="1"/>
  <c r="F8" i="1"/>
  <c r="J7" i="1" a="1"/>
  <c r="J7" i="1" s="1"/>
  <c r="K7" i="1" s="1"/>
  <c r="I7" i="1"/>
  <c r="H7" i="1"/>
  <c r="F7" i="1"/>
  <c r="J6" i="1" a="1"/>
  <c r="J6" i="1" s="1"/>
  <c r="K6" i="1" s="1"/>
  <c r="H6" i="1"/>
  <c r="I6" i="1" s="1"/>
  <c r="F6" i="1"/>
  <c r="J5" i="1" a="1"/>
  <c r="J5" i="1" s="1"/>
  <c r="K5" i="1" s="1"/>
  <c r="I5" i="1"/>
  <c r="H5" i="1"/>
  <c r="F5" i="1"/>
  <c r="J4" i="1" a="1"/>
  <c r="J4" i="1" s="1"/>
  <c r="K4" i="1" s="1"/>
  <c r="I4" i="1"/>
  <c r="H4" i="1"/>
  <c r="F4" i="1"/>
  <c r="F16" i="1" s="1"/>
  <c r="L8" i="1" l="1"/>
  <c r="L9" i="1"/>
  <c r="L12" i="1"/>
  <c r="L7" i="1"/>
  <c r="L11" i="1"/>
  <c r="L6" i="1"/>
  <c r="L10" i="1"/>
  <c r="I16" i="1"/>
  <c r="L5" i="1"/>
  <c r="L14" i="1"/>
  <c r="L4" i="1"/>
  <c r="C2" i="1"/>
  <c r="C16" i="1" s="1"/>
  <c r="L16" i="1" l="1"/>
  <c r="D2" i="1"/>
</calcChain>
</file>

<file path=xl/sharedStrings.xml><?xml version="1.0" encoding="utf-8"?>
<sst xmlns="http://schemas.openxmlformats.org/spreadsheetml/2006/main" count="32" uniqueCount="27">
  <si>
    <t>Total Monthly Budget</t>
  </si>
  <si>
    <t>Highest Monthly Interest</t>
  </si>
  <si>
    <t>Payoff Order</t>
  </si>
  <si>
    <t>Card</t>
  </si>
  <si>
    <t>Balance</t>
  </si>
  <si>
    <t>APR %</t>
  </si>
  <si>
    <t>Minimum Payment</t>
  </si>
  <si>
    <t>Initial monthly interest</t>
  </si>
  <si>
    <t>Monthly Rate</t>
  </si>
  <si>
    <t>Interest this month</t>
  </si>
  <si>
    <t>Extra Pay</t>
  </si>
  <si>
    <t>Total Pay</t>
  </si>
  <si>
    <t>New Balance</t>
  </si>
  <si>
    <t>TOTAL</t>
  </si>
  <si>
    <t>AVERAGE</t>
  </si>
  <si>
    <t>Card A</t>
  </si>
  <si>
    <t>Card B</t>
  </si>
  <si>
    <t>Card C</t>
  </si>
  <si>
    <t>Card D</t>
  </si>
  <si>
    <t>Card E</t>
  </si>
  <si>
    <t>Card F</t>
  </si>
  <si>
    <t>Card G</t>
  </si>
  <si>
    <t>Card H</t>
  </si>
  <si>
    <t>Card I</t>
  </si>
  <si>
    <t>Card J</t>
  </si>
  <si>
    <t>Card K</t>
  </si>
  <si>
    <t>give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</si>
</sst>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0"/>
      <color theme="1"/>
      <name val="Arimo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4" fontId="3" fillId="0" borderId="0" xfId="0" applyNumberFormat="1" applyFont="1"/>
    <xf numFmtId="10" fontId="3" fillId="0" borderId="0" xfId="0" applyNumberFormat="1" applyFont="1"/>
    <xf numFmtId="44" fontId="4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0" applyNumberFormat="1" applyFont="1"/>
    <xf numFmtId="10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G12" sqref="G12"/>
    </sheetView>
  </sheetViews>
  <sheetFormatPr defaultColWidth="12.5703125" defaultRowHeight="15"/>
  <cols>
    <col min="1" max="1" width="12.28515625" bestFit="1" customWidth="1"/>
    <col min="2" max="2" width="23.7109375" bestFit="1" customWidth="1"/>
    <col min="3" max="3" width="11.5703125" bestFit="1" customWidth="1"/>
    <col min="4" max="4" width="19.5703125" bestFit="1" customWidth="1"/>
    <col min="5" max="5" width="18" bestFit="1" customWidth="1"/>
    <col min="6" max="6" width="22" bestFit="1" customWidth="1"/>
    <col min="7" max="7" width="12.28515625" customWidth="1"/>
    <col min="8" max="8" width="12.85546875" customWidth="1"/>
    <col min="9" max="9" width="18.5703125" bestFit="1" customWidth="1"/>
    <col min="10" max="10" width="9.140625" bestFit="1" customWidth="1"/>
    <col min="11" max="11" width="9" customWidth="1"/>
    <col min="12" max="12" width="12.42578125" bestFit="1" customWidth="1"/>
    <col min="13" max="13" width="10.28515625" customWidth="1"/>
    <col min="14" max="27" width="8.5703125" customWidth="1"/>
  </cols>
  <sheetData>
    <row r="1" spans="1:14">
      <c r="A1" s="1"/>
      <c r="B1" s="1" t="s">
        <v>0</v>
      </c>
      <c r="C1" s="2">
        <v>970</v>
      </c>
    </row>
    <row r="2" spans="1:14">
      <c r="A2" s="1"/>
      <c r="B2" s="1" t="s">
        <v>1</v>
      </c>
      <c r="C2" s="3">
        <f>MAX(I4:I11)</f>
        <v>53.945944739599994</v>
      </c>
      <c r="D2" s="1" t="str">
        <f>COUNTIF(L4:L14,0)&amp;" of "&amp;COUNTA(B4:B14)&amp;" cards paid off"</f>
        <v>1 of 11 cards paid off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2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/>
    </row>
    <row r="4" spans="1:14">
      <c r="A4" s="2">
        <v>3</v>
      </c>
      <c r="B4" s="11" t="s">
        <v>15</v>
      </c>
      <c r="C4" s="3">
        <v>1803.7992143598699</v>
      </c>
      <c r="D4" s="4">
        <v>0.30990000000000001</v>
      </c>
      <c r="E4" s="3">
        <v>62</v>
      </c>
      <c r="F4" s="3">
        <f t="shared" ref="F4:F14" si="0">C4*(D4/12)</f>
        <v>46.583114710843638</v>
      </c>
      <c r="G4" s="2">
        <v>3</v>
      </c>
      <c r="H4" s="4">
        <f t="shared" ref="H4:H14" si="1">D4/12</f>
        <v>2.5825000000000001E-2</v>
      </c>
      <c r="I4" s="3">
        <f t="shared" ref="I4:I14" si="2">C4*H4</f>
        <v>46.583114710843638</v>
      </c>
      <c r="J4" s="2">
        <f t="array" ref="J4">IF(AND($C4&gt;0,$G4=MIN(IF($C$4:$C$14&gt;0,$G$4:$G$14))),MAX(0,$C$1-SUMIF($C$4:$C$14,"&gt;0",$E$4:$E$14)),0)</f>
        <v>0</v>
      </c>
      <c r="K4" s="5">
        <f t="shared" ref="K4:K14" si="3">E4+J4</f>
        <v>62</v>
      </c>
      <c r="L4" s="3">
        <f t="shared" ref="L4:L14" si="4">MAX(0, C4+I4-K4)</f>
        <v>1788.3823290707135</v>
      </c>
    </row>
    <row r="5" spans="1:14">
      <c r="A5" s="2">
        <v>9</v>
      </c>
      <c r="B5" s="11" t="s">
        <v>16</v>
      </c>
      <c r="C5" s="3">
        <v>206.93089616666668</v>
      </c>
      <c r="D5" s="4">
        <v>0.28989999999999999</v>
      </c>
      <c r="E5" s="3">
        <v>25</v>
      </c>
      <c r="F5" s="3">
        <f t="shared" si="0"/>
        <v>4.9991055665597228</v>
      </c>
      <c r="G5" s="2">
        <v>9</v>
      </c>
      <c r="H5" s="4">
        <f t="shared" si="1"/>
        <v>2.4158333333333334E-2</v>
      </c>
      <c r="I5" s="3">
        <f t="shared" si="2"/>
        <v>4.9991055665597228</v>
      </c>
      <c r="J5" s="2">
        <f t="array" ref="J5">IF(AND($C5&gt;0,$G5=MIN(IF($C$4:$C$14&gt;0,$G$4:$G$14))),MAX(0,$C$1-SUMIF($C$4:$C$14,"&gt;0",$E$4:$E$14)),0)</f>
        <v>0</v>
      </c>
      <c r="K5" s="5">
        <f t="shared" si="3"/>
        <v>25</v>
      </c>
      <c r="L5" s="3">
        <f t="shared" si="4"/>
        <v>186.93000173322642</v>
      </c>
    </row>
    <row r="6" spans="1:14">
      <c r="A6" s="2">
        <v>7</v>
      </c>
      <c r="B6" s="11" t="s">
        <v>17</v>
      </c>
      <c r="C6" s="3">
        <v>589.2844533333332</v>
      </c>
      <c r="D6" s="4">
        <v>0.29480000000000001</v>
      </c>
      <c r="E6" s="3">
        <v>38.57</v>
      </c>
      <c r="F6" s="3">
        <f t="shared" si="0"/>
        <v>14.476754736888886</v>
      </c>
      <c r="G6" s="2">
        <v>7</v>
      </c>
      <c r="H6" s="4">
        <f t="shared" si="1"/>
        <v>2.4566666666666667E-2</v>
      </c>
      <c r="I6" s="3">
        <f t="shared" si="2"/>
        <v>14.476754736888886</v>
      </c>
      <c r="J6" s="2">
        <f t="array" ref="J6">IF(AND($C6&gt;0,$G6=MIN(IF($C$4:$C$14&gt;0,$G$4:$G$14))),MAX(0,$C$1-SUMIF($C$4:$C$14,"&gt;0",$E$4:$E$14)),0)</f>
        <v>0</v>
      </c>
      <c r="K6" s="5">
        <f t="shared" si="3"/>
        <v>38.57</v>
      </c>
      <c r="L6" s="3">
        <f t="shared" si="4"/>
        <v>565.19120807022205</v>
      </c>
      <c r="N6" s="2"/>
    </row>
    <row r="7" spans="1:14">
      <c r="A7" s="2">
        <v>4</v>
      </c>
      <c r="B7" s="11" t="s">
        <v>18</v>
      </c>
      <c r="C7" s="3">
        <v>1567.1738316666667</v>
      </c>
      <c r="D7" s="4">
        <v>0.28699999999999998</v>
      </c>
      <c r="E7" s="3">
        <v>44</v>
      </c>
      <c r="F7" s="3">
        <f t="shared" si="0"/>
        <v>37.481574140694448</v>
      </c>
      <c r="G7" s="2">
        <v>4</v>
      </c>
      <c r="H7" s="4">
        <f t="shared" si="1"/>
        <v>2.3916666666666666E-2</v>
      </c>
      <c r="I7" s="3">
        <f t="shared" si="2"/>
        <v>37.481574140694448</v>
      </c>
      <c r="J7" s="2">
        <f t="array" ref="J7">IF(AND($C7&gt;0,$G7=MIN(IF($C$4:$C$14&gt;0,$G$4:$G$14))),MAX(0,$C$1-SUMIF($C$4:$C$14,"&gt;0",$E$4:$E$14)),0)</f>
        <v>0</v>
      </c>
      <c r="K7" s="5">
        <f t="shared" si="3"/>
        <v>44</v>
      </c>
      <c r="L7" s="3">
        <f t="shared" si="4"/>
        <v>1560.6554058073611</v>
      </c>
    </row>
    <row r="8" spans="1:14">
      <c r="A8" s="2">
        <v>2</v>
      </c>
      <c r="B8" s="11" t="s">
        <v>19</v>
      </c>
      <c r="C8" s="3">
        <v>2292.3205979999998</v>
      </c>
      <c r="D8" s="4">
        <v>0.28239999999999998</v>
      </c>
      <c r="E8" s="3">
        <v>74.59</v>
      </c>
      <c r="F8" s="3">
        <f t="shared" si="0"/>
        <v>53.945944739599994</v>
      </c>
      <c r="G8" s="2">
        <v>2</v>
      </c>
      <c r="H8" s="4">
        <f t="shared" si="1"/>
        <v>2.3533333333333333E-2</v>
      </c>
      <c r="I8" s="3">
        <f t="shared" si="2"/>
        <v>53.945944739599994</v>
      </c>
      <c r="J8" s="2">
        <f t="array" ref="J8">IF(AND($C8&gt;0,$G8=MIN(IF($C$4:$C$14&gt;0,$G$4:$G$14))),MAX(0,$C$1-SUMIF($C$4:$C$14,"&gt;0",$E$4:$E$14)),0)</f>
        <v>0</v>
      </c>
      <c r="K8" s="5">
        <f t="shared" si="3"/>
        <v>74.59</v>
      </c>
      <c r="L8" s="3">
        <f t="shared" si="4"/>
        <v>2271.6765427395994</v>
      </c>
    </row>
    <row r="9" spans="1:14">
      <c r="A9" s="2">
        <v>5</v>
      </c>
      <c r="B9" s="11" t="s">
        <v>20</v>
      </c>
      <c r="C9" s="3">
        <v>662.19810599999994</v>
      </c>
      <c r="D9" s="4">
        <v>0.28239999999999998</v>
      </c>
      <c r="E9" s="3">
        <v>41</v>
      </c>
      <c r="F9" s="3">
        <f t="shared" si="0"/>
        <v>15.583728761199998</v>
      </c>
      <c r="G9" s="2">
        <v>5</v>
      </c>
      <c r="H9" s="4">
        <f t="shared" si="1"/>
        <v>2.3533333333333333E-2</v>
      </c>
      <c r="I9" s="3">
        <f t="shared" si="2"/>
        <v>15.583728761199998</v>
      </c>
      <c r="J9" s="2">
        <f t="array" ref="J9">IF(AND($C9&gt;0,$G9=MIN(IF($C$4:$C$14&gt;0,$G$4:$G$14))),MAX(0,$C$1-SUMIF($C$4:$C$14,"&gt;0",$E$4:$E$14)),0)</f>
        <v>0</v>
      </c>
      <c r="K9" s="5">
        <f t="shared" si="3"/>
        <v>41</v>
      </c>
      <c r="L9" s="3">
        <f t="shared" si="4"/>
        <v>636.78183476119989</v>
      </c>
    </row>
    <row r="10" spans="1:14">
      <c r="A10" s="2">
        <v>6</v>
      </c>
      <c r="B10" s="11" t="s">
        <v>21</v>
      </c>
      <c r="C10" s="3">
        <v>643.17988866666667</v>
      </c>
      <c r="D10" s="4">
        <v>0.28239999999999998</v>
      </c>
      <c r="E10" s="3">
        <v>34</v>
      </c>
      <c r="F10" s="3">
        <f t="shared" si="0"/>
        <v>15.136166713288889</v>
      </c>
      <c r="G10" s="2">
        <v>6</v>
      </c>
      <c r="H10" s="4">
        <f t="shared" si="1"/>
        <v>2.3533333333333333E-2</v>
      </c>
      <c r="I10" s="3">
        <f t="shared" si="2"/>
        <v>15.136166713288889</v>
      </c>
      <c r="J10" s="2">
        <f t="array" ref="J10">IF(AND($C10&gt;0,$G10=MIN(IF($C$4:$C$14&gt;0,$G$4:$G$14))),MAX(0,$C$1-SUMIF($C$4:$C$14,"&gt;0",$E$4:$E$14)),0)</f>
        <v>0</v>
      </c>
      <c r="K10" s="5">
        <f t="shared" si="3"/>
        <v>34</v>
      </c>
      <c r="L10" s="3">
        <f t="shared" si="4"/>
        <v>624.31605537995551</v>
      </c>
    </row>
    <row r="11" spans="1:14">
      <c r="A11" s="2">
        <v>1</v>
      </c>
      <c r="B11" s="11" t="s">
        <v>22</v>
      </c>
      <c r="C11" s="3">
        <v>2035.5840413333333</v>
      </c>
      <c r="D11" s="4">
        <v>0.28239999999999998</v>
      </c>
      <c r="E11" s="3">
        <v>87</v>
      </c>
      <c r="F11" s="3">
        <f t="shared" si="0"/>
        <v>47.904077772711112</v>
      </c>
      <c r="G11" s="2">
        <v>1</v>
      </c>
      <c r="H11" s="4">
        <f t="shared" si="1"/>
        <v>2.3533333333333333E-2</v>
      </c>
      <c r="I11" s="3">
        <f t="shared" si="2"/>
        <v>47.904077772711112</v>
      </c>
      <c r="J11" s="2">
        <f t="array" ref="J11">IF(AND($C11&gt;0,$G11=MIN(IF($C$4:$C$14&gt;0,$G$4:$G$14))),MAX(0,$C$1-SUMIF($C$4:$C$14,"&gt;0",$E$4:$E$14)),0)</f>
        <v>509.84000000000003</v>
      </c>
      <c r="K11" s="5">
        <f t="shared" si="3"/>
        <v>596.84</v>
      </c>
      <c r="L11" s="3">
        <f t="shared" si="4"/>
        <v>1486.6481191060443</v>
      </c>
    </row>
    <row r="12" spans="1:14">
      <c r="A12" s="2">
        <v>8</v>
      </c>
      <c r="B12" s="11" t="s">
        <v>23</v>
      </c>
      <c r="C12" s="3">
        <v>689.6712</v>
      </c>
      <c r="D12" s="4">
        <v>0.24</v>
      </c>
      <c r="E12" s="3">
        <v>30</v>
      </c>
      <c r="F12" s="3">
        <f t="shared" si="0"/>
        <v>13.793424</v>
      </c>
      <c r="G12" s="11" t="s">
        <v>26</v>
      </c>
      <c r="H12" s="4">
        <f t="shared" si="1"/>
        <v>0.02</v>
      </c>
      <c r="I12" s="3">
        <f t="shared" si="2"/>
        <v>13.793424</v>
      </c>
      <c r="J12" s="2">
        <f t="array" ref="J12">IF(AND($C12&gt;0,$G12=MIN(IF($C$4:$C$14&gt;0,$G$4:$G$14))),MAX(0,$C$1-SUMIF($C$4:$C$14,"&gt;0",$E$4:$E$14)),0)</f>
        <v>0</v>
      </c>
      <c r="K12" s="5">
        <f t="shared" si="3"/>
        <v>30</v>
      </c>
      <c r="L12" s="3">
        <f t="shared" si="4"/>
        <v>673.46462399999996</v>
      </c>
    </row>
    <row r="13" spans="1:14">
      <c r="A13" s="2">
        <v>11</v>
      </c>
      <c r="B13" s="11" t="s">
        <v>24</v>
      </c>
      <c r="C13" s="3">
        <v>454</v>
      </c>
      <c r="D13" s="4">
        <v>0</v>
      </c>
      <c r="E13" s="3">
        <v>24</v>
      </c>
      <c r="F13" s="3">
        <f t="shared" si="0"/>
        <v>0</v>
      </c>
      <c r="G13" s="2">
        <v>11</v>
      </c>
      <c r="H13" s="4">
        <f t="shared" si="1"/>
        <v>0</v>
      </c>
      <c r="I13" s="3">
        <f t="shared" si="2"/>
        <v>0</v>
      </c>
      <c r="J13" s="2">
        <f t="array" ref="J13">IF(AND($C13&gt;0,$G13=MIN(IF($C$4:$C$14&gt;0,$G$4:$G$14))),MAX(0,$C$1-SUMIF($C$4:$C$14,"&gt;0",$E$4:$E$14)),0)</f>
        <v>0</v>
      </c>
      <c r="K13" s="5">
        <f t="shared" si="3"/>
        <v>24</v>
      </c>
      <c r="L13" s="3">
        <f t="shared" si="4"/>
        <v>430</v>
      </c>
    </row>
    <row r="14" spans="1:14">
      <c r="A14" s="2">
        <v>10</v>
      </c>
      <c r="B14" s="11" t="s">
        <v>25</v>
      </c>
      <c r="C14" s="3">
        <v>0</v>
      </c>
      <c r="D14" s="4">
        <v>0.04</v>
      </c>
      <c r="E14" s="3">
        <v>134.44999999999999</v>
      </c>
      <c r="F14" s="3">
        <f t="shared" si="0"/>
        <v>0</v>
      </c>
      <c r="G14" s="2">
        <v>10</v>
      </c>
      <c r="H14" s="4">
        <f t="shared" si="1"/>
        <v>3.3333333333333335E-3</v>
      </c>
      <c r="I14" s="3">
        <f t="shared" si="2"/>
        <v>0</v>
      </c>
      <c r="J14" s="2">
        <f t="array" ref="J14">IF(AND($C14&gt;0,$G14=MIN(IF($C$4:$C$14&gt;0,$G$4:$G$14))),MAX(0,$C$1-SUMIF($C$4:$C$14,"&gt;0",$E$4:$E$14)),0)</f>
        <v>0</v>
      </c>
      <c r="K14" s="5">
        <f t="shared" si="3"/>
        <v>134.44999999999999</v>
      </c>
      <c r="L14" s="3">
        <f t="shared" si="4"/>
        <v>0</v>
      </c>
    </row>
    <row r="15" spans="1:14">
      <c r="C15" s="6" t="s">
        <v>13</v>
      </c>
      <c r="D15" s="6" t="s">
        <v>14</v>
      </c>
      <c r="E15" s="7" t="s">
        <v>13</v>
      </c>
      <c r="F15" s="7" t="s">
        <v>13</v>
      </c>
      <c r="G15" s="8"/>
      <c r="H15" s="8"/>
      <c r="I15" s="6" t="s">
        <v>13</v>
      </c>
      <c r="J15" s="8"/>
      <c r="K15" s="8"/>
      <c r="L15" s="7" t="s">
        <v>13</v>
      </c>
    </row>
    <row r="16" spans="1:14">
      <c r="C16" s="9">
        <f>SUM(C2:C15)</f>
        <v>10998.088174266137</v>
      </c>
      <c r="D16" s="10">
        <f>AVERAGE(D4:D15)</f>
        <v>0.23556363636363634</v>
      </c>
      <c r="E16" s="3">
        <f t="shared" ref="E16:F16" si="5">SUM(E4:E14)</f>
        <v>594.6099999999999</v>
      </c>
      <c r="F16" s="3">
        <f t="shared" si="5"/>
        <v>249.90389114178669</v>
      </c>
      <c r="I16" s="9">
        <f>SUM(I4:I15)</f>
        <v>249.90389114178669</v>
      </c>
      <c r="L16" s="3">
        <f>SUM(L4:L14)</f>
        <v>10224.046120668323</v>
      </c>
      <c r="N16" s="3"/>
    </row>
    <row r="19" spans="5:13">
      <c r="M19" s="3"/>
    </row>
    <row r="21" spans="5:13">
      <c r="J21" s="3"/>
    </row>
    <row r="26" spans="5:13">
      <c r="K26" s="3"/>
    </row>
    <row r="27" spans="5:13">
      <c r="E27" s="3"/>
      <c r="K27" s="3"/>
    </row>
    <row r="28" spans="5:13">
      <c r="K28" s="3"/>
    </row>
    <row r="30" spans="5:13">
      <c r="H30" s="3"/>
    </row>
    <row r="31" spans="5:13">
      <c r="H31" s="3"/>
    </row>
    <row r="32" spans="5:13">
      <c r="H32" s="3"/>
    </row>
    <row r="33" spans="8:8">
      <c r="H33" s="3"/>
    </row>
  </sheetData>
  <conditionalFormatting sqref="A4:A14 G4:G14">
    <cfRule type="colorScale" priority="1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I4:I14">
    <cfRule type="colorScale" priority="2">
      <colorScale>
        <cfvo type="min"/>
        <cfvo type="percentile" val="50"/>
        <cfvo type="max"/>
        <color rgb="FF00B050"/>
        <color rgb="FFFFC000"/>
        <color rgb="FFFF0000"/>
      </colorScale>
    </cfRule>
  </conditionalFormatting>
  <conditionalFormatting sqref="M4:M14">
    <cfRule type="colorScale" priority="3">
      <colorScale>
        <cfvo type="min"/>
        <cfvo type="percentile" val="50"/>
        <cfvo type="max"/>
        <color rgb="FFFF0000"/>
        <color rgb="FFFFC000"/>
        <color rgb="FF00B050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CreditCardInterestFormula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armstrongi06</cp:lastModifiedBy>
  <dcterms:created xsi:type="dcterms:W3CDTF">2025-09-20T18:22:18Z</dcterms:created>
  <dcterms:modified xsi:type="dcterms:W3CDTF">2025-09-20T18:22:18Z</dcterms:modified>
</cp:coreProperties>
</file>