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long_lat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<sst xmlns="http://schemas.openxmlformats.org/spreadsheetml/2006/main" count="17" uniqueCount="17">
  <si>
    <t xml:space="preserve">ID</t>
  </si>
  <si>
    <t xml:space="preserve">Long</t>
  </si>
  <si>
    <t xml:space="preserve">Lat</t>
  </si>
  <si>
    <t xml:space="preserve">c</t>
  </si>
  <si>
    <t xml:space="preserve">phi</t>
  </si>
  <si>
    <t xml:space="preserve">alpha</t>
  </si>
  <si>
    <t xml:space="preserve">beta</t>
  </si>
  <si>
    <t xml:space="preserve">tan_alpha</t>
  </si>
  <si>
    <t xml:space="preserve">tan_beta</t>
  </si>
  <si>
    <t xml:space="preserve">cos_beta</t>
  </si>
  <si>
    <t xml:space="preserve">sin_beta</t>
  </si>
  <si>
    <t xml:space="preserve">moving_area</t>
  </si>
  <si>
    <t xml:space="preserve">soil_weight</t>
  </si>
  <si>
    <t xml:space="preserve">normal_stress</t>
  </si>
  <si>
    <t xml:space="preserve">strength_stress</t>
  </si>
  <si>
    <t xml:space="preserve">shear_stress</t>
  </si>
  <si>
    <t xml:space="preserve">safety_factor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</si>
</sst>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a_beta.csv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_beta"/>
    </sheetNames>
    <sheetDataSet>
      <sheetData sheetId="0">
        <row r="2">
          <cell r="B2">
            <v>1.23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1" width="3.51"/>
    <col collapsed="false" customWidth="true" hidden="false" outlineLevel="0" max="2" min="2" style="1" width="15.74"/>
    <col collapsed="false" customWidth="true" hidden="false" outlineLevel="0" max="3" min="3" style="1" width="12.41"/>
    <col collapsed="false" customWidth="true" hidden="false" outlineLevel="0" max="4" min="4" style="1" width="3.51"/>
    <col collapsed="false" customWidth="true" hidden="false" outlineLevel="0" max="5" min="5" style="1" width="3.93"/>
    <col collapsed="false" customWidth="true" hidden="false" outlineLevel="0" max="6" min="6" style="1" width="5.88"/>
    <col collapsed="false" customWidth="true" hidden="false" outlineLevel="0" max="7" min="7" style="1" width="5.04"/>
    <col collapsed="false" customWidth="true" hidden="false" outlineLevel="0" max="8" min="8" style="1" width="9.35"/>
    <col collapsed="false" customWidth="true" hidden="false" outlineLevel="0" max="9" min="9" style="1" width="8.52"/>
    <col collapsed="false" customWidth="true" hidden="false" outlineLevel="0" max="10" min="10" style="1" width="8.94"/>
    <col collapsed="false" customWidth="true" hidden="false" outlineLevel="0" max="11" min="11" style="1" width="8.38"/>
    <col collapsed="false" customWidth="true" hidden="false" outlineLevel="0" max="12" min="12" style="1" width="11.85"/>
    <col collapsed="false" customWidth="true" hidden="false" outlineLevel="0" max="13" min="13" style="1" width="14.77"/>
    <col collapsed="false" customWidth="true" hidden="false" outlineLevel="0" max="14" min="14" style="1" width="12.96"/>
    <col collapsed="false" customWidth="true" hidden="false" outlineLevel="0" max="15" min="15" style="1" width="14.08"/>
    <col collapsed="false" customWidth="true" hidden="false" outlineLevel="0" max="16" min="16" style="1" width="11.99"/>
    <col collapsed="false" customWidth="true" hidden="false" outlineLevel="0" max="17" min="17" style="1" width="12.13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A2" s="1" t="n">
        <v>2</v>
      </c>
      <c r="B2" s="3" t="n">
        <v>109.48544893</v>
      </c>
      <c r="C2" s="3" t="n">
        <v>-7.490243</v>
      </c>
      <c r="D2" s="1" t="n">
        <v>22</v>
      </c>
      <c r="E2" s="1" t="n">
        <v>12</v>
      </c>
      <c r="F2" s="1" t="n">
        <v>23</v>
      </c>
      <c r="G2" s="1" t="n">
        <f aca="false">[1]data_beta!$B$2</f>
        <v>1.23</v>
      </c>
      <c r="H2" s="4" t="n">
        <f aca="false">TAN(RADIANS(F2))</f>
        <v>0.424474816209605</v>
      </c>
      <c r="I2" s="4" t="n">
        <f aca="false">TAN(RADIANS(G2))</f>
        <v>0.0214708482217602</v>
      </c>
      <c r="J2" s="4" t="n">
        <f aca="false">COS(RADIANS(G2))</f>
        <v>0.999769581002165</v>
      </c>
      <c r="K2" s="4" t="n">
        <f aca="false">SIN(RADIANS(G2))</f>
        <v>0.0214659009304303</v>
      </c>
      <c r="L2" s="4" t="n">
        <f aca="false">0.5*(((B2-B3)*111.1)^2)*(H2-I2)</f>
        <v>3.42549832099383</v>
      </c>
      <c r="M2" s="5" t="n">
        <f aca="false">L2*1000</f>
        <v>3425.49832099383</v>
      </c>
      <c r="N2" s="4" t="n">
        <f aca="false">M2*J2/L2</f>
        <v>999.769581002165</v>
      </c>
      <c r="O2" s="4" t="n">
        <f aca="false">D2+N2*TAN(RADIANS(E2))</f>
        <v>234.507584600099</v>
      </c>
      <c r="P2" s="4" t="n">
        <f aca="false">M2*K2/L2</f>
        <v>21.4659009304303</v>
      </c>
      <c r="Q2" s="4" t="n">
        <f aca="false">O2/P2</f>
        <v>10.9246560561387</v>
      </c>
    </row>
    <row r="3" customFormat="false" ht="12.8" hidden="false" customHeight="false" outlineLevel="0" collapsed="false">
      <c r="A3" s="1" t="n">
        <v>6</v>
      </c>
      <c r="B3" s="3" t="n">
        <v>109.44833746</v>
      </c>
      <c r="C3" s="3" t="n">
        <v>-7.4665854</v>
      </c>
      <c r="D3" s="1" t="n">
        <v>11</v>
      </c>
      <c r="E3" s="1" t="n">
        <v>14</v>
      </c>
      <c r="F3" s="1" t="n">
        <v>15</v>
      </c>
      <c r="G3" s="1" t="n">
        <f aca="false">[1]data_beta!$B$2</f>
        <v>1.23</v>
      </c>
      <c r="H3" s="4" t="n">
        <f aca="false">TAN(RADIANS(F3))</f>
        <v>0.267949192431123</v>
      </c>
      <c r="I3" s="4" t="n">
        <f aca="false">TAN(RADIANS(G3))</f>
        <v>0.0214708482217602</v>
      </c>
      <c r="J3" s="4" t="n">
        <f aca="false">COS(RADIANS(G3))</f>
        <v>0.999769581002165</v>
      </c>
      <c r="K3" s="4" t="n">
        <f aca="false">SIN(RADIANS(G3))</f>
        <v>0.0214659009304303</v>
      </c>
      <c r="L3" s="4" t="n">
        <f aca="false">0.5*(((B3-B4)*111.1)^2)*(H3-I3)</f>
        <v>213.904820151817</v>
      </c>
      <c r="M3" s="5" t="n">
        <f aca="false">L3*1000</f>
        <v>213904.820151817</v>
      </c>
      <c r="N3" s="4" t="n">
        <f aca="false">M3*J3/L3</f>
        <v>999.769581002165</v>
      </c>
      <c r="O3" s="4" t="n">
        <f aca="false">D3+N3*TAN(RADIANS(E3))</f>
        <v>260.270552934633</v>
      </c>
      <c r="P3" s="4" t="n">
        <f aca="false">M3*K3/L3</f>
        <v>21.4659009304303</v>
      </c>
      <c r="Q3" s="4" t="n">
        <f aca="false">O3/P3</f>
        <v>12.124837144183</v>
      </c>
    </row>
    <row r="4" customFormat="false" ht="12.8" hidden="false" customHeight="false" outlineLevel="0" collapsed="false">
      <c r="A4" s="1" t="n">
        <v>10</v>
      </c>
      <c r="B4" s="3" t="n">
        <v>109.0733456</v>
      </c>
      <c r="C4" s="3" t="n">
        <v>-7.3674894</v>
      </c>
      <c r="D4" s="1" t="n">
        <v>22</v>
      </c>
      <c r="E4" s="1" t="n">
        <v>15</v>
      </c>
      <c r="F4" s="1" t="n">
        <v>43</v>
      </c>
      <c r="G4" s="1" t="n">
        <f aca="false">[1]data_beta!$B$2</f>
        <v>1.23</v>
      </c>
      <c r="H4" s="4" t="n">
        <f aca="false">TAN(RADIANS(F4))</f>
        <v>0.932515086137662</v>
      </c>
      <c r="I4" s="4" t="n">
        <f aca="false">TAN(RADIANS(G4))</f>
        <v>0.0214708482217602</v>
      </c>
      <c r="J4" s="4" t="n">
        <f aca="false">COS(RADIANS(G4))</f>
        <v>0.999769581002165</v>
      </c>
      <c r="K4" s="4" t="n">
        <f aca="false">SIN(RADIANS(G4))</f>
        <v>0.0214659009304303</v>
      </c>
      <c r="L4" s="4" t="n">
        <f aca="false">0.5*(((B4-B5)*111.1)^2)*(H4-I4)</f>
        <v>2715.85417489311</v>
      </c>
      <c r="M4" s="5" t="n">
        <f aca="false">L4*1000</f>
        <v>2715854.17489311</v>
      </c>
      <c r="N4" s="4" t="n">
        <f aca="false">M4*J4/L4</f>
        <v>999.769581002165</v>
      </c>
      <c r="O4" s="4" t="n">
        <f aca="false">D4+N4*TAN(RADIANS(E4))</f>
        <v>289.887451846732</v>
      </c>
      <c r="P4" s="4" t="n">
        <f aca="false">M4*K4/L4</f>
        <v>21.4659009304303</v>
      </c>
      <c r="Q4" s="4" t="n">
        <f aca="false">O4/P4</f>
        <v>13.5045555640194</v>
      </c>
    </row>
    <row r="5" customFormat="false" ht="12.8" hidden="false" customHeight="false" outlineLevel="0" collapsed="false">
      <c r="A5" s="1" t="n">
        <v>3</v>
      </c>
      <c r="B5" s="3" t="n">
        <v>109.768345</v>
      </c>
      <c r="C5" s="3" t="n">
        <v>-7.36833458</v>
      </c>
      <c r="D5" s="1" t="n">
        <v>32</v>
      </c>
      <c r="E5" s="1" t="n">
        <v>15</v>
      </c>
      <c r="F5" s="1" t="n">
        <v>22</v>
      </c>
      <c r="G5" s="1" t="n">
        <f aca="false">[1]data_beta!$B$2</f>
        <v>1.23</v>
      </c>
      <c r="H5" s="4" t="n">
        <f aca="false">TAN(RADIANS(F5))</f>
        <v>0.404026225835157</v>
      </c>
      <c r="I5" s="4" t="n">
        <f aca="false">TAN(RADIANS(G5))</f>
        <v>0.0214708482217602</v>
      </c>
      <c r="J5" s="4" t="n">
        <f aca="false">COS(RADIANS(G5))</f>
        <v>0.999769581002165</v>
      </c>
      <c r="K5" s="4" t="n">
        <f aca="false">SIN(RADIANS(G5))</f>
        <v>0.0214659009304303</v>
      </c>
      <c r="L5" s="4" t="n">
        <f aca="false">0.5*(((B5-B6)*111.1)^2)*(H5-I5)</f>
        <v>1.19486684725704</v>
      </c>
      <c r="M5" s="5" t="n">
        <f aca="false">L5*1000</f>
        <v>1194.86684725704</v>
      </c>
      <c r="N5" s="4" t="n">
        <f aca="false">M5*J5/L5</f>
        <v>999.769581002165</v>
      </c>
      <c r="O5" s="4" t="n">
        <f aca="false">D5+N5*TAN(RADIANS(E5))</f>
        <v>299.887451846732</v>
      </c>
      <c r="P5" s="4" t="n">
        <f aca="false">M5*K5/L5</f>
        <v>21.4659009304303</v>
      </c>
      <c r="Q5" s="4" t="n">
        <f aca="false">O5/P5</f>
        <v>13.9704106908277</v>
      </c>
    </row>
    <row r="6" customFormat="false" ht="12.8" hidden="false" customHeight="false" outlineLevel="0" collapsed="false">
      <c r="A6" s="1" t="n">
        <v>7</v>
      </c>
      <c r="B6" s="3" t="n">
        <v>109.7458485734</v>
      </c>
      <c r="C6" s="3" t="n">
        <v>-7.389945</v>
      </c>
      <c r="D6" s="1" t="n">
        <v>15</v>
      </c>
      <c r="E6" s="1" t="n">
        <v>17</v>
      </c>
      <c r="F6" s="1" t="n">
        <v>14</v>
      </c>
      <c r="G6" s="1" t="n">
        <f aca="false">[1]data_beta!$B$2</f>
        <v>1.23</v>
      </c>
      <c r="H6" s="4" t="n">
        <f aca="false">TAN(RADIANS(F6))</f>
        <v>0.249328002843181</v>
      </c>
      <c r="I6" s="4" t="n">
        <f aca="false">TAN(RADIANS(G6))</f>
        <v>0.0214708482217602</v>
      </c>
      <c r="J6" s="4" t="n">
        <f aca="false">COS(RADIANS(G6))</f>
        <v>0.999769581002165</v>
      </c>
      <c r="K6" s="4" t="n">
        <f aca="false">SIN(RADIANS(G6))</f>
        <v>0.0214659009304303</v>
      </c>
      <c r="L6" s="4" t="n">
        <f aca="false">0.5*(((B6-B7)*111.1)^2)*(H6-I6)</f>
        <v>369.230801960166</v>
      </c>
      <c r="M6" s="5" t="n">
        <f aca="false">L6*1000</f>
        <v>369230.801960166</v>
      </c>
      <c r="N6" s="4" t="n">
        <f aca="false">M6*J6/L6</f>
        <v>999.769581002165</v>
      </c>
      <c r="O6" s="4" t="n">
        <f aca="false">D6+N6*TAN(RADIANS(E6))</f>
        <v>320.660235301431</v>
      </c>
      <c r="P6" s="4" t="n">
        <f aca="false">M6*K6/L6</f>
        <v>21.4659009304303</v>
      </c>
      <c r="Q6" s="4" t="n">
        <f aca="false">O6/P6</f>
        <v>14.9381214578728</v>
      </c>
    </row>
    <row r="7" customFormat="false" ht="12.8" hidden="false" customHeight="false" outlineLevel="0" collapsed="false">
      <c r="A7" s="1" t="n">
        <v>14</v>
      </c>
      <c r="B7" s="3" t="n">
        <v>109.23343743</v>
      </c>
      <c r="C7" s="3" t="n">
        <v>-7.42643478</v>
      </c>
      <c r="D7" s="1" t="n">
        <v>34</v>
      </c>
      <c r="E7" s="1" t="n">
        <v>17</v>
      </c>
      <c r="F7" s="1" t="n">
        <v>18</v>
      </c>
      <c r="G7" s="1" t="n">
        <f aca="false">[1]data_beta!$B$2</f>
        <v>1.23</v>
      </c>
      <c r="H7" s="4" t="n">
        <f aca="false">TAN(RADIANS(F7))</f>
        <v>0.324919696232906</v>
      </c>
      <c r="I7" s="4" t="n">
        <f aca="false">TAN(RADIANS(G7))</f>
        <v>0.0214708482217602</v>
      </c>
      <c r="J7" s="4" t="n">
        <f aca="false">COS(RADIANS(G7))</f>
        <v>0.999769581002165</v>
      </c>
      <c r="K7" s="4" t="n">
        <f aca="false">SIN(RADIANS(G7))</f>
        <v>0.0214659009304303</v>
      </c>
      <c r="L7" s="4" t="n">
        <f aca="false">0.5*(((B7-B8)*111.1)^2)*(H7-I7)</f>
        <v>84.7243295793519</v>
      </c>
      <c r="M7" s="5" t="n">
        <f aca="false">L7*1000</f>
        <v>84724.329579352</v>
      </c>
      <c r="N7" s="4" t="n">
        <f aca="false">M7*J7/L7</f>
        <v>999.769581002165</v>
      </c>
      <c r="O7" s="4" t="n">
        <f aca="false">D7+N7*TAN(RADIANS(E7))</f>
        <v>339.660235301431</v>
      </c>
      <c r="P7" s="4" t="n">
        <f aca="false">M7*K7/L7</f>
        <v>21.4659009304303</v>
      </c>
      <c r="Q7" s="4" t="n">
        <f aca="false">O7/P7</f>
        <v>15.8232461988085</v>
      </c>
    </row>
    <row r="8" customFormat="false" ht="12.8" hidden="false" customHeight="false" outlineLevel="0" collapsed="false">
      <c r="A8" s="1" t="n">
        <v>18</v>
      </c>
      <c r="B8" s="3" t="n">
        <v>109.44613487</v>
      </c>
      <c r="C8" s="3" t="n">
        <v>-7.31479707</v>
      </c>
      <c r="D8" s="1" t="n">
        <v>17</v>
      </c>
      <c r="E8" s="1" t="n">
        <v>18</v>
      </c>
      <c r="F8" s="1" t="n">
        <v>28</v>
      </c>
      <c r="G8" s="1" t="n">
        <f aca="false">[1]data_beta!$B$2</f>
        <v>1.23</v>
      </c>
      <c r="H8" s="4" t="n">
        <f aca="false">TAN(RADIANS(F8))</f>
        <v>0.531709431661479</v>
      </c>
      <c r="I8" s="4" t="n">
        <f aca="false">TAN(RADIANS(G8))</f>
        <v>0.0214708482217602</v>
      </c>
      <c r="J8" s="4" t="n">
        <f aca="false">COS(RADIANS(G8))</f>
        <v>0.999769581002165</v>
      </c>
      <c r="K8" s="4" t="n">
        <f aca="false">SIN(RADIANS(G8))</f>
        <v>0.0214659009304303</v>
      </c>
      <c r="L8" s="4" t="n">
        <f aca="false">0.5*(((B8-B9)*111.1)^2)*(H8-I8)</f>
        <v>274.600213982147</v>
      </c>
      <c r="M8" s="5" t="n">
        <f aca="false">L8*1000</f>
        <v>274600.213982147</v>
      </c>
      <c r="N8" s="4" t="n">
        <f aca="false">M8*J8/L8</f>
        <v>999.769581002165</v>
      </c>
      <c r="O8" s="4" t="n">
        <f aca="false">D8+N8*TAN(RADIANS(E8))</f>
        <v>341.844828562123</v>
      </c>
      <c r="P8" s="4" t="n">
        <f aca="false">M8*K8/L8</f>
        <v>21.4659009304303</v>
      </c>
      <c r="Q8" s="4" t="n">
        <f aca="false">O8/P8</f>
        <v>15.925016595857</v>
      </c>
    </row>
    <row r="9" customFormat="false" ht="12.8" hidden="false" customHeight="false" outlineLevel="0" collapsed="false">
      <c r="A9" s="1" t="n">
        <v>11</v>
      </c>
      <c r="B9" s="3" t="n">
        <v>109.150834</v>
      </c>
      <c r="C9" s="3" t="n">
        <v>-7.40984</v>
      </c>
      <c r="D9" s="1" t="n">
        <v>29</v>
      </c>
      <c r="E9" s="1" t="n">
        <v>18</v>
      </c>
      <c r="F9" s="1" t="n">
        <v>42</v>
      </c>
      <c r="G9" s="1" t="n">
        <f aca="false">[1]data_beta!$B$2</f>
        <v>1.23</v>
      </c>
      <c r="H9" s="4" t="n">
        <f aca="false">TAN(RADIANS(F9))</f>
        <v>0.90040404429784</v>
      </c>
      <c r="I9" s="4" t="n">
        <f aca="false">TAN(RADIANS(G9))</f>
        <v>0.0214708482217602</v>
      </c>
      <c r="J9" s="4" t="n">
        <f aca="false">COS(RADIANS(G9))</f>
        <v>0.999769581002165</v>
      </c>
      <c r="K9" s="4" t="n">
        <f aca="false">SIN(RADIANS(G9))</f>
        <v>0.0214659009304303</v>
      </c>
      <c r="L9" s="4" t="n">
        <f aca="false">0.5*(((B9-B10)*111.1)^2)*(H9-I9)</f>
        <v>809.959058623113</v>
      </c>
      <c r="M9" s="5" t="n">
        <f aca="false">L9*1000</f>
        <v>809959.058623113</v>
      </c>
      <c r="N9" s="4" t="n">
        <f aca="false">M9*J9/L9</f>
        <v>999.769581002165</v>
      </c>
      <c r="O9" s="4" t="n">
        <f aca="false">D9+N9*TAN(RADIANS(E9))</f>
        <v>353.844828562123</v>
      </c>
      <c r="P9" s="4" t="n">
        <f aca="false">M9*K9/L9</f>
        <v>21.4659009304303</v>
      </c>
      <c r="Q9" s="4" t="n">
        <f aca="false">O9/P9</f>
        <v>16.4840427480269</v>
      </c>
    </row>
    <row r="10" customFormat="false" ht="12.8" hidden="false" customHeight="false" outlineLevel="0" collapsed="false">
      <c r="A10" s="1" t="n">
        <v>4</v>
      </c>
      <c r="B10" s="3" t="n">
        <v>109.5372495</v>
      </c>
      <c r="C10" s="3" t="n">
        <v>-7.444945</v>
      </c>
      <c r="D10" s="1" t="n">
        <v>18</v>
      </c>
      <c r="E10" s="1" t="n">
        <v>19</v>
      </c>
      <c r="F10" s="1" t="n">
        <v>19</v>
      </c>
      <c r="G10" s="1" t="n">
        <f aca="false">[1]data_beta!$B$2</f>
        <v>1.23</v>
      </c>
      <c r="H10" s="4" t="n">
        <f aca="false">TAN(RADIANS(F10))</f>
        <v>0.344327613289665</v>
      </c>
      <c r="I10" s="4" t="n">
        <f aca="false">TAN(RADIANS(G10))</f>
        <v>0.0214708482217602</v>
      </c>
      <c r="J10" s="4" t="n">
        <f aca="false">COS(RADIANS(G10))</f>
        <v>0.999769581002165</v>
      </c>
      <c r="K10" s="4" t="n">
        <f aca="false">SIN(RADIANS(G10))</f>
        <v>0.0214659009304303</v>
      </c>
      <c r="L10" s="4" t="n">
        <f aca="false">0.5*(((B10-B11)*111.1)^2)*(H10-I10)</f>
        <v>24.3670672425296</v>
      </c>
      <c r="M10" s="5" t="n">
        <f aca="false">L10*1000</f>
        <v>24367.0672425296</v>
      </c>
      <c r="N10" s="4" t="n">
        <f aca="false">M10*J10/L10</f>
        <v>999.769581002165</v>
      </c>
      <c r="O10" s="4" t="n">
        <f aca="false">D10+N10*TAN(RADIANS(E10))</f>
        <v>362.248273666084</v>
      </c>
      <c r="P10" s="4" t="n">
        <f aca="false">M10*K10/L10</f>
        <v>21.4659009304303</v>
      </c>
      <c r="Q10" s="4" t="n">
        <f aca="false">O10/P10</f>
        <v>16.8755215464801</v>
      </c>
    </row>
    <row r="11" customFormat="false" ht="12.8" hidden="false" customHeight="false" outlineLevel="0" collapsed="false">
      <c r="A11" s="1" t="n">
        <v>8</v>
      </c>
      <c r="B11" s="3" t="n">
        <v>109.647834857</v>
      </c>
      <c r="C11" s="3" t="n">
        <v>-7.3733843</v>
      </c>
      <c r="D11" s="1" t="n">
        <v>19</v>
      </c>
      <c r="E11" s="1" t="n">
        <v>19</v>
      </c>
      <c r="F11" s="1" t="n">
        <v>17</v>
      </c>
      <c r="G11" s="1" t="n">
        <f aca="false">[1]data_beta!$B$2</f>
        <v>1.23</v>
      </c>
      <c r="H11" s="4" t="n">
        <f aca="false">TAN(RADIANS(F11))</f>
        <v>0.30573068145866</v>
      </c>
      <c r="I11" s="4" t="n">
        <f aca="false">TAN(RADIANS(G11))</f>
        <v>0.0214708482217602</v>
      </c>
      <c r="J11" s="4" t="n">
        <f aca="false">COS(RADIANS(G11))</f>
        <v>0.999769581002165</v>
      </c>
      <c r="K11" s="4" t="n">
        <f aca="false">SIN(RADIANS(G11))</f>
        <v>0.0214659009304303</v>
      </c>
      <c r="L11" s="4" t="n">
        <f aca="false">0.5*(((B11-B12)*111.1)^2)*(H11-I11)</f>
        <v>80.7827085260593</v>
      </c>
      <c r="M11" s="5" t="n">
        <f aca="false">L11*1000</f>
        <v>80782.7085260593</v>
      </c>
      <c r="N11" s="4" t="n">
        <f aca="false">M11*J11/L11</f>
        <v>999.769581002165</v>
      </c>
      <c r="O11" s="4" t="n">
        <f aca="false">D11+N11*TAN(RADIANS(E11))</f>
        <v>363.248273666084</v>
      </c>
      <c r="P11" s="4" t="n">
        <f aca="false">M11*K11/L11</f>
        <v>21.4659009304303</v>
      </c>
      <c r="Q11" s="4" t="n">
        <f aca="false">O11/P11</f>
        <v>16.922107059161</v>
      </c>
    </row>
    <row r="12" customFormat="false" ht="12.8" hidden="false" customHeight="false" outlineLevel="0" collapsed="false">
      <c r="A12" s="1" t="n">
        <v>15</v>
      </c>
      <c r="B12" s="3" t="n">
        <v>109.43324835734</v>
      </c>
      <c r="C12" s="3" t="n">
        <v>-7.424054</v>
      </c>
      <c r="D12" s="1" t="n">
        <v>20</v>
      </c>
      <c r="E12" s="1" t="n">
        <v>20</v>
      </c>
      <c r="F12" s="1" t="n">
        <v>19</v>
      </c>
      <c r="G12" s="1" t="n">
        <f aca="false">[1]data_beta!$B$2</f>
        <v>1.23</v>
      </c>
      <c r="H12" s="4" t="n">
        <f aca="false">TAN(RADIANS(F12))</f>
        <v>0.344327613289665</v>
      </c>
      <c r="I12" s="4" t="n">
        <f aca="false">TAN(RADIANS(G12))</f>
        <v>0.0214708482217602</v>
      </c>
      <c r="J12" s="4" t="n">
        <f aca="false">COS(RADIANS(G12))</f>
        <v>0.999769581002165</v>
      </c>
      <c r="K12" s="4" t="n">
        <f aca="false">SIN(RADIANS(G12))</f>
        <v>0.0214659009304303</v>
      </c>
      <c r="L12" s="4" t="n">
        <f aca="false">0.5*(((B12-B13)*111.1)^2)*(H12-I12)</f>
        <v>370.569385928194</v>
      </c>
      <c r="M12" s="5" t="n">
        <f aca="false">L12*1000</f>
        <v>370569.385928194</v>
      </c>
      <c r="N12" s="4" t="n">
        <f aca="false">M12*J12/L12</f>
        <v>999.769581002165</v>
      </c>
      <c r="O12" s="4" t="n">
        <f aca="false">D12+N12*TAN(RADIANS(E12))</f>
        <v>383.886368609581</v>
      </c>
      <c r="P12" s="4" t="n">
        <f aca="false">M12*K12/L12</f>
        <v>21.4659009304303</v>
      </c>
      <c r="Q12" s="4" t="n">
        <f aca="false">O12/P12</f>
        <v>17.8835432928594</v>
      </c>
    </row>
    <row r="13" customFormat="false" ht="12.8" hidden="false" customHeight="false" outlineLevel="0" collapsed="false">
      <c r="A13" s="1" t="n">
        <v>22</v>
      </c>
      <c r="B13" s="3" t="n">
        <v>109.8645</v>
      </c>
      <c r="C13" s="3" t="n">
        <v>-7.42198347</v>
      </c>
      <c r="D13" s="1" t="n">
        <v>31</v>
      </c>
      <c r="E13" s="1" t="n">
        <v>20</v>
      </c>
      <c r="F13" s="1" t="n">
        <v>18</v>
      </c>
      <c r="G13" s="1" t="n">
        <f aca="false">[1]data_beta!$B$2</f>
        <v>1.23</v>
      </c>
      <c r="H13" s="4" t="n">
        <f aca="false">TAN(RADIANS(F13))</f>
        <v>0.324919696232906</v>
      </c>
      <c r="I13" s="4" t="n">
        <f aca="false">TAN(RADIANS(G13))</f>
        <v>0.0214708482217602</v>
      </c>
      <c r="J13" s="4" t="n">
        <f aca="false">COS(RADIANS(G13))</f>
        <v>0.999769581002165</v>
      </c>
      <c r="K13" s="4" t="n">
        <f aca="false">SIN(RADIANS(G13))</f>
        <v>0.0214659009304303</v>
      </c>
      <c r="L13" s="4" t="n">
        <f aca="false">0.5*(((B13-B14)*111.1)^2)*(H13-I13)</f>
        <v>3.80112162679425</v>
      </c>
      <c r="M13" s="5" t="n">
        <f aca="false">L13*1000</f>
        <v>3801.12162679425</v>
      </c>
      <c r="N13" s="4" t="n">
        <f aca="false">M13*J13/L13</f>
        <v>999.769581002165</v>
      </c>
      <c r="O13" s="4" t="n">
        <f aca="false">D13+N13*TAN(RADIANS(E13))</f>
        <v>394.886368609581</v>
      </c>
      <c r="P13" s="4" t="n">
        <f aca="false">M13*K13/L13</f>
        <v>21.4659009304303</v>
      </c>
      <c r="Q13" s="4" t="n">
        <f aca="false">O13/P13</f>
        <v>18.3959839323485</v>
      </c>
    </row>
    <row r="14" customFormat="false" ht="12.8" hidden="false" customHeight="false" outlineLevel="0" collapsed="false">
      <c r="A14" s="1" t="n">
        <v>5</v>
      </c>
      <c r="B14" s="3" t="n">
        <v>109.819448</v>
      </c>
      <c r="C14" s="3" t="n">
        <v>-7.2501349</v>
      </c>
      <c r="D14" s="1" t="n">
        <v>34</v>
      </c>
      <c r="E14" s="1" t="n">
        <v>20</v>
      </c>
      <c r="F14" s="1" t="n">
        <v>32</v>
      </c>
      <c r="G14" s="1" t="n">
        <f aca="false">[1]data_beta!$B$2</f>
        <v>1.23</v>
      </c>
      <c r="H14" s="4" t="n">
        <f aca="false">TAN(RADIANS(F14))</f>
        <v>0.624869351909327</v>
      </c>
      <c r="I14" s="4" t="n">
        <f aca="false">TAN(RADIANS(G14))</f>
        <v>0.0214708482217602</v>
      </c>
      <c r="J14" s="4" t="n">
        <f aca="false">COS(RADIANS(G14))</f>
        <v>0.999769581002165</v>
      </c>
      <c r="K14" s="4" t="n">
        <f aca="false">SIN(RADIANS(G14))</f>
        <v>0.0214659009304303</v>
      </c>
      <c r="L14" s="4" t="n">
        <f aca="false">0.5*(((B14-B15)*111.1)^2)*(H14-I14)</f>
        <v>682.800054514309</v>
      </c>
      <c r="M14" s="5" t="n">
        <f aca="false">L14*1000</f>
        <v>682800.054514309</v>
      </c>
      <c r="N14" s="4" t="n">
        <f aca="false">M14*J14/L14</f>
        <v>999.769581002165</v>
      </c>
      <c r="O14" s="4" t="n">
        <f aca="false">D14+N14*TAN(RADIANS(E14))</f>
        <v>397.886368609581</v>
      </c>
      <c r="P14" s="4" t="n">
        <f aca="false">M14*K14/L14</f>
        <v>21.4659009304303</v>
      </c>
      <c r="Q14" s="4" t="n">
        <f aca="false">O14/P14</f>
        <v>18.535740470391</v>
      </c>
    </row>
    <row r="15" customFormat="false" ht="12.8" hidden="false" customHeight="false" outlineLevel="0" collapsed="false">
      <c r="A15" s="1" t="n">
        <v>19</v>
      </c>
      <c r="B15" s="3" t="n">
        <v>109.39124905</v>
      </c>
      <c r="C15" s="3" t="n">
        <v>-7.4361433</v>
      </c>
      <c r="D15" s="1" t="n">
        <v>21</v>
      </c>
      <c r="E15" s="1" t="n">
        <v>21</v>
      </c>
      <c r="F15" s="1" t="n">
        <v>29</v>
      </c>
      <c r="G15" s="1" t="n">
        <f aca="false">[1]data_beta!$B$2</f>
        <v>1.23</v>
      </c>
      <c r="H15" s="4" t="n">
        <f aca="false">TAN(RADIANS(F15))</f>
        <v>0.554309051452769</v>
      </c>
      <c r="I15" s="4" t="n">
        <f aca="false">TAN(RADIANS(G15))</f>
        <v>0.0214708482217602</v>
      </c>
      <c r="J15" s="4" t="n">
        <f aca="false">COS(RADIANS(G15))</f>
        <v>0.999769581002165</v>
      </c>
      <c r="K15" s="4" t="n">
        <f aca="false">SIN(RADIANS(G15))</f>
        <v>0.0214659009304303</v>
      </c>
      <c r="L15" s="4" t="n">
        <f aca="false">0.5*(((B15-B16)*111.1)^2)*(H15-I15)</f>
        <v>873.860560717453</v>
      </c>
      <c r="M15" s="5" t="n">
        <f aca="false">L15*1000</f>
        <v>873860.560717453</v>
      </c>
      <c r="N15" s="4" t="n">
        <f aca="false">M15*J15/L15</f>
        <v>999.769581002165</v>
      </c>
      <c r="O15" s="4" t="n">
        <f aca="false">D15+N15*TAN(RADIANS(E15))</f>
        <v>404.775585469158</v>
      </c>
      <c r="P15" s="4" t="n">
        <f aca="false">M15*K15/L15</f>
        <v>21.4659009304303</v>
      </c>
      <c r="Q15" s="4" t="n">
        <f aca="false">O15/P15</f>
        <v>18.8566781697639</v>
      </c>
    </row>
    <row r="16" customFormat="false" ht="12.8" hidden="false" customHeight="false" outlineLevel="0" collapsed="false">
      <c r="A16" s="1" t="n">
        <v>26</v>
      </c>
      <c r="B16" s="3" t="n">
        <v>109.9067439</v>
      </c>
      <c r="C16" s="3" t="n">
        <v>-7.36810987</v>
      </c>
      <c r="D16" s="1" t="n">
        <v>22</v>
      </c>
      <c r="E16" s="1" t="n">
        <v>21</v>
      </c>
      <c r="F16" s="1" t="n">
        <v>28</v>
      </c>
      <c r="G16" s="1" t="n">
        <f aca="false">[1]data_beta!$B$2</f>
        <v>1.23</v>
      </c>
      <c r="H16" s="4" t="n">
        <f aca="false">TAN(RADIANS(F16))</f>
        <v>0.531709431661479</v>
      </c>
      <c r="I16" s="4" t="n">
        <f aca="false">TAN(RADIANS(G16))</f>
        <v>0.0214708482217602</v>
      </c>
      <c r="J16" s="4" t="n">
        <f aca="false">COS(RADIANS(G16))</f>
        <v>0.999769581002165</v>
      </c>
      <c r="K16" s="4" t="n">
        <f aca="false">SIN(RADIANS(G16))</f>
        <v>0.0214659009304303</v>
      </c>
      <c r="L16" s="4" t="n">
        <f aca="false">0.5*(((B16-B17)*111.1)^2)*(H16-I16)</f>
        <v>1993.27371171988</v>
      </c>
      <c r="M16" s="5" t="n">
        <f aca="false">L16*1000</f>
        <v>1993273.71171988</v>
      </c>
      <c r="N16" s="4" t="n">
        <f aca="false">M16*J16/L16</f>
        <v>999.769581002165</v>
      </c>
      <c r="O16" s="4" t="n">
        <f aca="false">D16+N16*TAN(RADIANS(E16))</f>
        <v>405.775585469158</v>
      </c>
      <c r="P16" s="4" t="n">
        <f aca="false">M16*K16/L16</f>
        <v>21.4659009304303</v>
      </c>
      <c r="Q16" s="4" t="n">
        <f aca="false">O16/P16</f>
        <v>18.9032636824447</v>
      </c>
    </row>
    <row r="17" customFormat="false" ht="12.8" hidden="false" customHeight="false" outlineLevel="0" collapsed="false">
      <c r="A17" s="1" t="n">
        <v>12</v>
      </c>
      <c r="B17" s="3" t="n">
        <v>109.11113843</v>
      </c>
      <c r="C17" s="3" t="n">
        <v>-7.53023489</v>
      </c>
      <c r="D17" s="1" t="n">
        <v>23</v>
      </c>
      <c r="E17" s="1" t="n">
        <v>22</v>
      </c>
      <c r="F17" s="1" t="n">
        <v>39</v>
      </c>
      <c r="G17" s="1" t="n">
        <f aca="false">[1]data_beta!$B$2</f>
        <v>1.23</v>
      </c>
      <c r="H17" s="4" t="n">
        <f aca="false">TAN(RADIANS(F17))</f>
        <v>0.809784033195007</v>
      </c>
      <c r="I17" s="4" t="n">
        <f aca="false">TAN(RADIANS(G17))</f>
        <v>0.0214708482217602</v>
      </c>
      <c r="J17" s="4" t="n">
        <f aca="false">COS(RADIANS(G17))</f>
        <v>0.999769581002165</v>
      </c>
      <c r="K17" s="4" t="n">
        <f aca="false">SIN(RADIANS(G17))</f>
        <v>0.0214659009304303</v>
      </c>
      <c r="L17" s="4" t="n">
        <f aca="false">0.5*(((B17-B18)*111.1)^2)*(H17-I17)</f>
        <v>336.76474865412</v>
      </c>
      <c r="M17" s="5" t="n">
        <f aca="false">L17*1000</f>
        <v>336764.74865412</v>
      </c>
      <c r="N17" s="4" t="n">
        <f aca="false">M17*J17/L17</f>
        <v>999.769581002165</v>
      </c>
      <c r="O17" s="4" t="n">
        <f aca="false">D17+N17*TAN(RADIANS(E17))</f>
        <v>426.933130517101</v>
      </c>
      <c r="P17" s="4" t="n">
        <f aca="false">M17*K17/L17</f>
        <v>21.4659009304303</v>
      </c>
      <c r="Q17" s="4" t="n">
        <f aca="false">O17/P17</f>
        <v>19.8888987655708</v>
      </c>
    </row>
    <row r="18" customFormat="false" ht="12.8" hidden="false" customHeight="false" outlineLevel="0" collapsed="false">
      <c r="A18" s="1" t="n">
        <v>16</v>
      </c>
      <c r="B18" s="3" t="n">
        <v>109.3742348</v>
      </c>
      <c r="C18" s="3" t="n">
        <v>-7.3917547</v>
      </c>
      <c r="D18" s="1" t="n">
        <v>36</v>
      </c>
      <c r="E18" s="1" t="n">
        <v>22</v>
      </c>
      <c r="F18" s="1" t="n">
        <v>26</v>
      </c>
      <c r="G18" s="1" t="n">
        <f aca="false">[1]data_beta!$B$2</f>
        <v>1.23</v>
      </c>
      <c r="H18" s="4" t="n">
        <f aca="false">TAN(RADIANS(F18))</f>
        <v>0.487732588565861</v>
      </c>
      <c r="I18" s="4" t="n">
        <f aca="false">TAN(RADIANS(G18))</f>
        <v>0.0214708482217602</v>
      </c>
      <c r="J18" s="4" t="n">
        <f aca="false">COS(RADIANS(G18))</f>
        <v>0.999769581002165</v>
      </c>
      <c r="K18" s="4" t="n">
        <f aca="false">SIN(RADIANS(G18))</f>
        <v>0.0214659009304303</v>
      </c>
      <c r="L18" s="4" t="n">
        <f aca="false">0.5*(((B18-B19)*111.1)^2)*(H18-I18)</f>
        <v>80.059792039075</v>
      </c>
      <c r="M18" s="5" t="n">
        <f aca="false">L18*1000</f>
        <v>80059.792039075</v>
      </c>
      <c r="N18" s="4" t="n">
        <f aca="false">M18*J18/L18</f>
        <v>999.769581002165</v>
      </c>
      <c r="O18" s="4" t="n">
        <f aca="false">D18+N18*TAN(RADIANS(E18))</f>
        <v>439.933130517101</v>
      </c>
      <c r="P18" s="4" t="n">
        <f aca="false">M18*K18/L18</f>
        <v>21.4659009304303</v>
      </c>
      <c r="Q18" s="4" t="n">
        <f aca="false">O18/P18</f>
        <v>20.4945104304216</v>
      </c>
    </row>
    <row r="19" customFormat="false" ht="12.8" hidden="false" customHeight="false" outlineLevel="0" collapsed="false">
      <c r="A19" s="1" t="n">
        <v>13</v>
      </c>
      <c r="B19" s="3" t="n">
        <v>109.2074358634</v>
      </c>
      <c r="C19" s="3" t="n">
        <v>-7.39014</v>
      </c>
      <c r="D19" s="1" t="n">
        <v>24</v>
      </c>
      <c r="E19" s="1" t="n">
        <v>23</v>
      </c>
      <c r="F19" s="1" t="n">
        <v>32</v>
      </c>
      <c r="G19" s="1" t="n">
        <f aca="false">[1]data_beta!$B$2</f>
        <v>1.23</v>
      </c>
      <c r="H19" s="4" t="n">
        <f aca="false">TAN(RADIANS(F19))</f>
        <v>0.624869351909327</v>
      </c>
      <c r="I19" s="4" t="n">
        <f aca="false">TAN(RADIANS(G19))</f>
        <v>0.0214708482217602</v>
      </c>
      <c r="J19" s="4" t="n">
        <f aca="false">COS(RADIANS(G19))</f>
        <v>0.999769581002165</v>
      </c>
      <c r="K19" s="4" t="n">
        <f aca="false">SIN(RADIANS(G19))</f>
        <v>0.0214659009304303</v>
      </c>
      <c r="L19" s="4" t="n">
        <f aca="false">0.5*(((B19-B20)*111.1)^2)*(H19-I19)</f>
        <v>1927.87914859174</v>
      </c>
      <c r="M19" s="5" t="n">
        <f aca="false">L19*1000</f>
        <v>1927879.14859174</v>
      </c>
      <c r="N19" s="4" t="n">
        <f aca="false">M19*J19/L19</f>
        <v>999.769581002165</v>
      </c>
      <c r="O19" s="4" t="n">
        <f aca="false">D19+N19*TAN(RADIANS(E19))</f>
        <v>448.377009147848</v>
      </c>
      <c r="P19" s="4" t="n">
        <f aca="false">M19*K19/L19</f>
        <v>21.4659009304303</v>
      </c>
      <c r="Q19" s="4" t="n">
        <f aca="false">O19/P19</f>
        <v>20.8878728454497</v>
      </c>
    </row>
    <row r="20" customFormat="false" ht="12.8" hidden="false" customHeight="false" outlineLevel="0" collapsed="false">
      <c r="A20" s="1" t="n">
        <v>23</v>
      </c>
      <c r="B20" s="3" t="n">
        <v>109.926949</v>
      </c>
      <c r="C20" s="3" t="n">
        <v>-7.230809437</v>
      </c>
      <c r="D20" s="1" t="n">
        <v>25</v>
      </c>
      <c r="E20" s="1" t="n">
        <v>23</v>
      </c>
      <c r="F20" s="1" t="n">
        <v>15</v>
      </c>
      <c r="G20" s="1" t="n">
        <f aca="false">[1]data_beta!$B$2</f>
        <v>1.23</v>
      </c>
      <c r="H20" s="4" t="n">
        <f aca="false">TAN(RADIANS(F20))</f>
        <v>0.267949192431123</v>
      </c>
      <c r="I20" s="4" t="n">
        <f aca="false">TAN(RADIANS(G20))</f>
        <v>0.0214708482217602</v>
      </c>
      <c r="J20" s="4" t="n">
        <f aca="false">COS(RADIANS(G20))</f>
        <v>0.999769581002165</v>
      </c>
      <c r="K20" s="4" t="n">
        <f aca="false">SIN(RADIANS(G20))</f>
        <v>0.0214659009304303</v>
      </c>
      <c r="L20" s="4" t="n">
        <f aca="false">0.5*(((B20-B21)*111.1)^2)*(H20-I20)</f>
        <v>0.484156832410979</v>
      </c>
      <c r="M20" s="5" t="n">
        <f aca="false">L20*1000</f>
        <v>484.156832410979</v>
      </c>
      <c r="N20" s="4" t="n">
        <f aca="false">M20*J20/L20</f>
        <v>999.769581002165</v>
      </c>
      <c r="O20" s="4" t="n">
        <f aca="false">D20+N20*TAN(RADIANS(E20))</f>
        <v>449.377009147848</v>
      </c>
      <c r="P20" s="4" t="n">
        <f aca="false">M20*K20/L20</f>
        <v>21.4659009304303</v>
      </c>
      <c r="Q20" s="4" t="n">
        <f aca="false">O20/P20</f>
        <v>20.9344583581305</v>
      </c>
    </row>
    <row r="21" customFormat="false" ht="12.8" hidden="false" customHeight="false" outlineLevel="0" collapsed="false">
      <c r="A21" s="1" t="n">
        <v>20</v>
      </c>
      <c r="B21" s="3" t="n">
        <v>109.9447894</v>
      </c>
      <c r="C21" s="3" t="n">
        <v>-7.29313495</v>
      </c>
      <c r="D21" s="1" t="n">
        <v>22</v>
      </c>
      <c r="E21" s="1" t="n">
        <v>25</v>
      </c>
      <c r="F21" s="1" t="n">
        <v>32</v>
      </c>
      <c r="G21" s="1" t="n">
        <f aca="false">[1]data_beta!$B$2</f>
        <v>1.23</v>
      </c>
      <c r="H21" s="4" t="n">
        <f aca="false">TAN(RADIANS(F21))</f>
        <v>0.624869351909327</v>
      </c>
      <c r="I21" s="4" t="n">
        <f aca="false">TAN(RADIANS(G21))</f>
        <v>0.0214708482217602</v>
      </c>
      <c r="J21" s="4" t="n">
        <f aca="false">COS(RADIANS(G21))</f>
        <v>0.999769581002165</v>
      </c>
      <c r="K21" s="4" t="n">
        <f aca="false">SIN(RADIANS(G21))</f>
        <v>0.0214659009304303</v>
      </c>
      <c r="L21" s="4" t="n">
        <f aca="false">0.5*(((B21-B22)*111.1)^2)*(H21-I21)</f>
        <v>8.03180133380706</v>
      </c>
      <c r="M21" s="5" t="n">
        <f aca="false">L21*1000</f>
        <v>8031.80133380706</v>
      </c>
      <c r="N21" s="4" t="n">
        <f aca="false">M21*J21/L21</f>
        <v>999.769581002165</v>
      </c>
      <c r="O21" s="4" t="n">
        <f aca="false">D21+N21*TAN(RADIANS(E21))</f>
        <v>488.200212011724</v>
      </c>
      <c r="P21" s="4" t="n">
        <f aca="false">M21*K21/L21</f>
        <v>21.4659009304303</v>
      </c>
      <c r="Q21" s="4" t="n">
        <f aca="false">O21/P21</f>
        <v>22.743057167456</v>
      </c>
    </row>
    <row r="22" customFormat="false" ht="12.8" hidden="false" customHeight="false" outlineLevel="0" collapsed="false">
      <c r="A22" s="1" t="n">
        <v>24</v>
      </c>
      <c r="B22" s="3" t="n">
        <v>109.898348</v>
      </c>
      <c r="C22" s="3" t="n">
        <v>-7.41783409</v>
      </c>
      <c r="D22" s="1" t="n">
        <v>26</v>
      </c>
      <c r="E22" s="1" t="n">
        <v>25</v>
      </c>
      <c r="F22" s="1" t="n">
        <v>20</v>
      </c>
      <c r="G22" s="1" t="n">
        <f aca="false">[1]data_beta!$B$2</f>
        <v>1.23</v>
      </c>
      <c r="H22" s="4" t="n">
        <f aca="false">TAN(RADIANS(F22))</f>
        <v>0.363970234266202</v>
      </c>
      <c r="I22" s="4" t="n">
        <f aca="false">TAN(RADIANS(G22))</f>
        <v>0.0214708482217602</v>
      </c>
      <c r="J22" s="4" t="n">
        <f aca="false">COS(RADIANS(G22))</f>
        <v>0.999769581002165</v>
      </c>
      <c r="K22" s="4" t="n">
        <f aca="false">SIN(RADIANS(G22))</f>
        <v>0.0214659009304303</v>
      </c>
      <c r="L22" s="4" t="n">
        <f aca="false">0.5*(((B22-B23)*111.1)^2)*(H22-I22)</f>
        <v>7.89115074897801</v>
      </c>
      <c r="M22" s="5" t="n">
        <f aca="false">L22*1000</f>
        <v>7891.15074897801</v>
      </c>
      <c r="N22" s="4" t="n">
        <f aca="false">M22*J22/L22</f>
        <v>999.769581002165</v>
      </c>
      <c r="O22" s="4" t="n">
        <f aca="false">D22+N22*TAN(RADIANS(E22))</f>
        <v>492.200212011724</v>
      </c>
      <c r="P22" s="4" t="n">
        <f aca="false">M22*K22/L22</f>
        <v>21.4659009304303</v>
      </c>
      <c r="Q22" s="4" t="n">
        <f aca="false">O22/P22</f>
        <v>22.9293992181794</v>
      </c>
    </row>
    <row r="23" customFormat="false" ht="12.8" hidden="false" customHeight="false" outlineLevel="0" collapsed="false">
      <c r="A23" s="1" t="n">
        <v>21</v>
      </c>
      <c r="B23" s="3" t="n">
        <v>109.959448</v>
      </c>
      <c r="C23" s="3" t="n">
        <v>-7.389349</v>
      </c>
      <c r="D23" s="1" t="n">
        <v>24</v>
      </c>
      <c r="E23" s="1" t="n">
        <v>26</v>
      </c>
      <c r="F23" s="1" t="n">
        <v>31</v>
      </c>
      <c r="G23" s="1" t="n">
        <f aca="false">[1]data_beta!$B$2</f>
        <v>1.23</v>
      </c>
      <c r="H23" s="4" t="n">
        <f aca="false">TAN(RADIANS(F23))</f>
        <v>0.60086061902756</v>
      </c>
      <c r="I23" s="4" t="n">
        <f aca="false">TAN(RADIANS(G23))</f>
        <v>0.0214708482217602</v>
      </c>
      <c r="J23" s="4" t="n">
        <f aca="false">COS(RADIANS(G23))</f>
        <v>0.999769581002165</v>
      </c>
      <c r="K23" s="4" t="n">
        <f aca="false">SIN(RADIANS(G23))</f>
        <v>0.0214659009304303</v>
      </c>
      <c r="L23" s="4" t="n">
        <f aca="false">0.5*(((B23-B24)*111.1)^2)*(H23-I23)</f>
        <v>237.672490827035</v>
      </c>
      <c r="M23" s="5" t="n">
        <f aca="false">L23*1000</f>
        <v>237672.490827035</v>
      </c>
      <c r="N23" s="4" t="n">
        <f aca="false">M23*J23/L23</f>
        <v>999.769581002165</v>
      </c>
      <c r="O23" s="4" t="n">
        <f aca="false">D23+N23*TAN(RADIANS(E23))</f>
        <v>511.620205711593</v>
      </c>
      <c r="P23" s="4" t="n">
        <f aca="false">M23*K23/L23</f>
        <v>21.4659009304303</v>
      </c>
      <c r="Q23" s="4" t="n">
        <f aca="false">O23/P23</f>
        <v>23.8340895809462</v>
      </c>
    </row>
    <row r="24" customFormat="false" ht="12.8" hidden="false" customHeight="false" outlineLevel="0" collapsed="false">
      <c r="A24" s="1" t="n">
        <v>1</v>
      </c>
      <c r="B24" s="3" t="n">
        <v>109.701634897</v>
      </c>
      <c r="C24" s="3" t="n">
        <v>-7.392345</v>
      </c>
      <c r="D24" s="1" t="n">
        <v>19</v>
      </c>
      <c r="E24" s="1" t="n">
        <v>34</v>
      </c>
      <c r="F24" s="1" t="n">
        <v>34</v>
      </c>
      <c r="G24" s="1" t="n">
        <f aca="false">[1]data_beta!$B$2</f>
        <v>1.23</v>
      </c>
      <c r="H24" s="4" t="n">
        <f aca="false">TAN(RADIANS(F24))</f>
        <v>0.674508516842427</v>
      </c>
      <c r="I24" s="4" t="n">
        <f aca="false">TAN(RADIANS($G$2))</f>
        <v>0.0214708482217602</v>
      </c>
      <c r="J24" s="4" t="n">
        <f aca="false">COS(RADIANS(G24))</f>
        <v>0.999769581002165</v>
      </c>
      <c r="K24" s="4" t="n">
        <f aca="false">SIN(RADIANS(G24))</f>
        <v>0.0214659009304303</v>
      </c>
      <c r="L24" s="4" t="n">
        <f aca="false">0.5*(((B24-B25)*111.1)^2)*(H24-I24)</f>
        <v>1562.74864384396</v>
      </c>
      <c r="M24" s="5" t="n">
        <f aca="false">L24*1000</f>
        <v>1562748.64384396</v>
      </c>
      <c r="N24" s="4" t="n">
        <f aca="false">M24*J24/L24</f>
        <v>999.769581002165</v>
      </c>
      <c r="O24" s="4" t="n">
        <f aca="false">D24+N24*TAN(RADIANS(E24))</f>
        <v>693.353097265945</v>
      </c>
      <c r="P24" s="4" t="n">
        <f aca="false">M24*K24/L24</f>
        <v>21.4659009304303</v>
      </c>
      <c r="Q24" s="4" t="n">
        <f aca="false">O24/P24</f>
        <v>32.3002095049754</v>
      </c>
    </row>
    <row r="25" customFormat="false" ht="12.8" hidden="false" customHeight="false" outlineLevel="0" collapsed="false">
      <c r="A25" s="1" t="n">
        <v>9</v>
      </c>
      <c r="B25" s="3" t="n">
        <v>109.07893845</v>
      </c>
      <c r="C25" s="3" t="n">
        <v>-7.4088498</v>
      </c>
      <c r="D25" s="1" t="n">
        <v>20</v>
      </c>
      <c r="E25" s="1" t="n">
        <v>37</v>
      </c>
      <c r="F25" s="1" t="n">
        <v>22</v>
      </c>
      <c r="G25" s="1" t="n">
        <f aca="false">[1]data_beta!$B$2</f>
        <v>1.23</v>
      </c>
      <c r="H25" s="4" t="n">
        <f aca="false">TAN(RADIANS(F25))</f>
        <v>0.404026225835157</v>
      </c>
      <c r="I25" s="4" t="n">
        <f aca="false">TAN(RADIANS(G25))</f>
        <v>0.0214708482217602</v>
      </c>
      <c r="J25" s="4" t="n">
        <f aca="false">COS(RADIANS(G25))</f>
        <v>0.999769581002165</v>
      </c>
      <c r="K25" s="4" t="n">
        <f aca="false">SIN(RADIANS(G25))</f>
        <v>0.0214659009304303</v>
      </c>
      <c r="L25" s="4" t="n">
        <f aca="false">0.5*(((B25-B26)*111.1)^2)*(H25-I25)</f>
        <v>264.798593508745</v>
      </c>
      <c r="M25" s="5" t="n">
        <f aca="false">L25*1000</f>
        <v>264798.593508745</v>
      </c>
      <c r="N25" s="4" t="n">
        <f aca="false">M25*J25/L25</f>
        <v>999.769581002165</v>
      </c>
      <c r="O25" s="4" t="n">
        <f aca="false">D25+N25*TAN(RADIANS(E25))</f>
        <v>773.380416933755</v>
      </c>
      <c r="P25" s="4" t="n">
        <f aca="false">M25*K25/L25</f>
        <v>21.4659009304303</v>
      </c>
      <c r="Q25" s="4" t="n">
        <f aca="false">O25/P25</f>
        <v>36.028323220173</v>
      </c>
    </row>
    <row r="26" customFormat="false" ht="12.8" hidden="false" customHeight="false" outlineLevel="0" collapsed="false">
      <c r="A26" s="1" t="n">
        <v>17</v>
      </c>
      <c r="B26" s="3" t="n">
        <v>109.41383573</v>
      </c>
      <c r="C26" s="3" t="n">
        <v>-7.424209</v>
      </c>
      <c r="D26" s="1" t="n">
        <v>13</v>
      </c>
      <c r="E26" s="1" t="n">
        <v>40</v>
      </c>
      <c r="F26" s="1" t="n">
        <v>25</v>
      </c>
      <c r="G26" s="1" t="n">
        <f aca="false">[1]data_beta!$B$2</f>
        <v>1.23</v>
      </c>
      <c r="H26" s="4" t="n">
        <f aca="false">TAN(RADIANS(F26))</f>
        <v>0.466307658154999</v>
      </c>
      <c r="I26" s="4" t="n">
        <f aca="false">TAN(RADIANS(G26))</f>
        <v>0.0214708482217602</v>
      </c>
      <c r="J26" s="4" t="n">
        <f aca="false">COS(RADIANS(G26))</f>
        <v>0.999769581002165</v>
      </c>
      <c r="K26" s="4" t="n">
        <f aca="false">SIN(RADIANS(G26))</f>
        <v>0.0214659009304303</v>
      </c>
      <c r="L26" s="4" t="n">
        <f aca="false">0.5*(((B26-B27)*111.1)^2)*(H26-I26)</f>
        <v>694.90407735048</v>
      </c>
      <c r="M26" s="5" t="n">
        <f aca="false">L26*1000</f>
        <v>694904.07735048</v>
      </c>
      <c r="N26" s="4" t="n">
        <f aca="false">M26*J26/L26</f>
        <v>999.769581002165</v>
      </c>
      <c r="O26" s="4" t="n">
        <f aca="false">D26+N26*TAN(RADIANS(E26))</f>
        <v>851.90628668118</v>
      </c>
      <c r="P26" s="4" t="n">
        <f aca="false">M26*K26/L26</f>
        <v>21.4659009304303</v>
      </c>
      <c r="Q26" s="4" t="n">
        <f aca="false">O26/P26</f>
        <v>39.6864911210649</v>
      </c>
    </row>
    <row r="27" customFormat="false" ht="12.8" hidden="false" customHeight="false" outlineLevel="0" collapsed="false">
      <c r="A27" s="1" t="n">
        <v>25</v>
      </c>
      <c r="B27" s="3" t="n">
        <v>109.9169458</v>
      </c>
      <c r="C27" s="3" t="n">
        <v>-7.3008043</v>
      </c>
      <c r="D27" s="1" t="n">
        <v>36</v>
      </c>
      <c r="E27" s="1" t="n">
        <v>43</v>
      </c>
      <c r="F27" s="1" t="n">
        <v>21</v>
      </c>
      <c r="G27" s="1" t="n">
        <f aca="false">[1]data_beta!$B$2</f>
        <v>1.23</v>
      </c>
      <c r="H27" s="4" t="n">
        <f aca="false">TAN(RADIANS(F27))</f>
        <v>0.383864035035416</v>
      </c>
      <c r="I27" s="4" t="n">
        <f aca="false">TAN(RADIANS(G27))</f>
        <v>0.0214708482217602</v>
      </c>
      <c r="J27" s="4" t="n">
        <f aca="false">COS(RADIANS(G27))</f>
        <v>0.999769581002165</v>
      </c>
      <c r="K27" s="4" t="n">
        <f aca="false">SIN(RADIANS(G27))</f>
        <v>0.0214659009304303</v>
      </c>
      <c r="L27" s="4" t="n">
        <f aca="false">0.5*(((B27-B28)*111.1)^2)*(H27-I27)</f>
        <v>27021375.4047</v>
      </c>
      <c r="M27" s="5" t="n">
        <f aca="false">L27*1000</f>
        <v>27021375404.7</v>
      </c>
      <c r="N27" s="4" t="n">
        <f aca="false">M27*J27/L27</f>
        <v>999.769581002165</v>
      </c>
      <c r="O27" s="4" t="n">
        <f aca="false">D27+N27*TAN(RADIANS(E27))</f>
        <v>968.300216946048</v>
      </c>
      <c r="P27" s="4" t="n">
        <f aca="false">M27*K27/L27</f>
        <v>21.4659009304303</v>
      </c>
      <c r="Q27" s="4" t="n">
        <f aca="false">O27/P27</f>
        <v>45.1087620353905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LibreOffice/5.2.7.2$Linux_x86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2019-06-25T23:58:43Z</dcterms:modified>
  <cp:revision>1</cp:revision>
  <dc:subject/>
  <dc:title/>
</cp:coreProperties>
</file>