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moid" sheetId="1" r:id="rId4"/>
    <sheet state="visible" name="ReLU" sheetId="2" r:id="rId5"/>
    <sheet state="visible" name="Swish" sheetId="3" r:id="rId6"/>
    <sheet state="visible" name="TTests" sheetId="4" r:id="rId7"/>
    <sheet state="visible" name="TestIdeas" sheetId="5" r:id="rId8"/>
    <sheet state="visible" name="InvalidChiTest" sheetId="6" r:id="rId9"/>
  </sheets>
  <definedNames>
    <definedName name="SigmoidAccuracies">Sigmoid!$A$3:$A$101</definedName>
    <definedName name="ReluAccuracies">ReLU!$A$2:$A$101</definedName>
    <definedName name="SwishAccuracies">Swish!$A$2:$A$101</definedName>
  </definedNames>
  <calcPr/>
</workbook>
</file>

<file path=xl/sharedStrings.xml><?xml version="1.0" encoding="utf-8"?>
<sst xmlns="http://schemas.openxmlformats.org/spreadsheetml/2006/main" count="132" uniqueCount="72">
  <si>
    <t>Epoch</t>
  </si>
  <si>
    <t>Sigmoid</t>
  </si>
  <si>
    <t>Trial</t>
  </si>
  <si>
    <t>Bins</t>
  </si>
  <si>
    <t>Frequency</t>
  </si>
  <si>
    <t>Normdist</t>
  </si>
  <si>
    <t>Mean</t>
  </si>
  <si>
    <t>Median</t>
  </si>
  <si>
    <t>Mode</t>
  </si>
  <si>
    <t>Std Dev</t>
  </si>
  <si>
    <t>Min</t>
  </si>
  <si>
    <t>Max</t>
  </si>
  <si>
    <t>Num Bins</t>
  </si>
  <si>
    <t>Bin Width</t>
  </si>
  <si>
    <t>1st Quartile</t>
  </si>
  <si>
    <t>3rd Quartile</t>
  </si>
  <si>
    <t>IQR</t>
  </si>
  <si>
    <t>Low Outlier Bound</t>
  </si>
  <si>
    <t>ReLU</t>
  </si>
  <si>
    <t>Swish</t>
  </si>
  <si>
    <t>Sigmoid Sample Mean</t>
  </si>
  <si>
    <t>Independent:</t>
  </si>
  <si>
    <t>Every neural network that was trained was completely independent of the others. Every answer provided by the neural network is independent of its answer to any previous or future answers.</t>
  </si>
  <si>
    <t>Sigmoid Sample Stdev</t>
  </si>
  <si>
    <t>Random:</t>
  </si>
  <si>
    <t>Every neural network was initialized with completely random weights and biases before training.</t>
  </si>
  <si>
    <t>ReLU Sample Mean</t>
  </si>
  <si>
    <t>Normal:</t>
  </si>
  <si>
    <t>The sample size is 100 neural networks for both samples. In addition, the accuracy of each neural network in each sample was measured from a data set of n = 10000</t>
  </si>
  <si>
    <t>ReLU Sample Stdev</t>
  </si>
  <si>
    <t>Variances are equal:</t>
  </si>
  <si>
    <t>Sample Size</t>
  </si>
  <si>
    <t>t</t>
  </si>
  <si>
    <t>H0:</t>
  </si>
  <si>
    <t>mu_r - mu_s = 0</t>
  </si>
  <si>
    <t>df</t>
  </si>
  <si>
    <t>HA:</t>
  </si>
  <si>
    <t>mu_r - mu_s &gt; 0</t>
  </si>
  <si>
    <t>p</t>
  </si>
  <si>
    <t>alpha</t>
  </si>
  <si>
    <t>conclusion</t>
  </si>
  <si>
    <t>Swish Sample Mean</t>
  </si>
  <si>
    <t>Swish Sample Stdev</t>
  </si>
  <si>
    <t>mu_s - mu_r = 0</t>
  </si>
  <si>
    <t>mu_s - mu_r &gt; 0</t>
  </si>
  <si>
    <t>multiple two-sample t-tests</t>
  </si>
  <si>
    <t>Limitations / Considerations:</t>
  </si>
  <si>
    <t>Deep layer CNNs, even when specialized for number recognition from images in the MNIST database, can be structured in massively different ways. I chose to test with a configuration of 784 neurons in the input layer, 128 neurons in the deep layer, and 10 neurons in the output layer. Using a different number of neurons per layer or adding more deep layers could change the distributions of accuracy for each activation function.</t>
  </si>
  <si>
    <t>analysis of variance</t>
  </si>
  <si>
    <t>Batch size during the training process could also change the accuracies. I used a batch size of 30 images per batch, with 2000 batches per epoch.</t>
  </si>
  <si>
    <t>just make a bunch of sampling distributions and compare them without a significance test</t>
  </si>
  <si>
    <t>logistic regression on the accuracy-over-epoch data</t>
  </si>
  <si>
    <t>Avg % Accuracy</t>
  </si>
  <si>
    <t>Avg % Correct</t>
  </si>
  <si>
    <t>Avg % Incorrect</t>
  </si>
  <si>
    <t>Total</t>
  </si>
  <si>
    <t>The proportion of accuracy of a deep layer classification neural network (CNN) being used to identify numbers from images in the MNIST database is the same using each of the three activation functions</t>
  </si>
  <si>
    <t>The proportion of accuracy of a deep layer CNN being used to identify numbers from images in the MNIST database is the same using each of the three activation functions</t>
  </si>
  <si>
    <t>α:</t>
  </si>
  <si>
    <t>Number of inputs per accuracy test:</t>
  </si>
  <si>
    <t>Avg Accuracy</t>
  </si>
  <si>
    <t>Avg Correct</t>
  </si>
  <si>
    <t>Avg Incorrect</t>
  </si>
  <si>
    <t>Every CNN tested was initialized with random weights and biases before starting the training process.</t>
  </si>
  <si>
    <t>Independence (10%):</t>
  </si>
  <si>
    <t>The possible population of randomly initialized deep layer CNNs is infinite, so it should be reasonable to assume that our sample of 30,000 should be under 10% of the population</t>
  </si>
  <si>
    <t>Large Counts:</t>
  </si>
  <si>
    <t>Every expected count is over 5.</t>
  </si>
  <si>
    <t>Expected Accuracy</t>
  </si>
  <si>
    <t>χ2:</t>
  </si>
  <si>
    <t>df:</t>
  </si>
  <si>
    <t>Conclusion: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</si>
</sst>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25066"/>
      <name val="Monospace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Sigmoid Accuracy Distribution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Sigmoid!$O$2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Sigmoid!$M$3:$M$13</c:f>
            </c:strRef>
          </c:cat>
          <c:val>
            <c:numRef>
              <c:f>Sigmoid!$O$3:$O$13</c:f>
              <c:numCache/>
            </c:numRef>
          </c:val>
          <c:smooth val="1"/>
        </c:ser>
        <c:axId val="8625087"/>
        <c:axId val="239681215"/>
      </c:lineChart>
      <c:catAx>
        <c:axId val="862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681215"/>
      </c:catAx>
      <c:valAx>
        <c:axId val="239681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5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Sigmoid Accuracy 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Sigmoid!$N$2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Sigmoid!$M$3:$M$13</c:f>
            </c:strRef>
          </c:cat>
          <c:val>
            <c:numRef>
              <c:f>Sigmoid!$N$3:$N$13</c:f>
              <c:numCache/>
            </c:numRef>
          </c:val>
        </c:ser>
        <c:axId val="476234818"/>
        <c:axId val="1307710377"/>
      </c:barChart>
      <c:catAx>
        <c:axId val="476234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710377"/>
      </c:catAx>
      <c:valAx>
        <c:axId val="1307710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234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1, 2, 3, 4 and 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Sigmoid!$C$3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Sigmoid!$D$3:$H$3</c:f>
              <c:numCache/>
            </c:numRef>
          </c:val>
          <c:smooth val="0"/>
        </c:ser>
        <c:ser>
          <c:idx val="1"/>
          <c:order val="1"/>
          <c:tx>
            <c:strRef>
              <c:f>Sigmoid!$C$4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Sigmoid!$D$4:$H$4</c:f>
              <c:numCache/>
            </c:numRef>
          </c:val>
          <c:smooth val="0"/>
        </c:ser>
        <c:ser>
          <c:idx val="2"/>
          <c:order val="2"/>
          <c:tx>
            <c:strRef>
              <c:f>Sigmoid!$C$5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Sigmoid!$D$5:$H$5</c:f>
              <c:numCache/>
            </c:numRef>
          </c:val>
          <c:smooth val="0"/>
        </c:ser>
        <c:ser>
          <c:idx val="3"/>
          <c:order val="3"/>
          <c:tx>
            <c:strRef>
              <c:f>Sigmoid!$C$6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Sigmoid!$D$6:$H$6</c:f>
              <c:numCache/>
            </c:numRef>
          </c:val>
          <c:smooth val="0"/>
        </c:ser>
        <c:ser>
          <c:idx val="4"/>
          <c:order val="4"/>
          <c:tx>
            <c:strRef>
              <c:f>Sigmoid!$C$7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Sigmoid!$D$7:$H$7</c:f>
              <c:numCache/>
            </c:numRef>
          </c:val>
          <c:smooth val="0"/>
        </c:ser>
        <c:ser>
          <c:idx val="5"/>
          <c:order val="5"/>
          <c:tx>
            <c:strRef>
              <c:f>Sigmoid!$C$8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Sigmoid!$D$8:$H$8</c:f>
              <c:numCache/>
            </c:numRef>
          </c:val>
          <c:smooth val="0"/>
        </c:ser>
        <c:ser>
          <c:idx val="6"/>
          <c:order val="6"/>
          <c:tx>
            <c:strRef>
              <c:f>Sigmoid!$C$9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Sigmoid!$D$9:$H$9</c:f>
              <c:numCache/>
            </c:numRef>
          </c:val>
          <c:smooth val="0"/>
        </c:ser>
        <c:ser>
          <c:idx val="7"/>
          <c:order val="7"/>
          <c:tx>
            <c:strRef>
              <c:f>Sigmoid!$C$10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Sigmoid!$D$10:$H$10</c:f>
              <c:numCache/>
            </c:numRef>
          </c:val>
          <c:smooth val="0"/>
        </c:ser>
        <c:ser>
          <c:idx val="8"/>
          <c:order val="8"/>
          <c:tx>
            <c:strRef>
              <c:f>Sigmoid!$C$11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Sigmoid!$D$11:$H$11</c:f>
              <c:numCache/>
            </c:numRef>
          </c:val>
          <c:smooth val="0"/>
        </c:ser>
        <c:ser>
          <c:idx val="9"/>
          <c:order val="9"/>
          <c:tx>
            <c:strRef>
              <c:f>Sigmoid!$C$12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Sigmoid!$D$12:$H$12</c:f>
              <c:numCache/>
            </c:numRef>
          </c:val>
          <c:smooth val="0"/>
        </c:ser>
        <c:ser>
          <c:idx val="10"/>
          <c:order val="10"/>
          <c:tx>
            <c:strRef>
              <c:f>Sigmoid!$C$13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Sigmoid!$D$13:$H$13</c:f>
              <c:numCache/>
            </c:numRef>
          </c:val>
          <c:smooth val="0"/>
        </c:ser>
        <c:ser>
          <c:idx val="11"/>
          <c:order val="11"/>
          <c:tx>
            <c:strRef>
              <c:f>Sigmoid!$C$14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Sigmoid!$D$14:$H$14</c:f>
              <c:numCache/>
            </c:numRef>
          </c:val>
          <c:smooth val="0"/>
        </c:ser>
        <c:ser>
          <c:idx val="12"/>
          <c:order val="12"/>
          <c:tx>
            <c:strRef>
              <c:f>Sigmoid!$C$15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Sigmoid!$D$15:$H$15</c:f>
              <c:numCache/>
            </c:numRef>
          </c:val>
          <c:smooth val="0"/>
        </c:ser>
        <c:ser>
          <c:idx val="13"/>
          <c:order val="13"/>
          <c:tx>
            <c:strRef>
              <c:f>Sigmoid!$C$16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Sigmoid!$D$16:$H$16</c:f>
              <c:numCache/>
            </c:numRef>
          </c:val>
          <c:smooth val="0"/>
        </c:ser>
        <c:ser>
          <c:idx val="14"/>
          <c:order val="14"/>
          <c:tx>
            <c:strRef>
              <c:f>Sigmoid!$C$17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Sigmoid!$D$17:$H$17</c:f>
              <c:numCache/>
            </c:numRef>
          </c:val>
          <c:smooth val="0"/>
        </c:ser>
        <c:ser>
          <c:idx val="15"/>
          <c:order val="15"/>
          <c:tx>
            <c:strRef>
              <c:f>Sigmoid!$C$18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Sigmoid!$D$18:$H$18</c:f>
              <c:numCache/>
            </c:numRef>
          </c:val>
          <c:smooth val="0"/>
        </c:ser>
        <c:ser>
          <c:idx val="16"/>
          <c:order val="16"/>
          <c:tx>
            <c:strRef>
              <c:f>Sigmoid!$C$19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Sigmoid!$D$19:$H$19</c:f>
              <c:numCache/>
            </c:numRef>
          </c:val>
          <c:smooth val="0"/>
        </c:ser>
        <c:ser>
          <c:idx val="17"/>
          <c:order val="17"/>
          <c:tx>
            <c:strRef>
              <c:f>Sigmoid!$C$20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Sigmoid!$D$20:$H$20</c:f>
              <c:numCache/>
            </c:numRef>
          </c:val>
          <c:smooth val="0"/>
        </c:ser>
        <c:ser>
          <c:idx val="18"/>
          <c:order val="18"/>
          <c:tx>
            <c:strRef>
              <c:f>Sigmoid!$C$21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Sigmoid!$D$21:$H$21</c:f>
              <c:numCache/>
            </c:numRef>
          </c:val>
          <c:smooth val="0"/>
        </c:ser>
        <c:ser>
          <c:idx val="19"/>
          <c:order val="19"/>
          <c:tx>
            <c:strRef>
              <c:f>Sigmoid!$C$22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Sigmoid!$D$22:$H$22</c:f>
              <c:numCache/>
            </c:numRef>
          </c:val>
          <c:smooth val="0"/>
        </c:ser>
        <c:ser>
          <c:idx val="20"/>
          <c:order val="20"/>
          <c:tx>
            <c:strRef>
              <c:f>Sigmoid!$C$23</c:f>
            </c:strRef>
          </c:tx>
          <c:spPr>
            <a:ln cmpd="sng">
              <a:solidFill>
                <a:srgbClr val="FFF8E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Sigmoid!$D$23:$H$23</c:f>
              <c:numCache/>
            </c:numRef>
          </c:val>
          <c:smooth val="0"/>
        </c:ser>
        <c:ser>
          <c:idx val="21"/>
          <c:order val="21"/>
          <c:tx>
            <c:strRef>
              <c:f>Sigmoid!$C$24</c:f>
            </c:strRef>
          </c:tx>
          <c:spPr>
            <a:ln cmpd="sng">
              <a:solidFill>
                <a:srgbClr val="EBF6E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Sigmoid!$D$24:$H$24</c:f>
              <c:numCache/>
            </c:numRef>
          </c:val>
          <c:smooth val="0"/>
        </c:ser>
        <c:ser>
          <c:idx val="22"/>
          <c:order val="22"/>
          <c:tx>
            <c:strRef>
              <c:f>Sigmoid!$C$25</c:f>
            </c:strRef>
          </c:tx>
          <c:spPr>
            <a:ln cmpd="sng">
              <a:solidFill>
                <a:srgbClr val="FFF0E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Sigmoid!$D$25:$H$25</c:f>
              <c:numCache/>
            </c:numRef>
          </c:val>
          <c:smooth val="0"/>
        </c:ser>
        <c:ser>
          <c:idx val="23"/>
          <c:order val="23"/>
          <c:tx>
            <c:strRef>
              <c:f>Sigmoid!$C$26</c:f>
            </c:strRef>
          </c:tx>
          <c:spPr>
            <a:ln cmpd="sng">
              <a:solidFill>
                <a:srgbClr val="EDF8F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Sigmoid!$D$26:$H$26</c:f>
              <c:numCache/>
            </c:numRef>
          </c:val>
          <c:smooth val="0"/>
        </c:ser>
        <c:ser>
          <c:idx val="24"/>
          <c:order val="24"/>
          <c:tx>
            <c:strRef>
              <c:f>Sigmoid!$C$27</c:f>
            </c:strRef>
          </c:tx>
          <c:spPr>
            <a:ln cmpd="sng">
              <a:solidFill>
                <a:srgbClr val="25170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Sigmoid!$D$27:$H$27</c:f>
              <c:numCache/>
            </c:numRef>
          </c:val>
          <c:smooth val="0"/>
        </c:ser>
        <c:ser>
          <c:idx val="25"/>
          <c:order val="25"/>
          <c:tx>
            <c:strRef>
              <c:f>Sigmoid!$C$28</c:f>
            </c:strRef>
          </c:tx>
          <c:spPr>
            <a:ln cmpd="sng">
              <a:solidFill>
                <a:srgbClr val="03252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Sigmoid!$D$28:$H$28</c:f>
              <c:numCache/>
            </c:numRef>
          </c:val>
          <c:smooth val="0"/>
        </c:ser>
        <c:ser>
          <c:idx val="26"/>
          <c:order val="26"/>
          <c:tx>
            <c:strRef>
              <c:f>Sigmoid!$C$29</c:f>
            </c:strRef>
          </c:tx>
          <c:spPr>
            <a:ln cmpd="sng">
              <a:solidFill>
                <a:srgbClr val="000C3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Sigmoid!$D$29:$H$29</c:f>
              <c:numCache/>
            </c:numRef>
          </c:val>
          <c:smooth val="0"/>
        </c:ser>
        <c:ser>
          <c:idx val="27"/>
          <c:order val="27"/>
          <c:tx>
            <c:strRef>
              <c:f>Sigmoid!$C$30</c:f>
            </c:strRef>
          </c:tx>
          <c:spPr>
            <a:ln cmpd="sng">
              <a:solidFill>
                <a:srgbClr val="28102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Sigmoid!$D$30:$H$30</c:f>
              <c:numCache/>
            </c:numRef>
          </c:val>
          <c:smooth val="0"/>
        </c:ser>
        <c:ser>
          <c:idx val="28"/>
          <c:order val="28"/>
          <c:tx>
            <c:strRef>
              <c:f>Sigmoid!$C$31</c:f>
            </c:strRef>
          </c:tx>
          <c:spPr>
            <a:ln cmpd="sng">
              <a:solidFill>
                <a:srgbClr val="FF1C3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Sigmoid!$D$31:$H$31</c:f>
              <c:numCache/>
            </c:numRef>
          </c:val>
          <c:smooth val="0"/>
        </c:ser>
        <c:ser>
          <c:idx val="29"/>
          <c:order val="29"/>
          <c:tx>
            <c:strRef>
              <c:f>Sigmoid!$C$32</c:f>
            </c:strRef>
          </c:tx>
          <c:spPr>
            <a:ln cmpd="sng">
              <a:solidFill>
                <a:srgbClr val="240C0A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Sigmoid!$D$32:$H$32</c:f>
              <c:numCache/>
            </c:numRef>
          </c:val>
          <c:smooth val="0"/>
        </c:ser>
        <c:ser>
          <c:idx val="30"/>
          <c:order val="30"/>
          <c:tx>
            <c:strRef>
              <c:f>Sigmoid!$C$33</c:f>
            </c:strRef>
          </c:tx>
          <c:spPr>
            <a:ln cmpd="sng">
              <a:solidFill>
                <a:srgbClr val="5E3C0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Sigmoid!$D$33:$H$33</c:f>
              <c:numCache/>
            </c:numRef>
          </c:val>
          <c:smooth val="0"/>
        </c:ser>
        <c:ser>
          <c:idx val="31"/>
          <c:order val="31"/>
          <c:tx>
            <c:strRef>
              <c:f>Sigmoid!$C$34</c:f>
            </c:strRef>
          </c:tx>
          <c:spPr>
            <a:ln cmpd="sng">
              <a:solidFill>
                <a:srgbClr val="0A5D64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Sigmoid!$D$34:$H$34</c:f>
              <c:numCache/>
            </c:numRef>
          </c:val>
          <c:smooth val="0"/>
        </c:ser>
        <c:ser>
          <c:idx val="32"/>
          <c:order val="32"/>
          <c:tx>
            <c:strRef>
              <c:f>Sigmoid!$C$35</c:f>
            </c:strRef>
          </c:tx>
          <c:spPr>
            <a:ln cmpd="sng">
              <a:solidFill>
                <a:srgbClr val="01217D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Sigmoid!$D$35:$H$35</c:f>
              <c:numCache/>
            </c:numRef>
          </c:val>
          <c:smooth val="0"/>
        </c:ser>
        <c:ser>
          <c:idx val="33"/>
          <c:order val="33"/>
          <c:tx>
            <c:strRef>
              <c:f>Sigmoid!$C$36</c:f>
            </c:strRef>
          </c:tx>
          <c:spPr>
            <a:ln cmpd="sng">
              <a:solidFill>
                <a:srgbClr val="652B5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Sigmoid!$D$36:$H$36</c:f>
              <c:numCache/>
            </c:numRef>
          </c:val>
          <c:smooth val="0"/>
        </c:ser>
        <c:ser>
          <c:idx val="34"/>
          <c:order val="34"/>
          <c:tx>
            <c:strRef>
              <c:f>Sigmoid!$C$37</c:f>
            </c:strRef>
          </c:tx>
          <c:spPr>
            <a:ln cmpd="sng">
              <a:solidFill>
                <a:srgbClr val="FF487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Sigmoid!$D$37:$H$37</c:f>
              <c:numCache/>
            </c:numRef>
          </c:val>
          <c:smooth val="0"/>
        </c:ser>
        <c:ser>
          <c:idx val="35"/>
          <c:order val="35"/>
          <c:tx>
            <c:strRef>
              <c:f>Sigmoid!$C$38</c:f>
            </c:strRef>
          </c:tx>
          <c:spPr>
            <a:ln cmpd="sng">
              <a:solidFill>
                <a:srgbClr val="5C201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Sigmoid!$D$38:$H$38</c:f>
              <c:numCache/>
            </c:numRef>
          </c:val>
          <c:smooth val="0"/>
        </c:ser>
        <c:ser>
          <c:idx val="36"/>
          <c:order val="36"/>
          <c:tx>
            <c:strRef>
              <c:f>Sigmoid!$C$39</c:f>
            </c:strRef>
          </c:tx>
          <c:spPr>
            <a:ln cmpd="sng">
              <a:solidFill>
                <a:srgbClr val="966108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Sigmoid!$D$39:$H$39</c:f>
              <c:numCache/>
            </c:numRef>
          </c:val>
          <c:smooth val="0"/>
        </c:ser>
        <c:ser>
          <c:idx val="37"/>
          <c:order val="37"/>
          <c:tx>
            <c:strRef>
              <c:f>Sigmoid!$C$40</c:f>
            </c:strRef>
          </c:tx>
          <c:spPr>
            <a:ln cmpd="sng">
              <a:solidFill>
                <a:srgbClr val="1095A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Sigmoid!$D$40:$H$40</c:f>
              <c:numCache/>
            </c:numRef>
          </c:val>
          <c:smooth val="0"/>
        </c:ser>
        <c:ser>
          <c:idx val="38"/>
          <c:order val="38"/>
          <c:tx>
            <c:strRef>
              <c:f>Sigmoid!$C$41</c:f>
            </c:strRef>
          </c:tx>
          <c:spPr>
            <a:ln cmpd="sng">
              <a:solidFill>
                <a:srgbClr val="0235C8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Sigmoid!$D$41:$H$41</c:f>
              <c:numCache/>
            </c:numRef>
          </c:val>
          <c:smooth val="0"/>
        </c:ser>
        <c:ser>
          <c:idx val="39"/>
          <c:order val="39"/>
          <c:tx>
            <c:strRef>
              <c:f>Sigmoid!$C$42</c:f>
            </c:strRef>
          </c:tx>
          <c:spPr>
            <a:ln cmpd="sng">
              <a:solidFill>
                <a:srgbClr val="A1458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Sigmoid!$D$42:$H$42</c:f>
              <c:numCache/>
            </c:numRef>
          </c:val>
          <c:smooth val="0"/>
        </c:ser>
        <c:ser>
          <c:idx val="40"/>
          <c:order val="40"/>
          <c:tx>
            <c:strRef>
              <c:f>Sigmoid!$C$43</c:f>
            </c:strRef>
          </c:tx>
          <c:spPr>
            <a:ln cmpd="sng">
              <a:solidFill>
                <a:srgbClr val="FF74CA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Sigmoid!$D$43:$H$43</c:f>
              <c:numCache/>
            </c:numRef>
          </c:val>
          <c:smooth val="0"/>
        </c:ser>
        <c:ser>
          <c:idx val="41"/>
          <c:order val="41"/>
          <c:tx>
            <c:strRef>
              <c:f>Sigmoid!$C$44</c:f>
            </c:strRef>
          </c:tx>
          <c:spPr>
            <a:ln cmpd="sng">
              <a:solidFill>
                <a:srgbClr val="93342D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Sigmoid!$D$44:$H$44</c:f>
              <c:numCache/>
            </c:numRef>
          </c:val>
          <c:smooth val="0"/>
        </c:ser>
        <c:ser>
          <c:idx val="42"/>
          <c:order val="42"/>
          <c:tx>
            <c:strRef>
              <c:f>Sigmoid!$C$45</c:f>
            </c:strRef>
          </c:tx>
          <c:spPr>
            <a:ln cmpd="sng">
              <a:solidFill>
                <a:srgbClr val="CF850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Sigmoid!$D$45:$H$45</c:f>
              <c:numCache/>
            </c:numRef>
          </c:val>
          <c:smooth val="0"/>
        </c:ser>
        <c:ser>
          <c:idx val="43"/>
          <c:order val="43"/>
          <c:tx>
            <c:strRef>
              <c:f>Sigmoid!$C$46</c:f>
            </c:strRef>
          </c:tx>
          <c:spPr>
            <a:ln cmpd="sng">
              <a:solidFill>
                <a:srgbClr val="16CEDD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Sigmoid!$D$46:$H$46</c:f>
              <c:numCache/>
            </c:numRef>
          </c:val>
          <c:smooth val="0"/>
        </c:ser>
        <c:ser>
          <c:idx val="44"/>
          <c:order val="44"/>
          <c:tx>
            <c:strRef>
              <c:f>Sigmoid!$C$47</c:f>
            </c:strRef>
          </c:tx>
          <c:spPr>
            <a:ln cmpd="sng">
              <a:solidFill>
                <a:srgbClr val="03491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Sigmoid!$D$47:$H$47</c:f>
              <c:numCache/>
            </c:numRef>
          </c:val>
          <c:smooth val="0"/>
        </c:ser>
        <c:ser>
          <c:idx val="45"/>
          <c:order val="45"/>
          <c:tx>
            <c:strRef>
              <c:f>Sigmoid!$C$48</c:f>
            </c:strRef>
          </c:tx>
          <c:spPr>
            <a:ln cmpd="sng">
              <a:solidFill>
                <a:srgbClr val="DE5FB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Sigmoid!$D$48:$H$48</c:f>
              <c:numCache/>
            </c:numRef>
          </c:val>
          <c:smooth val="0"/>
        </c:ser>
        <c:ser>
          <c:idx val="46"/>
          <c:order val="46"/>
          <c:tx>
            <c:strRef>
              <c:f>Sigmoid!$C$49</c:f>
            </c:strRef>
          </c:tx>
          <c:spPr>
            <a:ln cmpd="sng">
              <a:solidFill>
                <a:srgbClr val="FFA01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Sigmoid!$D$49:$H$49</c:f>
              <c:numCache/>
            </c:numRef>
          </c:val>
          <c:smooth val="0"/>
        </c:ser>
        <c:ser>
          <c:idx val="47"/>
          <c:order val="47"/>
          <c:tx>
            <c:strRef>
              <c:f>Sigmoid!$C$50</c:f>
            </c:strRef>
          </c:tx>
          <c:spPr>
            <a:ln cmpd="sng">
              <a:solidFill>
                <a:srgbClr val="CA483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Sigmoid!$D$50:$H$50</c:f>
              <c:numCache/>
            </c:numRef>
          </c:val>
          <c:smooth val="0"/>
        </c:ser>
        <c:ser>
          <c:idx val="48"/>
          <c:order val="48"/>
          <c:tx>
            <c:strRef>
              <c:f>Sigmoid!$C$51</c:f>
            </c:strRef>
          </c:tx>
          <c:spPr>
            <a:ln cmpd="sng">
              <a:solidFill>
                <a:srgbClr val="08AA0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Sigmoid!$D$51:$H$51</c:f>
              <c:numCache/>
            </c:numRef>
          </c:val>
          <c:smooth val="0"/>
        </c:ser>
        <c:ser>
          <c:idx val="49"/>
          <c:order val="49"/>
          <c:tx>
            <c:strRef>
              <c:f>Sigmoid!$C$52</c:f>
            </c:strRef>
          </c:tx>
          <c:spPr>
            <a:ln cmpd="sng">
              <a:solidFill>
                <a:srgbClr val="1C061A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Sigmoid!$D$52:$H$52</c:f>
              <c:numCache/>
            </c:numRef>
          </c:val>
          <c:smooth val="0"/>
        </c:ser>
        <c:ser>
          <c:idx val="50"/>
          <c:order val="50"/>
          <c:tx>
            <c:strRef>
              <c:f>Sigmoid!$C$53</c:f>
            </c:strRef>
          </c:tx>
          <c:spPr>
            <a:ln cmpd="sng">
              <a:solidFill>
                <a:srgbClr val="055D5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Sigmoid!$D$53:$H$53</c:f>
              <c:numCache/>
            </c:numRef>
          </c:val>
          <c:smooth val="0"/>
        </c:ser>
        <c:ser>
          <c:idx val="51"/>
          <c:order val="51"/>
          <c:tx>
            <c:strRef>
              <c:f>Sigmoid!$C$54</c:f>
            </c:strRef>
          </c:tx>
          <c:spPr>
            <a:ln cmpd="sng">
              <a:solidFill>
                <a:srgbClr val="1B79F0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Sigmoid!$D$54:$H$54</c:f>
              <c:numCache/>
            </c:numRef>
          </c:val>
          <c:smooth val="0"/>
        </c:ser>
        <c:ser>
          <c:idx val="52"/>
          <c:order val="52"/>
          <c:tx>
            <c:strRef>
              <c:f>Sigmoid!$C$55</c:f>
            </c:strRef>
          </c:tx>
          <c:spPr>
            <a:ln cmpd="sng">
              <a:solidFill>
                <a:srgbClr val="FFCB6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Sigmoid!$D$55:$H$55</c:f>
              <c:numCache/>
            </c:numRef>
          </c:val>
          <c:smooth val="0"/>
        </c:ser>
        <c:ser>
          <c:idx val="53"/>
          <c:order val="53"/>
          <c:tx>
            <c:strRef>
              <c:f>Sigmoid!$C$56</c:f>
            </c:strRef>
          </c:tx>
          <c:spPr>
            <a:ln cmpd="sng">
              <a:solidFill>
                <a:srgbClr val="025B4F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Sigmoid!$D$56:$H$56</c:f>
              <c:numCache/>
            </c:numRef>
          </c:val>
          <c:smooth val="0"/>
        </c:ser>
        <c:ser>
          <c:idx val="54"/>
          <c:order val="54"/>
          <c:tx>
            <c:strRef>
              <c:f>Sigmoid!$C$57</c:f>
            </c:strRef>
          </c:tx>
          <c:spPr>
            <a:ln cmpd="sng">
              <a:solidFill>
                <a:srgbClr val="40CE1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Sigmoid!$D$57:$H$57</c:f>
              <c:numCache/>
            </c:numRef>
          </c:val>
          <c:smooth val="0"/>
        </c:ser>
        <c:ser>
          <c:idx val="55"/>
          <c:order val="55"/>
          <c:tx>
            <c:strRef>
              <c:f>Sigmoid!$C$58</c:f>
            </c:strRef>
          </c:tx>
          <c:spPr>
            <a:ln cmpd="sng">
              <a:solidFill>
                <a:srgbClr val="233F5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Sigmoid!$D$58:$H$58</c:f>
              <c:numCache/>
            </c:numRef>
          </c:val>
          <c:smooth val="0"/>
        </c:ser>
        <c:ser>
          <c:idx val="56"/>
          <c:order val="56"/>
          <c:tx>
            <c:strRef>
              <c:f>Sigmoid!$C$59</c:f>
            </c:strRef>
          </c:tx>
          <c:spPr>
            <a:ln cmpd="sng">
              <a:solidFill>
                <a:srgbClr val="0671AA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Sigmoid!$D$59:$H$59</c:f>
              <c:numCache/>
            </c:numRef>
          </c:val>
          <c:smooth val="0"/>
        </c:ser>
        <c:ser>
          <c:idx val="57"/>
          <c:order val="57"/>
          <c:tx>
            <c:strRef>
              <c:f>Sigmoid!$C$60</c:f>
            </c:strRef>
          </c:tx>
          <c:spPr>
            <a:ln cmpd="sng">
              <a:solidFill>
                <a:srgbClr val="58932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Sigmoid!$D$60:$H$60</c:f>
              <c:numCache/>
            </c:numRef>
          </c:val>
          <c:smooth val="0"/>
        </c:ser>
        <c:ser>
          <c:idx val="58"/>
          <c:order val="58"/>
          <c:tx>
            <c:strRef>
              <c:f>Sigmoid!$C$61</c:f>
            </c:strRef>
          </c:tx>
          <c:spPr>
            <a:ln cmpd="sng">
              <a:solidFill>
                <a:srgbClr val="FFF7AF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Sigmoid!$D$61:$H$61</c:f>
              <c:numCache/>
            </c:numRef>
          </c:val>
          <c:smooth val="0"/>
        </c:ser>
        <c:ser>
          <c:idx val="59"/>
          <c:order val="59"/>
          <c:tx>
            <c:strRef>
              <c:f>Sigmoid!$C$62</c:f>
            </c:strRef>
          </c:tx>
          <c:spPr>
            <a:ln cmpd="sng">
              <a:solidFill>
                <a:srgbClr val="3A6F60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Sigmoid!$D$62:$H$62</c:f>
              <c:numCache/>
            </c:numRef>
          </c:val>
          <c:smooth val="0"/>
        </c:ser>
        <c:ser>
          <c:idx val="60"/>
          <c:order val="60"/>
          <c:tx>
            <c:strRef>
              <c:f>Sigmoid!$C$63</c:f>
            </c:strRef>
          </c:tx>
          <c:spPr>
            <a:ln cmpd="sng">
              <a:solidFill>
                <a:srgbClr val="79F31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Sigmoid!$D$63:$H$63</c:f>
              <c:numCache/>
            </c:numRef>
          </c:val>
          <c:smooth val="0"/>
        </c:ser>
        <c:ser>
          <c:idx val="61"/>
          <c:order val="61"/>
          <c:tx>
            <c:strRef>
              <c:f>Sigmoid!$C$64</c:f>
            </c:strRef>
          </c:tx>
          <c:spPr>
            <a:ln cmpd="sng">
              <a:solidFill>
                <a:srgbClr val="29779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Sigmoid!$D$64:$H$64</c:f>
              <c:numCache/>
            </c:numRef>
          </c:val>
          <c:smooth val="0"/>
        </c:ser>
        <c:ser>
          <c:idx val="62"/>
          <c:order val="62"/>
          <c:tx>
            <c:strRef>
              <c:f>Sigmoid!$C$65</c:f>
            </c:strRef>
          </c:tx>
          <c:spPr>
            <a:ln cmpd="sng">
              <a:solidFill>
                <a:srgbClr val="0785F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Sigmoid!$D$65:$H$65</c:f>
              <c:numCache/>
            </c:numRef>
          </c:val>
          <c:smooth val="0"/>
        </c:ser>
        <c:ser>
          <c:idx val="63"/>
          <c:order val="63"/>
          <c:tx>
            <c:strRef>
              <c:f>Sigmoid!$C$66</c:f>
            </c:strRef>
          </c:tx>
          <c:spPr>
            <a:ln cmpd="sng">
              <a:solidFill>
                <a:srgbClr val="95AD5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Sigmoid!$D$66:$H$66</c:f>
              <c:numCache/>
            </c:numRef>
          </c:val>
          <c:smooth val="0"/>
        </c:ser>
        <c:ser>
          <c:idx val="64"/>
          <c:order val="64"/>
          <c:tx>
            <c:strRef>
              <c:f>Sigmoid!$C$67</c:f>
            </c:strRef>
          </c:tx>
          <c:spPr>
            <a:ln cmpd="sng">
              <a:solidFill>
                <a:srgbClr val="FF23F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Sigmoid!$D$67:$H$67</c:f>
              <c:numCache/>
            </c:numRef>
          </c:val>
          <c:smooth val="0"/>
        </c:ser>
        <c:ser>
          <c:idx val="65"/>
          <c:order val="65"/>
          <c:tx>
            <c:strRef>
              <c:f>Sigmoid!$C$68</c:f>
            </c:strRef>
          </c:tx>
          <c:spPr>
            <a:ln cmpd="sng">
              <a:solidFill>
                <a:srgbClr val="718371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Sigmoid!$D$68:$H$68</c:f>
              <c:numCache/>
            </c:numRef>
          </c:val>
          <c:smooth val="0"/>
        </c:ser>
        <c:ser>
          <c:idx val="66"/>
          <c:order val="66"/>
          <c:tx>
            <c:strRef>
              <c:f>Sigmoid!$C$69</c:f>
            </c:strRef>
          </c:tx>
          <c:spPr>
            <a:ln cmpd="sng">
              <a:solidFill>
                <a:srgbClr val="B21818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Sigmoid!$D$69:$H$69</c:f>
              <c:numCache/>
            </c:numRef>
          </c:val>
          <c:smooth val="0"/>
        </c:ser>
        <c:ser>
          <c:idx val="67"/>
          <c:order val="67"/>
          <c:tx>
            <c:strRef>
              <c:f>Sigmoid!$C$70</c:f>
            </c:strRef>
          </c:tx>
          <c:spPr>
            <a:ln cmpd="sng">
              <a:solidFill>
                <a:srgbClr val="2FAFD0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Sigmoid!$D$70:$H$70</c:f>
              <c:numCache/>
            </c:numRef>
          </c:val>
          <c:smooth val="0"/>
        </c:ser>
        <c:ser>
          <c:idx val="68"/>
          <c:order val="68"/>
          <c:tx>
            <c:strRef>
              <c:f>Sigmoid!$C$71</c:f>
            </c:strRef>
          </c:tx>
          <c:spPr>
            <a:ln cmpd="sng">
              <a:solidFill>
                <a:srgbClr val="089940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Sigmoid!$D$71:$H$71</c:f>
              <c:numCache/>
            </c:numRef>
          </c:val>
          <c:smooth val="0"/>
        </c:ser>
        <c:ser>
          <c:idx val="69"/>
          <c:order val="69"/>
          <c:tx>
            <c:strRef>
              <c:f>Sigmoid!$C$72</c:f>
            </c:strRef>
          </c:tx>
          <c:spPr>
            <a:ln cmpd="sng">
              <a:solidFill>
                <a:srgbClr val="D2C78B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Sigmoid!$D$72:$H$72</c:f>
              <c:numCache/>
            </c:numRef>
          </c:val>
          <c:smooth val="0"/>
        </c:ser>
        <c:ser>
          <c:idx val="70"/>
          <c:order val="70"/>
          <c:tx>
            <c:strRef>
              <c:f>Sigmoid!$C$73</c:f>
            </c:strRef>
          </c:tx>
          <c:spPr>
            <a:ln cmpd="sng">
              <a:solidFill>
                <a:srgbClr val="FF4F4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Sigmoid!$D$73:$H$73</c:f>
              <c:numCache/>
            </c:numRef>
          </c:val>
          <c:smooth val="0"/>
        </c:ser>
        <c:ser>
          <c:idx val="71"/>
          <c:order val="71"/>
          <c:tx>
            <c:strRef>
              <c:f>Sigmoid!$C$74</c:f>
            </c:strRef>
          </c:tx>
          <c:spPr>
            <a:ln cmpd="sng">
              <a:solidFill>
                <a:srgbClr val="A9978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Sigmoid!$D$74:$H$74</c:f>
              <c:numCache/>
            </c:numRef>
          </c:val>
          <c:smooth val="0"/>
        </c:ser>
        <c:ser>
          <c:idx val="72"/>
          <c:order val="72"/>
          <c:tx>
            <c:strRef>
              <c:f>Sigmoid!$C$75</c:f>
            </c:strRef>
          </c:tx>
          <c:spPr>
            <a:ln cmpd="sng">
              <a:solidFill>
                <a:srgbClr val="EA3C1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Sigmoid!$D$75:$H$75</c:f>
              <c:numCache/>
            </c:numRef>
          </c:val>
          <c:smooth val="0"/>
        </c:ser>
        <c:ser>
          <c:idx val="73"/>
          <c:order val="73"/>
          <c:tx>
            <c:strRef>
              <c:f>Sigmoid!$C$76</c:f>
            </c:strRef>
          </c:tx>
          <c:spPr>
            <a:ln cmpd="sng">
              <a:solidFill>
                <a:srgbClr val="36E80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Sigmoid!$D$76:$H$76</c:f>
              <c:numCache/>
            </c:numRef>
          </c:val>
          <c:smooth val="0"/>
        </c:ser>
        <c:ser>
          <c:idx val="74"/>
          <c:order val="74"/>
          <c:tx>
            <c:strRef>
              <c:f>Sigmoid!$C$77</c:f>
            </c:strRef>
          </c:tx>
          <c:spPr>
            <a:ln cmpd="sng">
              <a:solidFill>
                <a:srgbClr val="09AD8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Sigmoid!$D$77:$H$77</c:f>
              <c:numCache/>
            </c:numRef>
          </c:val>
          <c:smooth val="0"/>
        </c:ser>
        <c:ser>
          <c:idx val="75"/>
          <c:order val="75"/>
          <c:tx>
            <c:strRef>
              <c:f>Sigmoid!$C$78</c:f>
            </c:strRef>
          </c:tx>
          <c:spPr>
            <a:ln cmpd="sng">
              <a:solidFill>
                <a:srgbClr val="0FE1B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Sigmoid!$D$78:$H$78</c:f>
              <c:numCache/>
            </c:numRef>
          </c:val>
          <c:smooth val="0"/>
        </c:ser>
        <c:ser>
          <c:idx val="76"/>
          <c:order val="76"/>
          <c:tx>
            <c:strRef>
              <c:f>Sigmoid!$C$79</c:f>
            </c:strRef>
          </c:tx>
          <c:spPr>
            <a:ln cmpd="sng">
              <a:solidFill>
                <a:srgbClr val="FF7B9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Sigmoid!$D$79:$H$79</c:f>
              <c:numCache/>
            </c:numRef>
          </c:val>
          <c:smooth val="0"/>
        </c:ser>
        <c:ser>
          <c:idx val="77"/>
          <c:order val="77"/>
          <c:tx>
            <c:strRef>
              <c:f>Sigmoid!$C$80</c:f>
            </c:strRef>
          </c:tx>
          <c:spPr>
            <a:ln cmpd="sng">
              <a:solidFill>
                <a:srgbClr val="E0AB93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Sigmoid!$D$80:$H$80</c:f>
              <c:numCache/>
            </c:numRef>
          </c:val>
          <c:smooth val="0"/>
        </c:ser>
        <c:ser>
          <c:idx val="78"/>
          <c:order val="78"/>
          <c:tx>
            <c:strRef>
              <c:f>Sigmoid!$C$81</c:f>
            </c:strRef>
          </c:tx>
          <c:spPr>
            <a:ln cmpd="sng">
              <a:solidFill>
                <a:srgbClr val="23611F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Sigmoid!$D$81:$H$81</c:f>
              <c:numCache/>
            </c:numRef>
          </c:val>
          <c:smooth val="0"/>
        </c:ser>
        <c:ser>
          <c:idx val="79"/>
          <c:order val="79"/>
          <c:tx>
            <c:strRef>
              <c:f>Sigmoid!$C$82</c:f>
            </c:strRef>
          </c:tx>
          <c:spPr>
            <a:ln cmpd="sng">
              <a:solidFill>
                <a:srgbClr val="3C204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Sigmoid!$D$82:$H$82</c:f>
              <c:numCache/>
            </c:numRef>
          </c:val>
          <c:smooth val="0"/>
        </c:ser>
        <c:ser>
          <c:idx val="80"/>
          <c:order val="80"/>
          <c:tx>
            <c:strRef>
              <c:f>Sigmoid!$C$83</c:f>
            </c:strRef>
          </c:tx>
          <c:spPr>
            <a:ln cmpd="sng">
              <a:solidFill>
                <a:srgbClr val="0BC1D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Sigmoid!$D$83:$H$83</c:f>
              <c:numCache/>
            </c:numRef>
          </c:val>
          <c:smooth val="0"/>
        </c:ser>
        <c:ser>
          <c:idx val="81"/>
          <c:order val="81"/>
          <c:tx>
            <c:strRef>
              <c:f>Sigmoid!$C$84</c:f>
            </c:strRef>
          </c:tx>
          <c:spPr>
            <a:ln cmpd="sng">
              <a:solidFill>
                <a:srgbClr val="4CFBF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Sigmoid!$D$84:$H$84</c:f>
              <c:numCache/>
            </c:numRef>
          </c:val>
          <c:smooth val="0"/>
        </c:ser>
        <c:ser>
          <c:idx val="82"/>
          <c:order val="82"/>
          <c:tx>
            <c:strRef>
              <c:f>Sigmoid!$C$85</c:f>
            </c:strRef>
          </c:tx>
          <c:spPr>
            <a:ln cmpd="sng">
              <a:solidFill>
                <a:srgbClr val="FFA6E0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Sigmoid!$D$85:$H$85</c:f>
              <c:numCache/>
            </c:numRef>
          </c:val>
          <c:smooth val="0"/>
        </c:ser>
        <c:ser>
          <c:idx val="83"/>
          <c:order val="83"/>
          <c:tx>
            <c:strRef>
              <c:f>Sigmoid!$C$86</c:f>
            </c:strRef>
          </c:tx>
          <c:spPr>
            <a:ln cmpd="sng">
              <a:solidFill>
                <a:srgbClr val="18BEA4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Sigmoid!$D$86:$H$86</c:f>
              <c:numCache/>
            </c:numRef>
          </c:val>
          <c:smooth val="0"/>
        </c:ser>
        <c:ser>
          <c:idx val="84"/>
          <c:order val="84"/>
          <c:tx>
            <c:strRef>
              <c:f>Sigmoid!$C$87</c:f>
            </c:strRef>
          </c:tx>
          <c:spPr>
            <a:ln cmpd="sng">
              <a:solidFill>
                <a:srgbClr val="5C852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Sigmoid!$D$87:$H$87</c:f>
              <c:numCache/>
            </c:numRef>
          </c:val>
          <c:smooth val="0"/>
        </c:ser>
        <c:ser>
          <c:idx val="85"/>
          <c:order val="85"/>
          <c:tx>
            <c:strRef>
              <c:f>Sigmoid!$C$88</c:f>
            </c:strRef>
          </c:tx>
          <c:spPr>
            <a:ln cmpd="sng">
              <a:solidFill>
                <a:srgbClr val="42598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Sigmoid!$D$88:$H$88</c:f>
              <c:numCache/>
            </c:numRef>
          </c:val>
          <c:smooth val="0"/>
        </c:ser>
        <c:ser>
          <c:idx val="86"/>
          <c:order val="86"/>
          <c:tx>
            <c:strRef>
              <c:f>Sigmoid!$C$89</c:f>
            </c:strRef>
          </c:tx>
          <c:spPr>
            <a:ln cmpd="sng">
              <a:solidFill>
                <a:srgbClr val="0CD52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Sigmoid!$D$89:$H$89</c:f>
              <c:numCache/>
            </c:numRef>
          </c:val>
          <c:smooth val="0"/>
        </c:ser>
        <c:ser>
          <c:idx val="87"/>
          <c:order val="87"/>
          <c:tx>
            <c:strRef>
              <c:f>Sigmoid!$C$90</c:f>
            </c:strRef>
          </c:tx>
          <c:spPr>
            <a:ln cmpd="sng">
              <a:solidFill>
                <a:srgbClr val="89152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Sigmoid!$D$90:$H$90</c:f>
              <c:numCache/>
            </c:numRef>
          </c:val>
          <c:smooth val="0"/>
        </c:ser>
        <c:ser>
          <c:idx val="88"/>
          <c:order val="88"/>
          <c:tx>
            <c:strRef>
              <c:f>Sigmoid!$C$91</c:f>
            </c:strRef>
          </c:tx>
          <c:spPr>
            <a:ln cmpd="sng">
              <a:solidFill>
                <a:srgbClr val="FFD22C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Sigmoid!$D$91:$H$91</c:f>
              <c:numCache/>
            </c:numRef>
          </c:val>
          <c:smooth val="0"/>
        </c:ser>
        <c:ser>
          <c:idx val="89"/>
          <c:order val="89"/>
          <c:tx>
            <c:strRef>
              <c:f>Sigmoid!$C$92</c:f>
            </c:strRef>
          </c:tx>
          <c:spPr>
            <a:ln cmpd="sng">
              <a:solidFill>
                <a:srgbClr val="4FD2B5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Sigmoid!$D$92:$H$92</c:f>
              <c:numCache/>
            </c:numRef>
          </c:val>
          <c:smooth val="0"/>
        </c:ser>
        <c:ser>
          <c:idx val="90"/>
          <c:order val="90"/>
          <c:tx>
            <c:strRef>
              <c:f>Sigmoid!$C$93</c:f>
            </c:strRef>
          </c:tx>
          <c:spPr>
            <a:ln cmpd="sng">
              <a:solidFill>
                <a:srgbClr val="95AA26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Sigmoid!$D$93:$H$93</c:f>
              <c:numCache/>
            </c:numRef>
          </c:val>
          <c:smooth val="0"/>
        </c:ser>
        <c:ser>
          <c:idx val="91"/>
          <c:order val="91"/>
          <c:tx>
            <c:strRef>
              <c:f>Sigmoid!$C$94</c:f>
            </c:strRef>
          </c:tx>
          <c:spPr>
            <a:ln cmpd="sng">
              <a:solidFill>
                <a:srgbClr val="4991C2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Sigmoid!$D$94:$H$94</c:f>
              <c:numCache/>
            </c:numRef>
          </c:val>
          <c:smooth val="0"/>
        </c:ser>
        <c:ser>
          <c:idx val="92"/>
          <c:order val="92"/>
          <c:tx>
            <c:strRef>
              <c:f>Sigmoid!$C$95</c:f>
            </c:strRef>
          </c:tx>
          <c:spPr>
            <a:ln cmpd="sng">
              <a:solidFill>
                <a:srgbClr val="0DEA6E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Sigmoid!$D$95:$H$95</c:f>
              <c:numCache/>
            </c:numRef>
          </c:val>
          <c:smooth val="0"/>
        </c:ser>
        <c:ser>
          <c:idx val="93"/>
          <c:order val="93"/>
          <c:tx>
            <c:strRef>
              <c:f>Sigmoid!$C$96</c:f>
            </c:strRef>
          </c:tx>
          <c:spPr>
            <a:ln cmpd="sng">
              <a:solidFill>
                <a:srgbClr val="C6305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Sigmoid!$D$96:$H$96</c:f>
              <c:numCache/>
            </c:numRef>
          </c:val>
          <c:smooth val="0"/>
        </c:ser>
        <c:ser>
          <c:idx val="94"/>
          <c:order val="94"/>
          <c:tx>
            <c:strRef>
              <c:f>Sigmoid!$C$97</c:f>
            </c:strRef>
          </c:tx>
          <c:spPr>
            <a:ln cmpd="sng">
              <a:solidFill>
                <a:srgbClr val="FFFE78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Sigmoid!$D$97:$H$97</c:f>
              <c:numCache/>
            </c:numRef>
          </c:val>
          <c:smooth val="0"/>
        </c:ser>
        <c:ser>
          <c:idx val="95"/>
          <c:order val="95"/>
          <c:tx>
            <c:strRef>
              <c:f>Sigmoid!$C$98</c:f>
            </c:strRef>
          </c:tx>
          <c:spPr>
            <a:ln cmpd="sng">
              <a:solidFill>
                <a:srgbClr val="87E6C7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Sigmoid!$D$98:$H$98</c:f>
              <c:numCache/>
            </c:numRef>
          </c:val>
          <c:smooth val="0"/>
        </c:ser>
        <c:ser>
          <c:idx val="96"/>
          <c:order val="96"/>
          <c:tx>
            <c:strRef>
              <c:f>Sigmoid!$C$99</c:f>
            </c:strRef>
          </c:tx>
          <c:spPr>
            <a:ln cmpd="sng">
              <a:solidFill>
                <a:srgbClr val="CDCF29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Sigmoid!$D$99:$H$99</c:f>
              <c:numCache/>
            </c:numRef>
          </c:val>
          <c:smooth val="0"/>
        </c:ser>
        <c:ser>
          <c:idx val="97"/>
          <c:order val="97"/>
          <c:tx>
            <c:strRef>
              <c:f>Sigmoid!$C$100</c:f>
            </c:strRef>
          </c:tx>
          <c:spPr>
            <a:ln cmpd="sng">
              <a:solidFill>
                <a:srgbClr val="4FC9FF"/>
              </a:solidFill>
            </a:ln>
          </c:spPr>
          <c:marker>
            <c:symbol val="none"/>
          </c:marker>
          <c:cat>
            <c:strRef>
              <c:f>Sigmoid!$D$1:$H$1</c:f>
            </c:strRef>
          </c:cat>
          <c:val>
            <c:numRef>
              <c:f>Sigmoid!$D$100:$H$100</c:f>
              <c:numCache/>
            </c:numRef>
          </c:val>
          <c:smooth val="0"/>
        </c:ser>
        <c:axId val="1421606069"/>
        <c:axId val="612665718"/>
      </c:lineChart>
      <c:catAx>
        <c:axId val="1421606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665718"/>
      </c:catAx>
      <c:valAx>
        <c:axId val="612665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606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ReLU Accuracy Distribution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ReLU!$M$1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ReLU!$K$2:$K$12</c:f>
            </c:strRef>
          </c:cat>
          <c:val>
            <c:numRef>
              <c:f>ReLU!$M$2:$M$12</c:f>
              <c:numCache/>
            </c:numRef>
          </c:val>
          <c:smooth val="1"/>
        </c:ser>
        <c:axId val="1868988018"/>
        <c:axId val="1142531491"/>
      </c:lineChart>
      <c:catAx>
        <c:axId val="1868988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531491"/>
      </c:catAx>
      <c:valAx>
        <c:axId val="1142531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988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ReLU Accuracy 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ReLU!$L$1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ReLU!$K$2:$K$12</c:f>
            </c:strRef>
          </c:cat>
          <c:val>
            <c:numRef>
              <c:f>ReLU!$L$2:$L$12</c:f>
              <c:numCache/>
            </c:numRef>
          </c:val>
        </c:ser>
        <c:axId val="680906445"/>
        <c:axId val="2124065149"/>
      </c:barChart>
      <c:catAx>
        <c:axId val="680906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4065149"/>
      </c:catAx>
      <c:valAx>
        <c:axId val="2124065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9064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Swish Accuracy Distribution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Swish!$M$1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Swish!$K$2:$K$12</c:f>
            </c:strRef>
          </c:cat>
          <c:val>
            <c:numRef>
              <c:f>Swish!$M$2:$M$12</c:f>
              <c:numCache/>
            </c:numRef>
          </c:val>
          <c:smooth val="1"/>
        </c:ser>
        <c:axId val="364729982"/>
        <c:axId val="332127974"/>
      </c:lineChart>
      <c:catAx>
        <c:axId val="364729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127974"/>
      </c:catAx>
      <c:valAx>
        <c:axId val="332127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729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Swish Accuracy 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Swish!$L$1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Swish!$K$2:$K$12</c:f>
            </c:strRef>
          </c:cat>
          <c:val>
            <c:numRef>
              <c:f>Swish!$L$2:$L$12</c:f>
              <c:numCache/>
            </c:numRef>
          </c:val>
        </c:ser>
        <c:axId val="143791978"/>
        <c:axId val="1477027247"/>
      </c:barChart>
      <c:catAx>
        <c:axId val="143791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027247"/>
      </c:catAx>
      <c:valAx>
        <c:axId val="1477027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91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647700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647700</xdr:colOff>
      <xdr:row>21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476250</xdr:colOff>
      <xdr:row>22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638175</xdr:colOff>
      <xdr:row>0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638175</xdr:colOff>
      <xdr:row>20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419100</xdr:colOff>
      <xdr:row>1</xdr:row>
      <xdr:rowOff>47625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419100</xdr:colOff>
      <xdr:row>20</xdr:row>
      <xdr:rowOff>190500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1"/>
      <c r="D1" s="2" t="s">
        <v>0</v>
      </c>
      <c r="M1" s="1"/>
      <c r="N1" s="1"/>
      <c r="O1" s="1"/>
    </row>
    <row r="2">
      <c r="A2" s="1" t="s">
        <v>1</v>
      </c>
      <c r="C2" s="1" t="s">
        <v>2</v>
      </c>
      <c r="D2" s="3">
        <f>1</f>
        <v>1</v>
      </c>
      <c r="E2" s="1">
        <v>2.0</v>
      </c>
      <c r="F2" s="1">
        <v>3.0</v>
      </c>
      <c r="G2" s="1">
        <v>4.0</v>
      </c>
      <c r="H2" s="1">
        <v>5.0</v>
      </c>
      <c r="M2" s="1" t="s">
        <v>3</v>
      </c>
      <c r="N2" s="1" t="s">
        <v>4</v>
      </c>
      <c r="O2" s="1" t="s">
        <v>5</v>
      </c>
    </row>
    <row r="3">
      <c r="A3" s="4">
        <v>0.9699000120162964</v>
      </c>
      <c r="B3" s="4"/>
      <c r="C3" s="1">
        <v>1.0</v>
      </c>
      <c r="D3" s="4">
        <v>0.8959333300590515</v>
      </c>
      <c r="E3" s="4">
        <v>0.9451000094413757</v>
      </c>
      <c r="F3" s="4">
        <v>0.9606000185012817</v>
      </c>
      <c r="G3" s="4">
        <v>0.9695333242416382</v>
      </c>
      <c r="H3" s="4">
        <v>0.976016640663147</v>
      </c>
      <c r="J3" s="1" t="s">
        <v>6</v>
      </c>
      <c r="K3" s="3">
        <f>AVERAGE(SigmoidAccuracies)</f>
        <v>0.9706656584</v>
      </c>
      <c r="M3" s="3">
        <f>K7</f>
        <v>0.9681000113</v>
      </c>
      <c r="N3" s="3">
        <f t="array" ref="N3:N14">FREQUENCY(SigmoidAccuracies, M3:M13)</f>
        <v>1</v>
      </c>
      <c r="O3" s="3">
        <f t="shared" ref="O3:O13" si="1">NORMDIST(M3,$K$3,$K$6,FALSE)</f>
        <v>22.55894262</v>
      </c>
    </row>
    <row r="4">
      <c r="A4" s="4">
        <v>0.97079998254776</v>
      </c>
      <c r="B4" s="4"/>
      <c r="C4" s="1">
        <v>2.0</v>
      </c>
      <c r="D4" s="4">
        <v>0.8970166444778442</v>
      </c>
      <c r="E4" s="4">
        <v>0.9445000290870667</v>
      </c>
      <c r="F4" s="4">
        <v>0.9589333534240723</v>
      </c>
      <c r="G4" s="4">
        <v>0.968666672706604</v>
      </c>
      <c r="H4" s="4">
        <v>0.9752833247184753</v>
      </c>
      <c r="J4" s="1" t="s">
        <v>7</v>
      </c>
      <c r="K4" s="3">
        <f>MEDIAN(SigmoidAccuracies)</f>
        <v>0.9707000256</v>
      </c>
      <c r="M4" s="3">
        <f t="shared" ref="M4:M13" si="2">M3+$K$10</f>
        <v>0.9686025298</v>
      </c>
      <c r="N4" s="3">
        <v>1.0</v>
      </c>
      <c r="O4" s="3">
        <f t="shared" si="1"/>
        <v>60.46419233</v>
      </c>
    </row>
    <row r="5">
      <c r="A5" s="4">
        <v>0.97079998254776</v>
      </c>
      <c r="B5" s="4"/>
      <c r="C5" s="1">
        <v>3.0</v>
      </c>
      <c r="D5" s="4">
        <v>0.8970999717712402</v>
      </c>
      <c r="E5" s="4">
        <v>0.9451166391372681</v>
      </c>
      <c r="F5" s="4">
        <v>0.9607333540916443</v>
      </c>
      <c r="G5" s="4">
        <v>0.9702500104904175</v>
      </c>
      <c r="H5" s="4">
        <v>0.9761833548545837</v>
      </c>
      <c r="J5" s="1" t="s">
        <v>8</v>
      </c>
      <c r="K5" s="3">
        <f>MODE(SigmoidAccuracies)</f>
        <v>0.9702000022</v>
      </c>
      <c r="M5" s="3">
        <f t="shared" si="2"/>
        <v>0.9691050482</v>
      </c>
      <c r="N5" s="3">
        <v>8.0</v>
      </c>
      <c r="O5" s="3">
        <f t="shared" si="1"/>
        <v>130.8301997</v>
      </c>
    </row>
    <row r="6">
      <c r="A6" s="4">
        <v>0.9703999757766724</v>
      </c>
      <c r="B6" s="4"/>
      <c r="C6" s="1">
        <v>4.0</v>
      </c>
      <c r="D6" s="4">
        <v>0.8969333171844482</v>
      </c>
      <c r="E6" s="4">
        <v>0.944266676902771</v>
      </c>
      <c r="F6" s="4">
        <v>0.9590333104133606</v>
      </c>
      <c r="G6" s="4">
        <v>0.9684833288192749</v>
      </c>
      <c r="H6" s="4">
        <v>0.9752833247184753</v>
      </c>
      <c r="J6" s="1" t="s">
        <v>9</v>
      </c>
      <c r="K6" s="3">
        <f>STDEV(SigmoidAccuracies)</f>
        <v>0.001086108654</v>
      </c>
      <c r="M6" s="3">
        <f t="shared" si="2"/>
        <v>0.9696075666</v>
      </c>
      <c r="N6" s="3">
        <v>8.0</v>
      </c>
      <c r="O6" s="3">
        <f t="shared" si="1"/>
        <v>228.5325071</v>
      </c>
    </row>
    <row r="7">
      <c r="A7" s="4">
        <v>0.9702000021934509</v>
      </c>
      <c r="B7" s="4"/>
      <c r="C7" s="1">
        <v>5.0</v>
      </c>
      <c r="D7" s="4">
        <v>0.8964833617210388</v>
      </c>
      <c r="E7" s="4">
        <v>0.9450166821479797</v>
      </c>
      <c r="F7" s="4">
        <v>0.9594500064849854</v>
      </c>
      <c r="G7" s="4">
        <v>0.9693999886512756</v>
      </c>
      <c r="H7" s="4">
        <v>0.9758999943733215</v>
      </c>
      <c r="J7" s="1" t="s">
        <v>10</v>
      </c>
      <c r="K7" s="3">
        <f>MIN(SigmoidAccuracies)</f>
        <v>0.9681000113</v>
      </c>
      <c r="M7" s="3">
        <f t="shared" si="2"/>
        <v>0.9701100851</v>
      </c>
      <c r="N7" s="3">
        <v>13.0</v>
      </c>
      <c r="O7" s="3">
        <f t="shared" si="1"/>
        <v>322.2687506</v>
      </c>
    </row>
    <row r="8">
      <c r="A8" s="4">
        <v>0.9711999893188477</v>
      </c>
      <c r="B8" s="4"/>
      <c r="C8" s="1">
        <v>6.0</v>
      </c>
      <c r="D8" s="4">
        <v>0.8977333307266235</v>
      </c>
      <c r="E8" s="4">
        <v>0.9456333518028259</v>
      </c>
      <c r="F8" s="4">
        <v>0.9599000215530396</v>
      </c>
      <c r="G8" s="4">
        <v>0.9690166711807251</v>
      </c>
      <c r="H8" s="4">
        <v>0.9756666421890259</v>
      </c>
      <c r="J8" s="1" t="s">
        <v>11</v>
      </c>
      <c r="K8" s="3">
        <f>MAX(SigmoidAccuracies)</f>
        <v>0.9731000066</v>
      </c>
      <c r="M8" s="3">
        <f t="shared" si="2"/>
        <v>0.9706126035</v>
      </c>
      <c r="N8" s="3">
        <v>16.0</v>
      </c>
      <c r="O8" s="3">
        <f t="shared" si="1"/>
        <v>366.8754391</v>
      </c>
    </row>
    <row r="9">
      <c r="A9" s="4">
        <v>0.9703999757766724</v>
      </c>
      <c r="B9" s="4"/>
      <c r="C9" s="1">
        <v>7.0</v>
      </c>
      <c r="D9" s="4">
        <v>0.8972166776657104</v>
      </c>
      <c r="E9" s="4">
        <v>0.944433331489563</v>
      </c>
      <c r="F9" s="4">
        <v>0.9596499800682068</v>
      </c>
      <c r="G9" s="4">
        <v>0.9691166877746582</v>
      </c>
      <c r="H9" s="4">
        <v>0.9753166437149048</v>
      </c>
      <c r="J9" s="1" t="s">
        <v>12</v>
      </c>
      <c r="K9" s="3">
        <f>SQRT(COUNT(SigmoidAccuracies))</f>
        <v>9.949874371</v>
      </c>
      <c r="M9" s="3">
        <f t="shared" si="2"/>
        <v>0.9711151219</v>
      </c>
      <c r="N9" s="3">
        <v>19.0</v>
      </c>
      <c r="O9" s="3">
        <f t="shared" si="1"/>
        <v>337.1703006</v>
      </c>
    </row>
    <row r="10">
      <c r="A10" s="4">
        <v>0.9731000065803528</v>
      </c>
      <c r="B10" s="4"/>
      <c r="C10" s="1">
        <v>8.0</v>
      </c>
      <c r="D10" s="4">
        <v>0.8949166536331177</v>
      </c>
      <c r="E10" s="4">
        <v>0.9453333616256714</v>
      </c>
      <c r="F10" s="4">
        <v>0.9604833126068115</v>
      </c>
      <c r="G10" s="4">
        <v>0.9696333408355713</v>
      </c>
      <c r="H10" s="4">
        <v>0.9750166535377502</v>
      </c>
      <c r="J10" s="1" t="s">
        <v>13</v>
      </c>
      <c r="K10" s="3">
        <f>($K$8 - $K$7) / $K$9</f>
        <v>0.0005025184284</v>
      </c>
      <c r="M10" s="3">
        <f t="shared" si="2"/>
        <v>0.9716176403</v>
      </c>
      <c r="N10" s="3">
        <v>14.0</v>
      </c>
      <c r="O10" s="3">
        <f t="shared" si="1"/>
        <v>250.1555942</v>
      </c>
    </row>
    <row r="11">
      <c r="A11" s="4">
        <v>0.970300018787384</v>
      </c>
      <c r="B11" s="4"/>
      <c r="C11" s="1">
        <v>9.0</v>
      </c>
      <c r="D11" s="4">
        <v>0.8974000215530396</v>
      </c>
      <c r="E11" s="4">
        <v>0.9451000094413757</v>
      </c>
      <c r="F11" s="4">
        <v>0.9596499800682068</v>
      </c>
      <c r="G11" s="4">
        <v>0.9688166379928589</v>
      </c>
      <c r="H11" s="4">
        <v>0.9751999974250793</v>
      </c>
      <c r="M11" s="3">
        <f t="shared" si="2"/>
        <v>0.9721201588</v>
      </c>
      <c r="N11" s="3">
        <v>11.0</v>
      </c>
      <c r="O11" s="3">
        <f t="shared" si="1"/>
        <v>149.8308893</v>
      </c>
    </row>
    <row r="12">
      <c r="A12" s="4">
        <v>0.9711999893188477</v>
      </c>
      <c r="B12" s="4"/>
      <c r="C12" s="1">
        <v>10.0</v>
      </c>
      <c r="D12" s="4">
        <v>0.897183358669281</v>
      </c>
      <c r="E12" s="4">
        <v>0.9451166391372681</v>
      </c>
      <c r="F12" s="4">
        <v>0.959766685962677</v>
      </c>
      <c r="G12" s="4">
        <v>0.9690499901771545</v>
      </c>
      <c r="H12" s="4">
        <v>0.9752833247184753</v>
      </c>
      <c r="M12" s="3">
        <f t="shared" si="2"/>
        <v>0.9726226772</v>
      </c>
      <c r="N12" s="3">
        <v>4.0</v>
      </c>
      <c r="O12" s="3">
        <f t="shared" si="1"/>
        <v>72.44738712</v>
      </c>
    </row>
    <row r="13">
      <c r="A13" s="4">
        <v>0.9708999991416931</v>
      </c>
      <c r="B13" s="4"/>
      <c r="C13" s="1">
        <v>11.0</v>
      </c>
      <c r="D13" s="4">
        <v>0.8994333148002625</v>
      </c>
      <c r="E13" s="4">
        <v>0.9452333450317383</v>
      </c>
      <c r="F13" s="4">
        <v>0.9610666632652283</v>
      </c>
      <c r="G13" s="4">
        <v>0.9695666432380676</v>
      </c>
      <c r="H13" s="4">
        <v>0.9753000140190125</v>
      </c>
      <c r="M13" s="3">
        <f t="shared" si="2"/>
        <v>0.9731251956</v>
      </c>
      <c r="N13" s="3">
        <v>4.0</v>
      </c>
      <c r="O13" s="3">
        <f t="shared" si="1"/>
        <v>28.2796694</v>
      </c>
    </row>
    <row r="14">
      <c r="A14" s="4">
        <v>0.970300018787384</v>
      </c>
      <c r="B14" s="4"/>
      <c r="C14" s="1">
        <v>12.0</v>
      </c>
      <c r="D14" s="4">
        <v>0.8977333307266235</v>
      </c>
      <c r="E14" s="4">
        <v>0.9452833533287048</v>
      </c>
      <c r="F14" s="4">
        <v>0.9608500003814697</v>
      </c>
      <c r="G14" s="4">
        <v>0.9699833393096924</v>
      </c>
      <c r="H14" s="4">
        <v>0.975933313369751</v>
      </c>
      <c r="N14" s="3">
        <v>0.0</v>
      </c>
    </row>
    <row r="15">
      <c r="A15" s="4">
        <v>0.9703999757766724</v>
      </c>
      <c r="B15" s="4"/>
      <c r="C15" s="1">
        <v>13.0</v>
      </c>
      <c r="D15" s="4">
        <v>0.8975833058357239</v>
      </c>
      <c r="E15" s="4">
        <v>0.9444666504859924</v>
      </c>
      <c r="F15" s="4">
        <v>0.9595666527748108</v>
      </c>
      <c r="G15" s="4">
        <v>0.968916654586792</v>
      </c>
      <c r="H15" s="4">
        <v>0.9750333428382874</v>
      </c>
    </row>
    <row r="16">
      <c r="A16" s="4">
        <v>0.9693999886512756</v>
      </c>
      <c r="B16" s="4"/>
      <c r="C16" s="1">
        <v>14.0</v>
      </c>
      <c r="D16" s="4">
        <v>0.8962500095367432</v>
      </c>
      <c r="E16" s="4">
        <v>0.9439666867256165</v>
      </c>
      <c r="F16" s="4">
        <v>0.9590333104133606</v>
      </c>
      <c r="G16" s="4">
        <v>0.9674500226974487</v>
      </c>
      <c r="H16" s="4">
        <v>0.9750166535377502</v>
      </c>
      <c r="J16" s="1" t="s">
        <v>14</v>
      </c>
      <c r="K16" s="3">
        <f>QUARTILE(SigmoidAccuracies, 1)</f>
        <v>0.9699500203</v>
      </c>
    </row>
    <row r="17">
      <c r="A17" s="4">
        <v>0.9686999917030334</v>
      </c>
      <c r="B17" s="4"/>
      <c r="C17" s="1">
        <v>15.0</v>
      </c>
      <c r="D17" s="4">
        <v>0.8955666422843933</v>
      </c>
      <c r="E17" s="4">
        <v>0.9435666799545288</v>
      </c>
      <c r="F17" s="4">
        <v>0.958299994468689</v>
      </c>
      <c r="G17" s="4">
        <v>0.9691500067710876</v>
      </c>
      <c r="H17" s="4">
        <v>0.9753999710083008</v>
      </c>
      <c r="J17" s="1" t="s">
        <v>15</v>
      </c>
      <c r="K17" s="3">
        <f>QUARTILE(SigmoidAccuracies, 3)</f>
        <v>0.9713500142</v>
      </c>
    </row>
    <row r="18">
      <c r="A18" s="4">
        <v>0.9702000021934509</v>
      </c>
      <c r="B18" s="4"/>
      <c r="C18" s="1">
        <v>16.0</v>
      </c>
      <c r="D18" s="4">
        <v>0.8981000185012817</v>
      </c>
      <c r="E18" s="4">
        <v>0.9444666504859924</v>
      </c>
      <c r="F18" s="4">
        <v>0.9595333337783813</v>
      </c>
      <c r="G18" s="4">
        <v>0.9687333106994629</v>
      </c>
      <c r="H18" s="4">
        <v>0.9750000238418579</v>
      </c>
      <c r="J18" s="1" t="s">
        <v>16</v>
      </c>
      <c r="K18" s="3">
        <f>K17-K16</f>
        <v>0.001399993896</v>
      </c>
    </row>
    <row r="19">
      <c r="A19" s="4">
        <v>0.9689000248908997</v>
      </c>
      <c r="B19" s="4"/>
      <c r="C19" s="1">
        <v>17.0</v>
      </c>
      <c r="D19" s="4">
        <v>0.8965833187103271</v>
      </c>
      <c r="E19" s="4">
        <v>0.9453666806221008</v>
      </c>
      <c r="F19" s="4">
        <v>0.9598166942596436</v>
      </c>
      <c r="G19" s="4">
        <v>0.968416690826416</v>
      </c>
      <c r="H19" s="4">
        <v>0.9748333096504211</v>
      </c>
      <c r="J19" s="1" t="s">
        <v>17</v>
      </c>
      <c r="K19" s="3">
        <f>K16-K18</f>
        <v>0.9685500264</v>
      </c>
    </row>
    <row r="20">
      <c r="A20" s="4">
        <v>0.9713000059127808</v>
      </c>
      <c r="B20" s="4"/>
      <c r="C20" s="1">
        <v>18.0</v>
      </c>
      <c r="D20" s="4">
        <v>0.8979499936103821</v>
      </c>
      <c r="E20" s="4">
        <v>0.9446333050727844</v>
      </c>
      <c r="F20" s="4">
        <v>0.9594333171844482</v>
      </c>
      <c r="G20" s="4">
        <v>0.968999981880188</v>
      </c>
      <c r="H20" s="4">
        <v>0.9747666716575623</v>
      </c>
      <c r="K20" s="3" t="str">
        <f>IF(K7&lt;K19, "outlier", "not outlier")</f>
        <v>outlier</v>
      </c>
    </row>
    <row r="21">
      <c r="A21" s="4">
        <v>0.972000002861023</v>
      </c>
      <c r="B21" s="4"/>
      <c r="C21" s="1">
        <v>19.0</v>
      </c>
      <c r="D21" s="4">
        <v>0.8979166746139526</v>
      </c>
      <c r="E21" s="4">
        <v>0.9445499777793884</v>
      </c>
      <c r="F21" s="4">
        <v>0.959683358669281</v>
      </c>
      <c r="G21" s="4">
        <v>0.9682333469390869</v>
      </c>
      <c r="H21" s="4">
        <v>0.9751666784286499</v>
      </c>
    </row>
    <row r="22">
      <c r="A22" s="4">
        <v>0.968500018119812</v>
      </c>
      <c r="B22" s="4"/>
      <c r="C22" s="1">
        <v>20.0</v>
      </c>
      <c r="D22" s="4">
        <v>0.8957833051681519</v>
      </c>
      <c r="E22" s="4">
        <v>0.9445000290870667</v>
      </c>
      <c r="F22" s="4">
        <v>0.9593666791915894</v>
      </c>
      <c r="G22" s="4">
        <v>0.9685999751091003</v>
      </c>
      <c r="H22" s="4">
        <v>0.9752166867256165</v>
      </c>
    </row>
    <row r="23">
      <c r="A23" s="4">
        <v>0.97079998254776</v>
      </c>
      <c r="B23" s="4"/>
      <c r="C23" s="1">
        <v>21.0</v>
      </c>
      <c r="D23" s="4">
        <v>0.8996666669845581</v>
      </c>
      <c r="E23" s="4">
        <v>0.945983350276947</v>
      </c>
      <c r="F23" s="4">
        <v>0.9609666466712952</v>
      </c>
      <c r="G23" s="4">
        <v>0.9688000082969666</v>
      </c>
      <c r="H23" s="4">
        <v>0.9758666753768921</v>
      </c>
    </row>
    <row r="24">
      <c r="A24" s="4">
        <v>0.9708999991416931</v>
      </c>
      <c r="B24" s="4"/>
      <c r="C24" s="1">
        <v>22.0</v>
      </c>
      <c r="D24" s="4">
        <v>0.8962833285331726</v>
      </c>
      <c r="E24" s="4">
        <v>0.9439499974250793</v>
      </c>
      <c r="F24" s="4">
        <v>0.9591500163078308</v>
      </c>
      <c r="G24" s="4">
        <v>0.9686499834060669</v>
      </c>
      <c r="H24" s="4">
        <v>0.9750833511352539</v>
      </c>
    </row>
    <row r="25">
      <c r="A25" s="4">
        <v>0.9700000286102295</v>
      </c>
      <c r="B25" s="4"/>
      <c r="C25" s="1">
        <v>23.0</v>
      </c>
      <c r="D25" s="4">
        <v>0.8971999883651733</v>
      </c>
      <c r="E25" s="4">
        <v>0.9457499980926514</v>
      </c>
      <c r="F25" s="4">
        <v>0.9602500200271606</v>
      </c>
      <c r="G25" s="4">
        <v>0.9699000120162964</v>
      </c>
      <c r="H25" s="4">
        <v>0.9757999777793884</v>
      </c>
    </row>
    <row r="26">
      <c r="A26" s="4">
        <v>0.9707000255584717</v>
      </c>
      <c r="B26" s="4"/>
      <c r="C26" s="1">
        <v>24.0</v>
      </c>
      <c r="D26" s="4">
        <v>0.8958333134651184</v>
      </c>
      <c r="E26" s="4">
        <v>0.9446166753768921</v>
      </c>
      <c r="F26" s="4">
        <v>0.9603000283241272</v>
      </c>
      <c r="G26" s="4">
        <v>0.9689833521842957</v>
      </c>
      <c r="H26" s="4">
        <v>0.9753000140190125</v>
      </c>
    </row>
    <row r="27">
      <c r="A27" s="4">
        <v>0.9718000292778015</v>
      </c>
      <c r="B27" s="4"/>
      <c r="C27" s="1">
        <v>25.0</v>
      </c>
      <c r="D27" s="4">
        <v>0.8983333110809326</v>
      </c>
      <c r="E27" s="4">
        <v>0.9455500245094299</v>
      </c>
      <c r="F27" s="4">
        <v>0.9603166580200195</v>
      </c>
      <c r="G27" s="4">
        <v>0.9693999886512756</v>
      </c>
      <c r="H27" s="4">
        <v>0.976016640663147</v>
      </c>
    </row>
    <row r="28">
      <c r="A28" s="4">
        <v>0.968999981880188</v>
      </c>
      <c r="B28" s="4"/>
      <c r="C28" s="1">
        <v>26.0</v>
      </c>
      <c r="D28" s="4">
        <v>0.8964999914169312</v>
      </c>
      <c r="E28" s="4">
        <v>0.9450166821479797</v>
      </c>
      <c r="F28" s="4">
        <v>0.9599499702453613</v>
      </c>
      <c r="G28" s="4">
        <v>0.9697333574295044</v>
      </c>
      <c r="H28" s="4">
        <v>0.9751666784286499</v>
      </c>
    </row>
    <row r="29">
      <c r="A29" s="4">
        <v>0.9697999954223633</v>
      </c>
      <c r="B29" s="4"/>
      <c r="C29" s="1">
        <v>27.0</v>
      </c>
      <c r="D29" s="4">
        <v>0.8960333466529846</v>
      </c>
      <c r="E29" s="4">
        <v>0.9455833435058594</v>
      </c>
      <c r="F29" s="4">
        <v>0.960016667842865</v>
      </c>
      <c r="G29" s="4">
        <v>0.9692500233650208</v>
      </c>
      <c r="H29" s="4">
        <v>0.9754833579063416</v>
      </c>
    </row>
    <row r="30">
      <c r="A30" s="4">
        <v>0.9715999960899353</v>
      </c>
      <c r="B30" s="4"/>
      <c r="C30" s="1">
        <v>28.0</v>
      </c>
      <c r="D30" s="4">
        <v>0.8963833451271057</v>
      </c>
      <c r="E30" s="4">
        <v>0.9445666670799255</v>
      </c>
      <c r="F30" s="4">
        <v>0.960016667842865</v>
      </c>
      <c r="G30" s="4">
        <v>0.9698666930198669</v>
      </c>
      <c r="H30" s="4">
        <v>0.9761999845504761</v>
      </c>
    </row>
    <row r="31">
      <c r="A31" s="4">
        <v>0.9700000286102295</v>
      </c>
      <c r="B31" s="4"/>
      <c r="C31" s="1">
        <v>29.0</v>
      </c>
      <c r="D31" s="4">
        <v>0.8960000276565552</v>
      </c>
      <c r="E31" s="4">
        <v>0.9441166520118713</v>
      </c>
      <c r="F31" s="4">
        <v>0.9596166610717773</v>
      </c>
      <c r="G31" s="4">
        <v>0.96875</v>
      </c>
      <c r="H31" s="4">
        <v>0.9746333360671997</v>
      </c>
    </row>
    <row r="32">
      <c r="A32" s="4">
        <v>0.9718999862670898</v>
      </c>
      <c r="B32" s="4"/>
      <c r="C32" s="1">
        <v>30.0</v>
      </c>
      <c r="D32" s="4">
        <v>0.897266685962677</v>
      </c>
      <c r="E32" s="4">
        <v>0.944183349609375</v>
      </c>
      <c r="F32" s="4">
        <v>0.9598666429519653</v>
      </c>
      <c r="G32" s="4">
        <v>0.968583345413208</v>
      </c>
      <c r="H32" s="4">
        <v>0.975350022315979</v>
      </c>
    </row>
    <row r="33">
      <c r="A33" s="4">
        <v>0.972100019454956</v>
      </c>
      <c r="B33" s="4"/>
      <c r="C33" s="1">
        <v>31.0</v>
      </c>
      <c r="D33" s="4">
        <v>0.8974499702453613</v>
      </c>
      <c r="E33" s="4">
        <v>0.9456166625022888</v>
      </c>
      <c r="F33" s="4">
        <v>0.9605166912078857</v>
      </c>
      <c r="G33" s="4">
        <v>0.9694166779518127</v>
      </c>
      <c r="H33" s="4">
        <v>0.9754499793052673</v>
      </c>
    </row>
    <row r="34">
      <c r="A34" s="4">
        <v>0.9690999984741211</v>
      </c>
      <c r="B34" s="4"/>
      <c r="C34" s="1">
        <v>32.0</v>
      </c>
      <c r="D34" s="4">
        <v>0.895466685295105</v>
      </c>
      <c r="E34" s="4">
        <v>0.9424333572387695</v>
      </c>
      <c r="F34" s="4">
        <v>0.9578333497047424</v>
      </c>
      <c r="G34" s="4">
        <v>0.9672666788101196</v>
      </c>
      <c r="H34" s="4">
        <v>0.9743833541870117</v>
      </c>
    </row>
    <row r="35">
      <c r="A35" s="4">
        <v>0.970300018787384</v>
      </c>
      <c r="B35" s="4"/>
      <c r="C35" s="1">
        <v>33.0</v>
      </c>
      <c r="D35" s="4">
        <v>0.8970999717712402</v>
      </c>
      <c r="E35" s="4">
        <v>0.944016695022583</v>
      </c>
      <c r="F35" s="4">
        <v>0.9600499868392944</v>
      </c>
      <c r="G35" s="4">
        <v>0.9691166877746582</v>
      </c>
      <c r="H35" s="4">
        <v>0.9757500290870667</v>
      </c>
    </row>
    <row r="36">
      <c r="A36" s="4">
        <v>0.9713000059127808</v>
      </c>
      <c r="B36" s="4"/>
      <c r="C36" s="1">
        <v>34.0</v>
      </c>
      <c r="D36" s="4">
        <v>0.8968499898910522</v>
      </c>
      <c r="E36" s="4">
        <v>0.944516658782959</v>
      </c>
      <c r="F36" s="4">
        <v>0.9603666663169861</v>
      </c>
      <c r="G36" s="4">
        <v>0.9695666432380676</v>
      </c>
      <c r="H36" s="4">
        <v>0.9758833050727844</v>
      </c>
    </row>
    <row r="37">
      <c r="A37" s="4">
        <v>0.97079998254776</v>
      </c>
      <c r="B37" s="4"/>
      <c r="C37" s="1">
        <v>35.0</v>
      </c>
      <c r="D37" s="4">
        <v>0.8979666829109192</v>
      </c>
      <c r="E37" s="4">
        <v>0.9455833435058594</v>
      </c>
      <c r="F37" s="4">
        <v>0.9599833488464355</v>
      </c>
      <c r="G37" s="4">
        <v>0.9693499803543091</v>
      </c>
      <c r="H37" s="4">
        <v>0.9755666851997375</v>
      </c>
    </row>
    <row r="38">
      <c r="A38" s="4">
        <v>0.9708999991416931</v>
      </c>
      <c r="B38" s="4"/>
      <c r="C38" s="1">
        <v>36.0</v>
      </c>
      <c r="D38" s="4">
        <v>0.8980166912078857</v>
      </c>
      <c r="E38" s="4">
        <v>0.944433331489563</v>
      </c>
      <c r="F38" s="4">
        <v>0.9605333209037781</v>
      </c>
      <c r="G38" s="4">
        <v>0.9688666462898254</v>
      </c>
      <c r="H38" s="4">
        <v>0.9750999808311462</v>
      </c>
    </row>
    <row r="39">
      <c r="A39" s="4">
        <v>0.9706000089645386</v>
      </c>
      <c r="B39" s="4"/>
      <c r="C39" s="1">
        <v>37.0</v>
      </c>
      <c r="D39" s="4">
        <v>0.8971999883651733</v>
      </c>
      <c r="E39" s="4">
        <v>0.9458333253860474</v>
      </c>
      <c r="F39" s="4">
        <v>0.9610666632652283</v>
      </c>
      <c r="G39" s="4">
        <v>0.9701666831970215</v>
      </c>
      <c r="H39" s="4">
        <v>0.9758666753768921</v>
      </c>
    </row>
    <row r="40">
      <c r="A40" s="4">
        <v>0.9717000126838684</v>
      </c>
      <c r="B40" s="4"/>
      <c r="C40" s="1">
        <v>38.0</v>
      </c>
      <c r="D40" s="4">
        <v>0.8992999792098999</v>
      </c>
      <c r="E40" s="4">
        <v>0.9451500177383423</v>
      </c>
      <c r="F40" s="4">
        <v>0.9602166414260864</v>
      </c>
      <c r="G40" s="4">
        <v>0.9701499938964844</v>
      </c>
      <c r="H40" s="4">
        <v>0.9766499996185303</v>
      </c>
    </row>
    <row r="41">
      <c r="A41" s="4">
        <v>0.9715999960899353</v>
      </c>
      <c r="B41" s="4"/>
      <c r="C41" s="1">
        <v>39.0</v>
      </c>
      <c r="D41" s="4">
        <v>0.8983833193778992</v>
      </c>
      <c r="E41" s="4">
        <v>0.9445000290870667</v>
      </c>
      <c r="F41" s="4">
        <v>0.9593166708946228</v>
      </c>
      <c r="G41" s="4">
        <v>0.9688666462898254</v>
      </c>
      <c r="H41" s="4">
        <v>0.9756166934967041</v>
      </c>
    </row>
    <row r="42">
      <c r="A42" s="4">
        <v>0.9711999893188477</v>
      </c>
      <c r="B42" s="4"/>
      <c r="C42" s="1">
        <v>40.0</v>
      </c>
      <c r="D42" s="4">
        <v>0.8972333073616028</v>
      </c>
      <c r="E42" s="4">
        <v>0.9450666904449463</v>
      </c>
      <c r="F42" s="4">
        <v>0.9599499702453613</v>
      </c>
      <c r="G42" s="4">
        <v>0.9689333438873291</v>
      </c>
      <c r="H42" s="4">
        <v>0.9750499725341797</v>
      </c>
    </row>
    <row r="43">
      <c r="A43" s="4">
        <v>0.9725000262260437</v>
      </c>
      <c r="B43" s="4"/>
      <c r="C43" s="1">
        <v>41.0</v>
      </c>
      <c r="D43" s="4">
        <v>0.8967499732971191</v>
      </c>
      <c r="E43" s="4">
        <v>0.9445000290870667</v>
      </c>
      <c r="F43" s="4">
        <v>0.9601333141326904</v>
      </c>
      <c r="G43" s="4">
        <v>0.968916654586792</v>
      </c>
      <c r="H43" s="4">
        <v>0.9757166504859924</v>
      </c>
    </row>
    <row r="44">
      <c r="A44" s="4">
        <v>0.9702000021934509</v>
      </c>
      <c r="B44" s="4"/>
      <c r="C44" s="1">
        <v>42.0</v>
      </c>
      <c r="D44" s="4">
        <v>0.897516667842865</v>
      </c>
      <c r="E44" s="4">
        <v>0.9456833600997925</v>
      </c>
      <c r="F44" s="4">
        <v>0.9603666663169861</v>
      </c>
      <c r="G44" s="4">
        <v>0.9695000052452087</v>
      </c>
      <c r="H44" s="4">
        <v>0.9756666421890259</v>
      </c>
    </row>
    <row r="45">
      <c r="A45" s="4">
        <v>0.9713000059127808</v>
      </c>
      <c r="B45" s="4"/>
      <c r="C45" s="1">
        <v>43.0</v>
      </c>
      <c r="D45" s="4">
        <v>0.8971999883651733</v>
      </c>
      <c r="E45" s="4">
        <v>0.9452166557312012</v>
      </c>
      <c r="F45" s="4">
        <v>0.9605500102043152</v>
      </c>
      <c r="G45" s="4">
        <v>0.9693666696548462</v>
      </c>
      <c r="H45" s="4">
        <v>0.9753999710083008</v>
      </c>
    </row>
    <row r="46">
      <c r="A46" s="4">
        <v>0.9697999954223633</v>
      </c>
      <c r="B46" s="4"/>
      <c r="C46" s="1">
        <v>44.0</v>
      </c>
      <c r="D46" s="4">
        <v>0.8968999981880188</v>
      </c>
      <c r="E46" s="4">
        <v>0.9443333148956299</v>
      </c>
      <c r="F46" s="4">
        <v>0.958899974822998</v>
      </c>
      <c r="G46" s="4">
        <v>0.968666672706604</v>
      </c>
      <c r="H46" s="4">
        <v>0.9744833111763</v>
      </c>
    </row>
    <row r="47">
      <c r="A47" s="4">
        <v>0.9707000255584717</v>
      </c>
      <c r="B47" s="4"/>
      <c r="C47" s="1">
        <v>45.0</v>
      </c>
      <c r="D47" s="4">
        <v>0.8967999815940857</v>
      </c>
      <c r="E47" s="4">
        <v>0.9452166557312012</v>
      </c>
      <c r="F47" s="4">
        <v>0.9605500102043152</v>
      </c>
      <c r="G47" s="4">
        <v>0.9687666893005371</v>
      </c>
      <c r="H47" s="4">
        <v>0.9748666882514954</v>
      </c>
    </row>
    <row r="48">
      <c r="A48" s="4">
        <v>0.9699000120162964</v>
      </c>
      <c r="B48" s="4"/>
      <c r="C48" s="1">
        <v>46.0</v>
      </c>
      <c r="D48" s="4">
        <v>0.8999999761581421</v>
      </c>
      <c r="E48" s="4">
        <v>0.9453499913215637</v>
      </c>
      <c r="F48" s="4">
        <v>0.9597166776657104</v>
      </c>
      <c r="G48" s="4">
        <v>0.9696333408355713</v>
      </c>
      <c r="H48" s="4">
        <v>0.9757500290870667</v>
      </c>
    </row>
    <row r="49">
      <c r="A49" s="4">
        <v>0.9707000255584717</v>
      </c>
      <c r="B49" s="4"/>
      <c r="C49" s="1">
        <v>47.0</v>
      </c>
      <c r="D49" s="4">
        <v>0.8988333344459534</v>
      </c>
      <c r="E49" s="4">
        <v>0.9457166790962219</v>
      </c>
      <c r="F49" s="4">
        <v>0.9591333270072937</v>
      </c>
      <c r="G49" s="4">
        <v>0.9691666960716248</v>
      </c>
      <c r="H49" s="4">
        <v>0.975350022315979</v>
      </c>
    </row>
    <row r="50">
      <c r="A50" s="4">
        <v>0.9706000089645386</v>
      </c>
      <c r="B50" s="4"/>
      <c r="C50" s="1">
        <v>48.0</v>
      </c>
      <c r="D50" s="4">
        <v>0.8960833549499512</v>
      </c>
      <c r="E50" s="4">
        <v>0.9447500109672546</v>
      </c>
      <c r="F50" s="4">
        <v>0.9594666957855225</v>
      </c>
      <c r="G50" s="4">
        <v>0.9687666893005371</v>
      </c>
      <c r="H50" s="4">
        <v>0.9749166369438171</v>
      </c>
    </row>
    <row r="51">
      <c r="A51" s="4">
        <v>0.9686999917030334</v>
      </c>
      <c r="B51" s="4"/>
      <c r="C51" s="1">
        <v>49.0</v>
      </c>
      <c r="D51" s="4">
        <v>0.8975666761398315</v>
      </c>
      <c r="E51" s="4">
        <v>0.9448666572570801</v>
      </c>
      <c r="F51" s="4">
        <v>0.9599499702453613</v>
      </c>
      <c r="G51" s="4">
        <v>0.9696666598320007</v>
      </c>
      <c r="H51" s="4">
        <v>0.9755833148956299</v>
      </c>
    </row>
    <row r="52">
      <c r="A52" s="4">
        <v>0.9725000262260437</v>
      </c>
      <c r="B52" s="4"/>
      <c r="C52" s="1">
        <v>50.0</v>
      </c>
      <c r="D52" s="4">
        <v>0.8969333171844482</v>
      </c>
      <c r="E52" s="4">
        <v>0.9440500140190125</v>
      </c>
      <c r="F52" s="4">
        <v>0.9592166543006897</v>
      </c>
      <c r="G52" s="4">
        <v>0.9693666696548462</v>
      </c>
      <c r="H52" s="4">
        <v>0.9749666452407837</v>
      </c>
    </row>
    <row r="53">
      <c r="A53" s="4">
        <v>0.9713000059127808</v>
      </c>
      <c r="B53" s="4"/>
      <c r="C53" s="1">
        <v>51.0</v>
      </c>
      <c r="D53" s="4">
        <v>0.8958166837692261</v>
      </c>
      <c r="E53" s="4">
        <v>0.9447500109672546</v>
      </c>
      <c r="F53" s="4">
        <v>0.9609500169754028</v>
      </c>
      <c r="G53" s="4">
        <v>0.9694333076477051</v>
      </c>
      <c r="H53" s="4">
        <v>0.9762333035469055</v>
      </c>
    </row>
    <row r="54">
      <c r="A54" s="4">
        <v>0.9714999794960022</v>
      </c>
      <c r="B54" s="4"/>
      <c r="C54" s="1">
        <v>53.0</v>
      </c>
      <c r="D54" s="4">
        <v>0.8974999785423279</v>
      </c>
      <c r="E54" s="4">
        <v>0.9442833065986633</v>
      </c>
      <c r="F54" s="4">
        <v>0.9590666890144348</v>
      </c>
      <c r="G54" s="4">
        <v>0.9687166810035706</v>
      </c>
      <c r="H54" s="4">
        <v>0.975600004196167</v>
      </c>
    </row>
    <row r="55">
      <c r="A55" s="4">
        <v>0.968999981880188</v>
      </c>
      <c r="B55" s="4"/>
      <c r="C55" s="1">
        <v>54.0</v>
      </c>
      <c r="D55" s="4">
        <v>0.897766649723053</v>
      </c>
      <c r="E55" s="4">
        <v>0.9439166784286499</v>
      </c>
      <c r="F55" s="4">
        <v>0.9589499831199646</v>
      </c>
      <c r="G55" s="4">
        <v>0.9682499766349792</v>
      </c>
      <c r="H55" s="4">
        <v>0.9742500185966492</v>
      </c>
    </row>
    <row r="56">
      <c r="A56" s="4">
        <v>0.9702000021934509</v>
      </c>
      <c r="B56" s="4"/>
      <c r="C56" s="1">
        <v>55.0</v>
      </c>
      <c r="D56" s="4">
        <v>0.8972833156585693</v>
      </c>
      <c r="E56" s="4">
        <v>0.9448500275611877</v>
      </c>
      <c r="F56" s="4">
        <v>0.9597333073616028</v>
      </c>
      <c r="G56" s="4">
        <v>0.9697499871253967</v>
      </c>
      <c r="H56" s="4">
        <v>0.9752833247184753</v>
      </c>
    </row>
    <row r="57">
      <c r="A57" s="4">
        <v>0.9697999954223633</v>
      </c>
      <c r="B57" s="4"/>
      <c r="C57" s="1">
        <v>56.0</v>
      </c>
      <c r="D57" s="4">
        <v>0.8978000283241272</v>
      </c>
      <c r="E57" s="4">
        <v>0.9449999928474426</v>
      </c>
      <c r="F57" s="4">
        <v>0.9594500064849854</v>
      </c>
      <c r="G57" s="4">
        <v>0.9693333506584167</v>
      </c>
      <c r="H57" s="4">
        <v>0.9751999974250793</v>
      </c>
    </row>
    <row r="58">
      <c r="A58" s="4">
        <v>0.9700999855995178</v>
      </c>
      <c r="B58" s="4"/>
      <c r="C58" s="1">
        <v>57.0</v>
      </c>
      <c r="D58" s="4">
        <v>0.8991666436195374</v>
      </c>
      <c r="E58" s="4">
        <v>0.9462000131607056</v>
      </c>
      <c r="F58" s="4">
        <v>0.9603166580200195</v>
      </c>
      <c r="G58" s="4">
        <v>0.9689333438873291</v>
      </c>
      <c r="H58" s="4">
        <v>0.9756500124931335</v>
      </c>
    </row>
    <row r="59">
      <c r="A59" s="4">
        <v>0.97079998254776</v>
      </c>
      <c r="B59" s="4"/>
      <c r="C59" s="1">
        <v>58.0</v>
      </c>
      <c r="D59" s="4">
        <v>0.8968499898910522</v>
      </c>
      <c r="E59" s="4">
        <v>0.9448833465576172</v>
      </c>
      <c r="F59" s="4">
        <v>0.9591666460037231</v>
      </c>
      <c r="G59" s="4">
        <v>0.9698500037193298</v>
      </c>
      <c r="H59" s="4">
        <v>0.9757333397865295</v>
      </c>
    </row>
    <row r="60">
      <c r="A60" s="4">
        <v>0.9693999886512756</v>
      </c>
      <c r="B60" s="4"/>
      <c r="C60" s="1">
        <v>59.0</v>
      </c>
      <c r="D60" s="4">
        <v>0.8973833322525024</v>
      </c>
      <c r="E60" s="4">
        <v>0.9448500275611877</v>
      </c>
      <c r="F60" s="4">
        <v>0.9594666957855225</v>
      </c>
      <c r="G60" s="4">
        <v>0.9687833189964294</v>
      </c>
      <c r="H60" s="4">
        <v>0.9750166535377502</v>
      </c>
    </row>
    <row r="61">
      <c r="A61" s="4">
        <v>0.9714000225067139</v>
      </c>
      <c r="B61" s="4"/>
      <c r="C61" s="1">
        <v>60.0</v>
      </c>
      <c r="D61" s="4">
        <v>0.8974833488464355</v>
      </c>
      <c r="E61" s="4">
        <v>0.9450333118438721</v>
      </c>
      <c r="F61" s="4">
        <v>0.9594500064849854</v>
      </c>
      <c r="G61" s="4">
        <v>0.968916654586792</v>
      </c>
      <c r="H61" s="4">
        <v>0.975849986076355</v>
      </c>
    </row>
    <row r="62">
      <c r="A62" s="4">
        <v>0.968999981880188</v>
      </c>
      <c r="B62" s="4"/>
      <c r="C62" s="1">
        <v>61.0</v>
      </c>
      <c r="D62" s="4">
        <v>0.8980333209037781</v>
      </c>
      <c r="E62" s="4">
        <v>0.9452499747276306</v>
      </c>
      <c r="F62" s="4">
        <v>0.9593166708946228</v>
      </c>
      <c r="G62" s="4">
        <v>0.969083309173584</v>
      </c>
      <c r="H62" s="4">
        <v>0.9758333563804626</v>
      </c>
    </row>
    <row r="63">
      <c r="A63" s="4">
        <v>0.9697999954223633</v>
      </c>
      <c r="B63" s="4"/>
      <c r="C63" s="1">
        <v>62.0</v>
      </c>
      <c r="D63" s="4">
        <v>0.8982333540916443</v>
      </c>
      <c r="E63" s="4">
        <v>0.9443333148956299</v>
      </c>
      <c r="F63" s="4">
        <v>0.9594833254814148</v>
      </c>
      <c r="G63" s="4">
        <v>0.9689499735832214</v>
      </c>
      <c r="H63" s="4">
        <v>0.9754166603088379</v>
      </c>
    </row>
    <row r="64">
      <c r="A64" s="4">
        <v>0.972100019454956</v>
      </c>
      <c r="B64" s="4"/>
      <c r="C64" s="1">
        <v>63.0</v>
      </c>
      <c r="D64" s="4">
        <v>0.8979499936103821</v>
      </c>
      <c r="E64" s="4">
        <v>0.9445833563804626</v>
      </c>
      <c r="F64" s="4">
        <v>0.960099995136261</v>
      </c>
      <c r="G64" s="4">
        <v>0.9692500233650208</v>
      </c>
      <c r="H64" s="4">
        <v>0.9753833413124084</v>
      </c>
    </row>
    <row r="65">
      <c r="A65" s="4">
        <v>0.9714000225067139</v>
      </c>
      <c r="B65" s="4"/>
      <c r="C65" s="1">
        <v>64.0</v>
      </c>
      <c r="D65" s="4">
        <v>0.8953333497047424</v>
      </c>
      <c r="E65" s="4">
        <v>0.944766640663147</v>
      </c>
      <c r="F65" s="4">
        <v>0.9590666890144348</v>
      </c>
      <c r="G65" s="4">
        <v>0.969083309173584</v>
      </c>
      <c r="H65" s="4">
        <v>0.975600004196167</v>
      </c>
    </row>
    <row r="66">
      <c r="A66" s="4">
        <v>0.9717000126838684</v>
      </c>
      <c r="B66" s="4"/>
      <c r="C66" s="1">
        <v>65.0</v>
      </c>
      <c r="D66" s="4">
        <v>0.8960666656494141</v>
      </c>
      <c r="E66" s="4">
        <v>0.9440000057220459</v>
      </c>
      <c r="F66" s="4">
        <v>0.9608666896820068</v>
      </c>
      <c r="G66" s="4">
        <v>0.9698666930198669</v>
      </c>
      <c r="H66" s="4">
        <v>0.9759500026702881</v>
      </c>
    </row>
    <row r="67">
      <c r="A67" s="4">
        <v>0.9692999720573425</v>
      </c>
      <c r="B67" s="4"/>
      <c r="C67" s="1">
        <v>66.0</v>
      </c>
      <c r="D67" s="4">
        <v>0.8963833451271057</v>
      </c>
      <c r="E67" s="4">
        <v>0.9448999762535095</v>
      </c>
      <c r="F67" s="4">
        <v>0.9600666761398315</v>
      </c>
      <c r="G67" s="4">
        <v>0.9691333174705505</v>
      </c>
      <c r="H67" s="4">
        <v>0.9750833511352539</v>
      </c>
    </row>
    <row r="68">
      <c r="A68" s="4">
        <v>0.9700999855995178</v>
      </c>
      <c r="B68" s="4"/>
      <c r="C68" s="1">
        <v>67.0</v>
      </c>
      <c r="D68" s="4">
        <v>0.8983166813850403</v>
      </c>
      <c r="E68" s="4">
        <v>0.9448833465576172</v>
      </c>
      <c r="F68" s="4">
        <v>0.9599166512489319</v>
      </c>
      <c r="G68" s="4">
        <v>0.9697333574295044</v>
      </c>
      <c r="H68" s="4">
        <v>0.975683331489563</v>
      </c>
    </row>
    <row r="69">
      <c r="A69" s="4">
        <v>0.972000002861023</v>
      </c>
      <c r="B69" s="4"/>
      <c r="C69" s="1">
        <v>68.0</v>
      </c>
      <c r="D69" s="4">
        <v>0.895966649055481</v>
      </c>
      <c r="E69" s="4">
        <v>0.9445666670799255</v>
      </c>
      <c r="F69" s="4">
        <v>0.9598833322525024</v>
      </c>
      <c r="G69" s="4">
        <v>0.9691333174705505</v>
      </c>
      <c r="H69" s="4">
        <v>0.9753666520118713</v>
      </c>
    </row>
    <row r="70">
      <c r="A70" s="4">
        <v>0.9710999727249146</v>
      </c>
      <c r="B70" s="4"/>
      <c r="C70" s="1">
        <v>69.0</v>
      </c>
      <c r="D70" s="4">
        <v>0.8990833163261414</v>
      </c>
      <c r="E70" s="4">
        <v>0.9456499814987183</v>
      </c>
      <c r="F70" s="4">
        <v>0.9590666890144348</v>
      </c>
      <c r="G70" s="4">
        <v>0.9687833189964294</v>
      </c>
      <c r="H70" s="4">
        <v>0.9750000238418579</v>
      </c>
    </row>
    <row r="71">
      <c r="A71" s="4">
        <v>0.9710000157356262</v>
      </c>
      <c r="B71" s="4"/>
      <c r="C71" s="1">
        <v>70.0</v>
      </c>
      <c r="D71" s="4">
        <v>0.8944666385650635</v>
      </c>
      <c r="E71" s="4">
        <v>0.9446499943733215</v>
      </c>
      <c r="F71" s="4">
        <v>0.9587833285331726</v>
      </c>
      <c r="G71" s="4">
        <v>0.9681333303451538</v>
      </c>
      <c r="H71" s="4">
        <v>0.9745333194732666</v>
      </c>
    </row>
    <row r="72">
      <c r="A72" s="4">
        <v>0.9696000218391418</v>
      </c>
      <c r="B72" s="4"/>
      <c r="C72" s="1">
        <v>71.0</v>
      </c>
      <c r="D72" s="4">
        <v>0.8976666927337646</v>
      </c>
      <c r="E72" s="4">
        <v>0.944266676902771</v>
      </c>
      <c r="F72" s="4">
        <v>0.9590166807174683</v>
      </c>
      <c r="G72" s="4">
        <v>0.9678500294685364</v>
      </c>
      <c r="H72" s="4">
        <v>0.9747499823570251</v>
      </c>
    </row>
    <row r="73">
      <c r="A73" s="4">
        <v>0.9725000262260437</v>
      </c>
      <c r="B73" s="4"/>
      <c r="C73" s="1">
        <v>72.0</v>
      </c>
      <c r="D73" s="4">
        <v>0.8998666405677795</v>
      </c>
      <c r="E73" s="4">
        <v>0.9448833465576172</v>
      </c>
      <c r="F73" s="4">
        <v>0.9598333239555359</v>
      </c>
      <c r="G73" s="4">
        <v>0.9692500233650208</v>
      </c>
      <c r="H73" s="4">
        <v>0.975350022315979</v>
      </c>
    </row>
    <row r="74">
      <c r="A74" s="4">
        <v>0.9695000052452087</v>
      </c>
      <c r="B74" s="4"/>
      <c r="C74" s="1">
        <v>73.0</v>
      </c>
      <c r="D74" s="4">
        <v>0.8982499837875366</v>
      </c>
      <c r="E74" s="4">
        <v>0.9452000260353088</v>
      </c>
      <c r="F74" s="4">
        <v>0.9600499868392944</v>
      </c>
      <c r="G74" s="4">
        <v>0.9694666862487793</v>
      </c>
      <c r="H74" s="4">
        <v>0.9759166836738586</v>
      </c>
    </row>
    <row r="75">
      <c r="A75" s="4">
        <v>0.9711999893188477</v>
      </c>
      <c r="B75" s="4"/>
      <c r="C75" s="1">
        <v>74.0</v>
      </c>
      <c r="D75" s="4">
        <v>0.8971333503723145</v>
      </c>
      <c r="E75" s="4">
        <v>0.9444500207901001</v>
      </c>
      <c r="F75" s="4">
        <v>0.9589333534240723</v>
      </c>
      <c r="G75" s="4">
        <v>0.9687666893005371</v>
      </c>
      <c r="H75" s="4">
        <v>0.9750833511352539</v>
      </c>
    </row>
    <row r="76">
      <c r="A76" s="4">
        <v>0.9725000262260437</v>
      </c>
      <c r="B76" s="4"/>
      <c r="C76" s="1">
        <v>75.0</v>
      </c>
      <c r="D76" s="4">
        <v>0.8964666724205017</v>
      </c>
      <c r="E76" s="4">
        <v>0.9447166919708252</v>
      </c>
      <c r="F76" s="4">
        <v>0.959850013256073</v>
      </c>
      <c r="G76" s="4">
        <v>0.9691666960716248</v>
      </c>
      <c r="H76" s="4">
        <v>0.9754833579063416</v>
      </c>
    </row>
    <row r="77">
      <c r="A77" s="4">
        <v>0.9726999998092651</v>
      </c>
      <c r="B77" s="4"/>
      <c r="C77" s="1">
        <v>76.0</v>
      </c>
      <c r="D77" s="4">
        <v>0.899233341217041</v>
      </c>
      <c r="E77" s="4">
        <v>0.9451666474342346</v>
      </c>
      <c r="F77" s="4">
        <v>0.9592833518981934</v>
      </c>
      <c r="G77" s="4">
        <v>0.9681833386421204</v>
      </c>
      <c r="H77" s="4">
        <v>0.9751666784286499</v>
      </c>
    </row>
    <row r="78">
      <c r="A78" s="4">
        <v>0.9692000150680542</v>
      </c>
      <c r="B78" s="4"/>
      <c r="C78" s="1">
        <v>77.0</v>
      </c>
      <c r="D78" s="4">
        <v>0.8967166543006897</v>
      </c>
      <c r="E78" s="4">
        <v>0.9445000290870667</v>
      </c>
      <c r="F78" s="4">
        <v>0.9597333073616028</v>
      </c>
      <c r="G78" s="4">
        <v>0.9693166613578796</v>
      </c>
      <c r="H78" s="4">
        <v>0.9757500290870667</v>
      </c>
    </row>
    <row r="79">
      <c r="A79" s="4">
        <v>0.9718999862670898</v>
      </c>
      <c r="B79" s="4"/>
      <c r="C79" s="1">
        <v>78.0</v>
      </c>
      <c r="D79" s="4">
        <v>0.8963666558265686</v>
      </c>
      <c r="E79" s="4">
        <v>0.9438166618347168</v>
      </c>
      <c r="F79" s="4">
        <v>0.959933340549469</v>
      </c>
      <c r="G79" s="4">
        <v>0.9692666530609131</v>
      </c>
      <c r="H79" s="4">
        <v>0.9753666520118713</v>
      </c>
    </row>
    <row r="80">
      <c r="A80" s="4">
        <v>0.9710999727249146</v>
      </c>
      <c r="B80" s="4"/>
      <c r="C80" s="1">
        <v>79.0</v>
      </c>
      <c r="D80" s="4">
        <v>0.8972166776657104</v>
      </c>
      <c r="E80" s="4">
        <v>0.944599986076355</v>
      </c>
      <c r="F80" s="4">
        <v>0.959766685962677</v>
      </c>
      <c r="G80" s="4">
        <v>0.9689833521842957</v>
      </c>
      <c r="H80" s="4">
        <v>0.9751499891281128</v>
      </c>
    </row>
    <row r="81">
      <c r="A81" s="4">
        <v>0.9728000164031982</v>
      </c>
      <c r="B81" s="4"/>
      <c r="C81" s="1">
        <v>80.0</v>
      </c>
      <c r="D81" s="4">
        <v>0.8972166776657104</v>
      </c>
      <c r="E81" s="4">
        <v>0.944183349609375</v>
      </c>
      <c r="F81" s="4">
        <v>0.960183322429657</v>
      </c>
      <c r="G81" s="4">
        <v>0.9692333340644836</v>
      </c>
      <c r="H81" s="4">
        <v>0.9758999943733215</v>
      </c>
    </row>
    <row r="82">
      <c r="A82" s="4">
        <v>0.9695000052452087</v>
      </c>
      <c r="B82" s="4"/>
      <c r="C82" s="1">
        <v>81.0</v>
      </c>
      <c r="D82" s="4">
        <v>0.9000333547592163</v>
      </c>
      <c r="E82" s="4">
        <v>0.9451000094413757</v>
      </c>
      <c r="F82" s="4">
        <v>0.9593333601951599</v>
      </c>
      <c r="G82" s="4">
        <v>0.9688833355903625</v>
      </c>
      <c r="H82" s="4">
        <v>0.9746666550636292</v>
      </c>
    </row>
    <row r="83">
      <c r="A83" s="4">
        <v>0.9714000225067139</v>
      </c>
      <c r="B83" s="4"/>
      <c r="C83" s="1">
        <v>82.0</v>
      </c>
      <c r="D83" s="4">
        <v>0.8977333307266235</v>
      </c>
      <c r="E83" s="4">
        <v>0.9437999725341797</v>
      </c>
      <c r="F83" s="4">
        <v>0.9595833420753479</v>
      </c>
      <c r="G83" s="4">
        <v>0.9686833620071411</v>
      </c>
      <c r="H83" s="4">
        <v>0.9751333594322205</v>
      </c>
    </row>
    <row r="84">
      <c r="A84" s="4">
        <v>0.9697999954223633</v>
      </c>
      <c r="B84" s="4"/>
      <c r="C84" s="1">
        <v>83.0</v>
      </c>
      <c r="D84" s="4">
        <v>0.8980500102043152</v>
      </c>
      <c r="E84" s="4">
        <v>0.9456499814987183</v>
      </c>
      <c r="F84" s="4">
        <v>0.9593666791915894</v>
      </c>
      <c r="G84" s="4">
        <v>0.968833327293396</v>
      </c>
      <c r="H84" s="4">
        <v>0.975350022315979</v>
      </c>
    </row>
    <row r="85">
      <c r="A85" s="4">
        <v>0.9710999727249146</v>
      </c>
      <c r="B85" s="4"/>
      <c r="C85" s="1">
        <v>84.0</v>
      </c>
      <c r="D85" s="4">
        <v>0.9003166556358337</v>
      </c>
      <c r="E85" s="4">
        <v>0.9454833269119263</v>
      </c>
      <c r="F85" s="4">
        <v>0.9613500237464905</v>
      </c>
      <c r="G85" s="4">
        <v>0.97038334608078</v>
      </c>
      <c r="H85" s="4">
        <v>0.9765166640281677</v>
      </c>
    </row>
    <row r="86">
      <c r="A86" s="4">
        <v>0.972100019454956</v>
      </c>
      <c r="B86" s="4"/>
      <c r="C86" s="1">
        <v>85.0</v>
      </c>
      <c r="D86" s="4">
        <v>0.8972499966621399</v>
      </c>
      <c r="E86" s="4">
        <v>0.9456666707992554</v>
      </c>
      <c r="F86" s="4">
        <v>0.9600833058357239</v>
      </c>
      <c r="G86" s="4">
        <v>0.9695666432380676</v>
      </c>
      <c r="H86" s="4">
        <v>0.9761000275611877</v>
      </c>
    </row>
    <row r="87">
      <c r="A87" s="4">
        <v>0.9728999733924866</v>
      </c>
      <c r="B87" s="4"/>
      <c r="C87" s="1">
        <v>86.0</v>
      </c>
      <c r="D87" s="4">
        <v>0.8955833315849304</v>
      </c>
      <c r="E87" s="4">
        <v>0.9453666806221008</v>
      </c>
      <c r="F87" s="4">
        <v>0.9604499936103821</v>
      </c>
      <c r="G87" s="4">
        <v>0.9693999886512756</v>
      </c>
      <c r="H87" s="4">
        <v>0.9752833247184753</v>
      </c>
    </row>
    <row r="88">
      <c r="A88" s="4">
        <v>0.9708999991416931</v>
      </c>
      <c r="B88" s="4"/>
      <c r="C88" s="1">
        <v>87.0</v>
      </c>
      <c r="D88" s="4">
        <v>0.8956500291824341</v>
      </c>
      <c r="E88" s="4">
        <v>0.9447000026702881</v>
      </c>
      <c r="F88" s="4">
        <v>0.9590333104133606</v>
      </c>
      <c r="G88" s="4">
        <v>0.9682000279426575</v>
      </c>
      <c r="H88" s="4">
        <v>0.9742500185966492</v>
      </c>
    </row>
    <row r="89">
      <c r="A89" s="4">
        <v>0.9707000255584717</v>
      </c>
      <c r="B89" s="4"/>
      <c r="C89" s="1">
        <v>88.0</v>
      </c>
      <c r="D89" s="4">
        <v>0.8982499837875366</v>
      </c>
      <c r="E89" s="4">
        <v>0.9449333548545837</v>
      </c>
      <c r="F89" s="4">
        <v>0.9601166844367981</v>
      </c>
      <c r="G89" s="4">
        <v>0.9698666930198669</v>
      </c>
      <c r="H89" s="4">
        <v>0.9753999710083008</v>
      </c>
    </row>
    <row r="90">
      <c r="A90" s="4">
        <v>0.9681000113487244</v>
      </c>
      <c r="B90" s="4"/>
      <c r="C90" s="1">
        <v>89.0</v>
      </c>
      <c r="D90" s="4">
        <v>0.8974166512489319</v>
      </c>
      <c r="E90" s="4">
        <v>0.9441499710083008</v>
      </c>
      <c r="F90" s="4">
        <v>0.9591500163078308</v>
      </c>
      <c r="G90" s="4">
        <v>0.9679333567619324</v>
      </c>
      <c r="H90" s="4">
        <v>0.9744166731834412</v>
      </c>
    </row>
    <row r="91">
      <c r="A91" s="4">
        <v>0.9707000255584717</v>
      </c>
      <c r="B91" s="4"/>
      <c r="C91" s="1">
        <v>90.0</v>
      </c>
      <c r="D91" s="4">
        <v>0.8965166807174683</v>
      </c>
      <c r="E91" s="4">
        <v>0.9438333511352539</v>
      </c>
      <c r="F91" s="4">
        <v>0.9591166377067566</v>
      </c>
      <c r="G91" s="4">
        <v>0.9686333537101746</v>
      </c>
      <c r="H91" s="4">
        <v>0.9746833443641663</v>
      </c>
    </row>
    <row r="92">
      <c r="A92" s="4">
        <v>0.9690999984741211</v>
      </c>
      <c r="B92" s="4"/>
      <c r="C92" s="1">
        <v>91.0</v>
      </c>
      <c r="D92" s="4">
        <v>0.8948666453361511</v>
      </c>
      <c r="E92" s="4">
        <v>0.9445666670799255</v>
      </c>
      <c r="F92" s="4">
        <v>0.9598000049591064</v>
      </c>
      <c r="G92" s="4">
        <v>0.9692000150680542</v>
      </c>
      <c r="H92" s="4">
        <v>0.975350022315979</v>
      </c>
    </row>
    <row r="93">
      <c r="A93" s="4">
        <v>0.9700999855995178</v>
      </c>
      <c r="B93" s="4"/>
      <c r="C93" s="1">
        <v>92.0</v>
      </c>
      <c r="D93" s="4">
        <v>0.8973166942596436</v>
      </c>
      <c r="E93" s="4">
        <v>0.9449666738510132</v>
      </c>
      <c r="F93" s="4">
        <v>0.9599833488464355</v>
      </c>
      <c r="G93" s="4">
        <v>0.9689833521842957</v>
      </c>
      <c r="H93" s="4">
        <v>0.9758166670799255</v>
      </c>
    </row>
    <row r="94">
      <c r="A94" s="4">
        <v>0.9704999923706055</v>
      </c>
      <c r="B94" s="4"/>
      <c r="C94" s="1">
        <v>93.0</v>
      </c>
      <c r="D94" s="4">
        <v>0.8967666625976562</v>
      </c>
      <c r="E94" s="4">
        <v>0.9444833397865295</v>
      </c>
      <c r="F94" s="4">
        <v>0.9595166444778442</v>
      </c>
      <c r="G94" s="4">
        <v>0.9686499834060669</v>
      </c>
      <c r="H94" s="4">
        <v>0.9756500124931335</v>
      </c>
    </row>
    <row r="95">
      <c r="A95" s="4">
        <v>0.9702000021934509</v>
      </c>
      <c r="B95" s="4"/>
      <c r="C95" s="1">
        <v>94.0</v>
      </c>
      <c r="D95" s="4">
        <v>0.8972499966621399</v>
      </c>
      <c r="E95" s="4">
        <v>0.9446499943733215</v>
      </c>
      <c r="F95" s="4">
        <v>0.9601666927337646</v>
      </c>
      <c r="G95" s="4">
        <v>0.9692333340644836</v>
      </c>
      <c r="H95" s="4">
        <v>0.9750666618347168</v>
      </c>
    </row>
    <row r="96">
      <c r="A96" s="4">
        <v>0.9702000021934509</v>
      </c>
      <c r="B96" s="4"/>
      <c r="C96" s="1">
        <v>95.0</v>
      </c>
      <c r="D96" s="4">
        <v>0.8981166481971741</v>
      </c>
      <c r="E96" s="4">
        <v>0.9440833330154419</v>
      </c>
      <c r="F96" s="4">
        <v>0.9597499966621399</v>
      </c>
      <c r="G96" s="4">
        <v>0.968416690826416</v>
      </c>
      <c r="H96" s="4">
        <v>0.9749500155448914</v>
      </c>
    </row>
    <row r="97">
      <c r="A97" s="4">
        <v>0.9693999886512756</v>
      </c>
      <c r="B97" s="4"/>
      <c r="C97" s="1">
        <v>96.0</v>
      </c>
      <c r="D97" s="4">
        <v>0.8967333436012268</v>
      </c>
      <c r="E97" s="4">
        <v>0.9442999958992004</v>
      </c>
      <c r="F97" s="4">
        <v>0.9589166641235352</v>
      </c>
      <c r="G97" s="4">
        <v>0.968583345413208</v>
      </c>
      <c r="H97" s="4">
        <v>0.9751166701316833</v>
      </c>
    </row>
    <row r="98">
      <c r="A98" s="4">
        <v>0.9703999757766724</v>
      </c>
      <c r="B98" s="4"/>
      <c r="C98" s="1">
        <v>97.0</v>
      </c>
      <c r="D98" s="4">
        <v>0.8963333368301392</v>
      </c>
      <c r="E98" s="4">
        <v>0.9443833231925964</v>
      </c>
      <c r="F98" s="4">
        <v>0.9594833254814148</v>
      </c>
      <c r="G98" s="4">
        <v>0.9695333242416382</v>
      </c>
      <c r="H98" s="4">
        <v>0.9755333065986633</v>
      </c>
    </row>
    <row r="99">
      <c r="A99" s="4">
        <v>0.9700999855995178</v>
      </c>
      <c r="B99" s="4"/>
      <c r="C99" s="1">
        <v>98.0</v>
      </c>
      <c r="D99" s="4">
        <v>0.8967499732971191</v>
      </c>
      <c r="E99" s="4">
        <v>0.9449333548545837</v>
      </c>
      <c r="F99" s="4">
        <v>0.9604666829109192</v>
      </c>
      <c r="G99" s="4">
        <v>0.9699166417121887</v>
      </c>
      <c r="H99" s="4">
        <v>0.9757166504859924</v>
      </c>
    </row>
    <row r="100">
      <c r="A100" s="4">
        <v>0.9718000292778015</v>
      </c>
      <c r="B100" s="4"/>
      <c r="C100" s="1">
        <v>99.0</v>
      </c>
      <c r="D100" s="4">
        <v>0.8970166444778442</v>
      </c>
      <c r="E100" s="4">
        <v>0.9455666542053223</v>
      </c>
      <c r="F100" s="4">
        <v>0.9599666595458984</v>
      </c>
      <c r="G100" s="4">
        <v>0.9694499969482422</v>
      </c>
      <c r="H100" s="4">
        <v>0.9756166934967041</v>
      </c>
    </row>
    <row r="101">
      <c r="A101" s="4">
        <v>0.9710000157356262</v>
      </c>
      <c r="B101" s="4"/>
      <c r="C101" s="1">
        <v>100.0</v>
      </c>
      <c r="D101" s="4">
        <v>0.8966666460037231</v>
      </c>
      <c r="E101" s="4">
        <v>0.9448000192642212</v>
      </c>
      <c r="F101" s="4">
        <v>0.9598166942596436</v>
      </c>
      <c r="G101" s="4">
        <v>0.9690999984741211</v>
      </c>
      <c r="H101" s="4">
        <v>0.9758666753768921</v>
      </c>
    </row>
    <row r="102">
      <c r="A102" s="4">
        <v>0.96670001745224</v>
      </c>
      <c r="B102" s="4"/>
      <c r="C102" s="1">
        <v>52.0</v>
      </c>
      <c r="D102" s="4">
        <v>0.8966333270072937</v>
      </c>
      <c r="E102" s="4">
        <v>0.9446166753768921</v>
      </c>
      <c r="F102" s="4">
        <v>0.9591333270072937</v>
      </c>
      <c r="G102" s="4">
        <v>0.968500018119812</v>
      </c>
      <c r="H102" s="4">
        <v>0.9744833111763</v>
      </c>
    </row>
  </sheetData>
  <mergeCells count="1">
    <mergeCell ref="D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K1" s="1" t="s">
        <v>3</v>
      </c>
      <c r="L1" s="1" t="s">
        <v>4</v>
      </c>
      <c r="M1" s="1" t="s">
        <v>5</v>
      </c>
    </row>
    <row r="2">
      <c r="A2" s="5">
        <v>0.9793000221252441</v>
      </c>
      <c r="B2" s="4">
        <v>0.9266666769981384</v>
      </c>
      <c r="C2" s="4">
        <v>0.9662666916847229</v>
      </c>
      <c r="D2" s="4">
        <v>0.977483332157135</v>
      </c>
      <c r="E2" s="4">
        <v>0.982616662979126</v>
      </c>
      <c r="F2" s="4">
        <v>0.9865666627883911</v>
      </c>
      <c r="H2" s="1" t="s">
        <v>6</v>
      </c>
      <c r="I2" s="3">
        <f>AVERAGE(ReluAccuracies)</f>
        <v>0.9761869991</v>
      </c>
      <c r="K2" s="3">
        <f>I6</f>
        <v>0.9711999893</v>
      </c>
      <c r="L2" s="3">
        <f t="array" ref="L2:L13">FREQUENCY(ReluAccuracies, K2:K12)</f>
        <v>1</v>
      </c>
      <c r="M2" s="3">
        <f t="shared" ref="M2:M12" si="1">NORMDIST(K2,$I$2,$I$5,FALSE)</f>
        <v>3.329715331</v>
      </c>
      <c r="N2" s="6"/>
    </row>
    <row r="3">
      <c r="A3" s="5">
        <v>0.9768999814987183</v>
      </c>
      <c r="B3" s="4">
        <v>0.9287333488464355</v>
      </c>
      <c r="C3" s="4">
        <v>0.9673333168029785</v>
      </c>
      <c r="D3" s="4">
        <v>0.9769666790962219</v>
      </c>
      <c r="E3" s="4">
        <v>0.9826333522796631</v>
      </c>
      <c r="F3" s="4">
        <v>0.9861999750137329</v>
      </c>
      <c r="H3" s="1" t="s">
        <v>7</v>
      </c>
      <c r="I3" s="3">
        <f>MEDIAN(ReluAccuracies)</f>
        <v>0.9762499928</v>
      </c>
      <c r="K3" s="3">
        <f t="shared" ref="K3:K12" si="2">K2+$I$9</f>
        <v>0.9720199883</v>
      </c>
      <c r="L3" s="3">
        <v>1.0</v>
      </c>
      <c r="M3" s="3">
        <f t="shared" si="1"/>
        <v>12.00488212</v>
      </c>
    </row>
    <row r="4">
      <c r="A4" s="5">
        <v>0.9739999771118164</v>
      </c>
      <c r="B4" s="4">
        <v>0.9261999726295471</v>
      </c>
      <c r="C4" s="4">
        <v>0.9672499895095825</v>
      </c>
      <c r="D4" s="4">
        <v>0.9782166481018066</v>
      </c>
      <c r="E4" s="4">
        <v>0.982783317565918</v>
      </c>
      <c r="F4" s="4">
        <v>0.9861666560173035</v>
      </c>
      <c r="H4" s="1" t="s">
        <v>8</v>
      </c>
      <c r="I4" s="3">
        <f>MODE(ReluAccuracies)</f>
        <v>0.9771999717</v>
      </c>
      <c r="K4" s="3">
        <f t="shared" si="2"/>
        <v>0.9728399873</v>
      </c>
      <c r="L4" s="3">
        <v>1.0</v>
      </c>
      <c r="M4" s="3">
        <f t="shared" si="1"/>
        <v>34.39755726</v>
      </c>
    </row>
    <row r="5">
      <c r="A5" s="5">
        <v>0.9771999716758728</v>
      </c>
      <c r="B5" s="4">
        <v>0.925166666507721</v>
      </c>
      <c r="C5" s="4">
        <v>0.9659166932106018</v>
      </c>
      <c r="D5" s="4">
        <v>0.9762666821479797</v>
      </c>
      <c r="E5" s="4">
        <v>0.9821333289146423</v>
      </c>
      <c r="F5" s="4">
        <v>0.9863666892051697</v>
      </c>
      <c r="H5" s="1" t="s">
        <v>9</v>
      </c>
      <c r="I5" s="3">
        <f>STDEV(ReluAccuracies)</f>
        <v>0.001710729488</v>
      </c>
      <c r="K5" s="3">
        <f t="shared" si="2"/>
        <v>0.9736599863</v>
      </c>
      <c r="L5" s="3">
        <v>8.0</v>
      </c>
      <c r="M5" s="3">
        <f t="shared" si="1"/>
        <v>78.32785121</v>
      </c>
    </row>
    <row r="6">
      <c r="A6" s="5">
        <v>0.9757999777793884</v>
      </c>
      <c r="B6" s="4">
        <v>0.9281666874885559</v>
      </c>
      <c r="C6" s="4">
        <v>0.9670500159263611</v>
      </c>
      <c r="D6" s="4">
        <v>0.9761166572570801</v>
      </c>
      <c r="E6" s="4">
        <v>0.9829666614532471</v>
      </c>
      <c r="F6" s="4">
        <v>0.9863666892051697</v>
      </c>
      <c r="H6" s="1" t="s">
        <v>10</v>
      </c>
      <c r="I6" s="3">
        <f>MIN(ReluAccuracies)</f>
        <v>0.9711999893</v>
      </c>
      <c r="K6" s="3">
        <f t="shared" si="2"/>
        <v>0.9744799852</v>
      </c>
      <c r="L6" s="3">
        <v>6.0</v>
      </c>
      <c r="M6" s="3">
        <f t="shared" si="1"/>
        <v>141.7502165</v>
      </c>
    </row>
    <row r="7">
      <c r="A7" s="5">
        <v>0.9728999733924866</v>
      </c>
      <c r="B7" s="4">
        <v>0.9253833293914795</v>
      </c>
      <c r="C7" s="4">
        <v>0.9670833349227905</v>
      </c>
      <c r="D7" s="4">
        <v>0.9763000011444092</v>
      </c>
      <c r="E7" s="4">
        <v>0.98253333568573</v>
      </c>
      <c r="F7" s="4">
        <v>0.9862333536148071</v>
      </c>
      <c r="H7" s="1" t="s">
        <v>11</v>
      </c>
      <c r="I7" s="3">
        <f>MAX(ReluAccuracies)</f>
        <v>0.9793999791</v>
      </c>
      <c r="K7" s="3">
        <f t="shared" si="2"/>
        <v>0.9752999842</v>
      </c>
      <c r="L7" s="3">
        <v>7.0</v>
      </c>
      <c r="M7" s="3">
        <f t="shared" si="1"/>
        <v>203.868514</v>
      </c>
    </row>
    <row r="8">
      <c r="A8" s="5">
        <v>0.9746000170707703</v>
      </c>
      <c r="B8" s="4">
        <v>0.9261333346366882</v>
      </c>
      <c r="C8" s="4">
        <v>0.9665833115577698</v>
      </c>
      <c r="D8" s="4">
        <v>0.9765999913215637</v>
      </c>
      <c r="E8" s="4">
        <v>0.9820500016212463</v>
      </c>
      <c r="F8" s="4">
        <v>0.985966682434082</v>
      </c>
      <c r="H8" s="1" t="s">
        <v>12</v>
      </c>
      <c r="I8" s="3">
        <f>SQRT(COUNT(ReluAccuracies))</f>
        <v>10</v>
      </c>
      <c r="K8" s="3">
        <f t="shared" si="2"/>
        <v>0.9761199832</v>
      </c>
      <c r="L8" s="3">
        <v>23.0</v>
      </c>
      <c r="M8" s="3">
        <f t="shared" si="1"/>
        <v>233.0212309</v>
      </c>
    </row>
    <row r="9">
      <c r="A9" s="5">
        <v>0.9753000140190125</v>
      </c>
      <c r="B9" s="4">
        <v>0.928849995136261</v>
      </c>
      <c r="C9" s="4">
        <v>0.9677500128746033</v>
      </c>
      <c r="D9" s="4">
        <v>0.9768666625022888</v>
      </c>
      <c r="E9" s="4">
        <v>0.9825833439826965</v>
      </c>
      <c r="F9" s="4">
        <v>0.9866333603858948</v>
      </c>
      <c r="H9" s="1" t="s">
        <v>13</v>
      </c>
      <c r="I9" s="3">
        <f>($I$7 - $I$6) / $I$8</f>
        <v>0.0008199989796</v>
      </c>
      <c r="K9" s="3">
        <f t="shared" si="2"/>
        <v>0.9769399822</v>
      </c>
      <c r="L9" s="3">
        <v>15.0</v>
      </c>
      <c r="M9" s="3">
        <f t="shared" si="1"/>
        <v>211.670207</v>
      </c>
    </row>
    <row r="10">
      <c r="A10" s="5">
        <v>0.9758999943733215</v>
      </c>
      <c r="B10" s="4">
        <v>0.9256166815757751</v>
      </c>
      <c r="C10" s="4">
        <v>0.966616690158844</v>
      </c>
      <c r="D10" s="4">
        <v>0.9766666889190674</v>
      </c>
      <c r="E10" s="4">
        <v>0.9822499752044678</v>
      </c>
      <c r="F10" s="4">
        <v>0.985450029373169</v>
      </c>
      <c r="K10" s="3">
        <f t="shared" si="2"/>
        <v>0.9777599812</v>
      </c>
      <c r="L10" s="3">
        <v>21.0</v>
      </c>
      <c r="M10" s="3">
        <f t="shared" si="1"/>
        <v>152.8068719</v>
      </c>
    </row>
    <row r="11">
      <c r="A11" s="5">
        <v>0.9785000085830688</v>
      </c>
      <c r="B11" s="4">
        <v>0.9269166588783264</v>
      </c>
      <c r="C11" s="4">
        <v>0.9672499895095825</v>
      </c>
      <c r="D11" s="4">
        <v>0.9772166609764099</v>
      </c>
      <c r="E11" s="4">
        <v>0.9829666614532471</v>
      </c>
      <c r="F11" s="4">
        <v>0.986050009727478</v>
      </c>
      <c r="K11" s="3">
        <f t="shared" si="2"/>
        <v>0.9785799801</v>
      </c>
      <c r="L11" s="3">
        <v>11.0</v>
      </c>
      <c r="M11" s="3">
        <f t="shared" si="1"/>
        <v>87.66877618</v>
      </c>
    </row>
    <row r="12">
      <c r="A12" s="5">
        <v>0.9761000275611877</v>
      </c>
      <c r="B12" s="4">
        <v>0.9275000095367432</v>
      </c>
      <c r="C12" s="4">
        <v>0.9669833183288574</v>
      </c>
      <c r="D12" s="4">
        <v>0.9767500162124634</v>
      </c>
      <c r="E12" s="4">
        <v>0.9822999835014343</v>
      </c>
      <c r="F12" s="4">
        <v>0.9855499863624573</v>
      </c>
      <c r="K12" s="3">
        <f t="shared" si="2"/>
        <v>0.9793999791</v>
      </c>
      <c r="L12" s="3">
        <v>6.0</v>
      </c>
      <c r="M12" s="3">
        <f t="shared" si="1"/>
        <v>39.97292335</v>
      </c>
    </row>
    <row r="13">
      <c r="A13" s="5">
        <v>0.9753000140190125</v>
      </c>
      <c r="B13" s="4">
        <v>0.9280999898910522</v>
      </c>
      <c r="C13" s="4">
        <v>0.9674000144004822</v>
      </c>
      <c r="D13" s="4">
        <v>0.9771833419799805</v>
      </c>
      <c r="E13" s="4">
        <v>0.9822999835014343</v>
      </c>
      <c r="F13" s="4">
        <v>0.9862666726112366</v>
      </c>
      <c r="L13" s="3">
        <v>0.0</v>
      </c>
    </row>
    <row r="14">
      <c r="A14" s="5">
        <v>0.9789999723434448</v>
      </c>
      <c r="B14" s="4">
        <v>0.9266166687011719</v>
      </c>
      <c r="C14" s="4">
        <v>0.9673833250999451</v>
      </c>
      <c r="D14" s="4">
        <v>0.9767333269119263</v>
      </c>
      <c r="E14" s="4">
        <v>0.9820500016212463</v>
      </c>
      <c r="F14" s="4">
        <v>0.9865333437919617</v>
      </c>
    </row>
    <row r="15">
      <c r="A15" s="5">
        <v>0.9739000201225281</v>
      </c>
      <c r="B15" s="4">
        <v>0.927299976348877</v>
      </c>
      <c r="C15" s="4">
        <v>0.9656999707221985</v>
      </c>
      <c r="D15" s="4">
        <v>0.9764500260353088</v>
      </c>
      <c r="E15" s="4">
        <v>0.9816499948501587</v>
      </c>
      <c r="F15" s="4">
        <v>0.9854666590690613</v>
      </c>
    </row>
    <row r="16">
      <c r="A16" s="5">
        <v>0.9750999808311462</v>
      </c>
      <c r="B16" s="4">
        <v>0.9270333051681519</v>
      </c>
      <c r="C16" s="4">
        <v>0.9661499857902527</v>
      </c>
      <c r="D16" s="4">
        <v>0.9757166504859924</v>
      </c>
      <c r="E16" s="4">
        <v>0.9823166728019714</v>
      </c>
      <c r="F16" s="4">
        <v>0.9850166440010071</v>
      </c>
    </row>
    <row r="17">
      <c r="A17" s="5">
        <v>0.9771999716758728</v>
      </c>
      <c r="B17" s="4">
        <v>0.9268666505813599</v>
      </c>
      <c r="C17" s="4">
        <v>0.9680833220481873</v>
      </c>
      <c r="D17" s="4">
        <v>0.977733314037323</v>
      </c>
      <c r="E17" s="4">
        <v>0.982699990272522</v>
      </c>
      <c r="F17" s="4">
        <v>0.9873999953269958</v>
      </c>
    </row>
    <row r="18">
      <c r="A18" s="5">
        <v>0.9742000102996826</v>
      </c>
      <c r="B18" s="4">
        <v>0.9255333542823792</v>
      </c>
      <c r="C18" s="4">
        <v>0.9660999774932861</v>
      </c>
      <c r="D18" s="4">
        <v>0.9760500192642212</v>
      </c>
      <c r="E18" s="4">
        <v>0.9825999736785889</v>
      </c>
      <c r="F18" s="4">
        <v>0.985883355140686</v>
      </c>
    </row>
    <row r="19">
      <c r="A19" s="5">
        <v>0.9772999882698059</v>
      </c>
      <c r="B19" s="4">
        <v>0.9240333437919617</v>
      </c>
      <c r="C19" s="4">
        <v>0.9653333425521851</v>
      </c>
      <c r="D19" s="4">
        <v>0.9763333201408386</v>
      </c>
      <c r="E19" s="4">
        <v>0.9816499948501587</v>
      </c>
      <c r="F19" s="4">
        <v>0.9862499833106995</v>
      </c>
    </row>
    <row r="20">
      <c r="A20" s="5">
        <v>0.9782999753952026</v>
      </c>
      <c r="B20" s="4">
        <v>0.9256166815757751</v>
      </c>
      <c r="C20" s="4">
        <v>0.9661666750907898</v>
      </c>
      <c r="D20" s="4">
        <v>0.9765833616256714</v>
      </c>
      <c r="E20" s="4">
        <v>0.9821833372116089</v>
      </c>
      <c r="F20" s="4">
        <v>0.9862666726112366</v>
      </c>
    </row>
    <row r="21">
      <c r="A21" s="5">
        <v>0.9731000065803528</v>
      </c>
      <c r="B21" s="4">
        <v>0.9258000254631042</v>
      </c>
      <c r="C21" s="4">
        <v>0.9657333493232727</v>
      </c>
      <c r="D21" s="4">
        <v>0.976016640663147</v>
      </c>
      <c r="E21" s="4">
        <v>0.9819333553314209</v>
      </c>
      <c r="F21" s="4">
        <v>0.9852499961853027</v>
      </c>
    </row>
    <row r="22">
      <c r="A22" s="5">
        <v>0.9757000207901001</v>
      </c>
      <c r="B22" s="4">
        <v>0.9272833466529846</v>
      </c>
      <c r="C22" s="4">
        <v>0.9662500023841858</v>
      </c>
      <c r="D22" s="4">
        <v>0.9764666557312012</v>
      </c>
      <c r="E22" s="4">
        <v>0.9823166728019714</v>
      </c>
      <c r="F22" s="4">
        <v>0.9863166809082031</v>
      </c>
    </row>
    <row r="23">
      <c r="A23" s="5">
        <v>0.9779000282287598</v>
      </c>
      <c r="B23" s="4">
        <v>0.9243166446685791</v>
      </c>
      <c r="C23" s="4">
        <v>0.9656500220298767</v>
      </c>
      <c r="D23" s="4">
        <v>0.9762666821479797</v>
      </c>
      <c r="E23" s="4">
        <v>0.9827333092689514</v>
      </c>
      <c r="F23" s="4">
        <v>0.9859499931335449</v>
      </c>
    </row>
    <row r="24">
      <c r="A24" s="5">
        <v>0.9718000292778015</v>
      </c>
      <c r="B24" s="4">
        <v>0.9252833127975464</v>
      </c>
      <c r="C24" s="4">
        <v>0.9667166471481323</v>
      </c>
      <c r="D24" s="4">
        <v>0.9769666790962219</v>
      </c>
      <c r="E24" s="4">
        <v>0.9828333258628845</v>
      </c>
      <c r="F24" s="4">
        <v>0.9863666892051697</v>
      </c>
    </row>
    <row r="25">
      <c r="A25" s="5">
        <v>0.9778000116348267</v>
      </c>
      <c r="B25" s="4">
        <v>0.9260333180427551</v>
      </c>
      <c r="C25" s="4">
        <v>0.9666333198547363</v>
      </c>
      <c r="D25" s="4">
        <v>0.9771000146865845</v>
      </c>
      <c r="E25" s="4">
        <v>0.9819833040237427</v>
      </c>
      <c r="F25" s="4">
        <v>0.9867166876792908</v>
      </c>
    </row>
    <row r="26">
      <c r="A26" s="5">
        <v>0.9779999852180481</v>
      </c>
      <c r="B26" s="4">
        <v>0.9267500042915344</v>
      </c>
      <c r="C26" s="4">
        <v>0.9670000076293945</v>
      </c>
      <c r="D26" s="4">
        <v>0.9766499996185303</v>
      </c>
      <c r="E26" s="4">
        <v>0.9823833107948303</v>
      </c>
      <c r="F26" s="4">
        <v>0.9861166477203369</v>
      </c>
    </row>
    <row r="27">
      <c r="A27" s="5">
        <v>0.9761999845504761</v>
      </c>
      <c r="B27" s="4">
        <v>0.9261000156402588</v>
      </c>
      <c r="C27" s="4">
        <v>0.9667333364486694</v>
      </c>
      <c r="D27" s="4">
        <v>0.9765666723251343</v>
      </c>
      <c r="E27" s="4">
        <v>0.9826499819755554</v>
      </c>
      <c r="F27" s="4">
        <v>0.9860833287239075</v>
      </c>
    </row>
    <row r="28">
      <c r="A28" s="5">
        <v>0.9793999791145325</v>
      </c>
      <c r="B28" s="4">
        <v>0.9271666407585144</v>
      </c>
      <c r="C28" s="4">
        <v>0.966866672039032</v>
      </c>
      <c r="D28" s="4">
        <v>0.9772499799728394</v>
      </c>
      <c r="E28" s="4">
        <v>0.9830499887466431</v>
      </c>
      <c r="F28" s="4">
        <v>0.9865166544914246</v>
      </c>
    </row>
    <row r="29">
      <c r="A29" s="5">
        <v>0.9726999998092651</v>
      </c>
      <c r="B29" s="4">
        <v>0.9265833497047424</v>
      </c>
      <c r="C29" s="4">
        <v>0.9665166735649109</v>
      </c>
      <c r="D29" s="4">
        <v>0.9763833284378052</v>
      </c>
      <c r="E29" s="4">
        <v>0.9823833107948303</v>
      </c>
      <c r="F29" s="4">
        <v>0.9856333136558533</v>
      </c>
    </row>
    <row r="30">
      <c r="A30" s="5">
        <v>0.9751999974250793</v>
      </c>
      <c r="B30" s="4">
        <v>0.9277999997138977</v>
      </c>
      <c r="C30" s="4">
        <v>0.9678166508674622</v>
      </c>
      <c r="D30" s="4">
        <v>0.9768333435058594</v>
      </c>
      <c r="E30" s="4">
        <v>0.9824333190917969</v>
      </c>
      <c r="F30" s="4">
        <v>0.9865000247955322</v>
      </c>
    </row>
    <row r="31">
      <c r="A31" s="5">
        <v>0.9735999703407288</v>
      </c>
      <c r="B31" s="4">
        <v>0.9282500147819519</v>
      </c>
      <c r="C31" s="4">
        <v>0.9664999842643738</v>
      </c>
      <c r="D31" s="4">
        <v>0.977150022983551</v>
      </c>
      <c r="E31" s="4">
        <v>0.9822333455085754</v>
      </c>
      <c r="F31" s="4">
        <v>0.9864166378974915</v>
      </c>
    </row>
    <row r="32">
      <c r="A32" s="5">
        <v>0.9743000268936157</v>
      </c>
      <c r="B32" s="4">
        <v>0.9278166890144348</v>
      </c>
      <c r="C32" s="4">
        <v>0.9675333499908447</v>
      </c>
      <c r="D32" s="4">
        <v>0.9771166443824768</v>
      </c>
      <c r="E32" s="4">
        <v>0.982699990272522</v>
      </c>
      <c r="F32" s="4">
        <v>0.9859333038330078</v>
      </c>
    </row>
    <row r="33">
      <c r="A33" s="5">
        <v>0.9761000275611877</v>
      </c>
      <c r="B33" s="4">
        <v>0.9260333180427551</v>
      </c>
      <c r="C33" s="4">
        <v>0.9667166471481323</v>
      </c>
      <c r="D33" s="4">
        <v>0.9762833118438721</v>
      </c>
      <c r="E33" s="4">
        <v>0.9819499850273132</v>
      </c>
      <c r="F33" s="4">
        <v>0.9863166809082031</v>
      </c>
    </row>
    <row r="34">
      <c r="A34" s="5">
        <v>0.9771999716758728</v>
      </c>
      <c r="B34" s="4">
        <v>0.928849995136261</v>
      </c>
      <c r="C34" s="4">
        <v>0.9677833318710327</v>
      </c>
      <c r="D34" s="4">
        <v>0.9777666926383972</v>
      </c>
      <c r="E34" s="4">
        <v>0.9836666584014893</v>
      </c>
      <c r="F34" s="4">
        <v>0.9868666529655457</v>
      </c>
    </row>
    <row r="35">
      <c r="A35" s="5">
        <v>0.9732000231742859</v>
      </c>
      <c r="B35" s="4">
        <v>0.9251833558082581</v>
      </c>
      <c r="C35" s="4">
        <v>0.9668333530426025</v>
      </c>
      <c r="D35" s="4">
        <v>0.9763333201408386</v>
      </c>
      <c r="E35" s="4">
        <v>0.9817833304405212</v>
      </c>
      <c r="F35" s="4">
        <v>0.9861500263214111</v>
      </c>
    </row>
    <row r="36">
      <c r="A36" s="5">
        <v>0.9778000116348267</v>
      </c>
      <c r="B36" s="4">
        <v>0.9278333187103271</v>
      </c>
      <c r="C36" s="4">
        <v>0.9672166705131531</v>
      </c>
      <c r="D36" s="4">
        <v>0.9771000146865845</v>
      </c>
      <c r="E36" s="4">
        <v>0.9828166961669922</v>
      </c>
      <c r="F36" s="4">
        <v>0.9868000149726868</v>
      </c>
    </row>
    <row r="37">
      <c r="A37" s="5">
        <v>0.9787999987602234</v>
      </c>
      <c r="B37" s="4">
        <v>0.9260500073432922</v>
      </c>
      <c r="C37" s="4">
        <v>0.9657666683197021</v>
      </c>
      <c r="D37" s="4">
        <v>0.9759166836738586</v>
      </c>
      <c r="E37" s="4">
        <v>0.9815999865531921</v>
      </c>
      <c r="F37" s="4">
        <v>0.9855666756629944</v>
      </c>
    </row>
    <row r="38">
      <c r="A38" s="5">
        <v>0.9775000214576721</v>
      </c>
      <c r="B38" s="4">
        <v>0.9256333112716675</v>
      </c>
      <c r="C38" s="4">
        <v>0.9667666554450989</v>
      </c>
      <c r="D38" s="4">
        <v>0.9776166677474976</v>
      </c>
      <c r="E38" s="4">
        <v>0.982616662979126</v>
      </c>
      <c r="F38" s="4">
        <v>0.9866499900817871</v>
      </c>
    </row>
    <row r="39">
      <c r="A39" s="5">
        <v>0.9761999845504761</v>
      </c>
      <c r="B39" s="4">
        <v>0.9262666702270508</v>
      </c>
      <c r="C39" s="4">
        <v>0.9664499759674072</v>
      </c>
      <c r="D39" s="4">
        <v>0.9771999716758728</v>
      </c>
      <c r="E39" s="4">
        <v>0.982283353805542</v>
      </c>
      <c r="F39" s="4">
        <v>0.9861166477203369</v>
      </c>
    </row>
    <row r="40">
      <c r="A40" s="5">
        <v>0.9751999974250793</v>
      </c>
      <c r="B40" s="4">
        <v>0.9259833097457886</v>
      </c>
      <c r="C40" s="4">
        <v>0.9661999940872192</v>
      </c>
      <c r="D40" s="4">
        <v>0.9765499830245972</v>
      </c>
      <c r="E40" s="4">
        <v>0.9821000099182129</v>
      </c>
      <c r="F40" s="4">
        <v>0.985966682434082</v>
      </c>
    </row>
    <row r="41">
      <c r="A41" s="5">
        <v>0.9778000116348267</v>
      </c>
      <c r="B41" s="4">
        <v>0.9249500036239624</v>
      </c>
      <c r="C41" s="4">
        <v>0.9663500189781189</v>
      </c>
      <c r="D41" s="4">
        <v>0.9764833450317383</v>
      </c>
      <c r="E41" s="4">
        <v>0.9824666380882263</v>
      </c>
      <c r="F41" s="4">
        <v>0.9860333204269409</v>
      </c>
    </row>
    <row r="42">
      <c r="A42" s="5">
        <v>0.9771000146865845</v>
      </c>
      <c r="B42" s="4">
        <v>0.9283000230789185</v>
      </c>
      <c r="C42" s="4">
        <v>0.9664999842643738</v>
      </c>
      <c r="D42" s="4">
        <v>0.9771000146865845</v>
      </c>
      <c r="E42" s="4">
        <v>0.9819166660308838</v>
      </c>
      <c r="F42" s="4">
        <v>0.9865833520889282</v>
      </c>
    </row>
    <row r="43">
      <c r="A43" s="5">
        <v>0.9711999893188477</v>
      </c>
      <c r="B43" s="4">
        <v>0.9276999831199646</v>
      </c>
      <c r="C43" s="4">
        <v>0.9665833115577698</v>
      </c>
      <c r="D43" s="4">
        <v>0.9764833450317383</v>
      </c>
      <c r="E43" s="4">
        <v>0.982616662979126</v>
      </c>
      <c r="F43" s="4">
        <v>0.9858499765396118</v>
      </c>
    </row>
    <row r="44">
      <c r="A44" s="5">
        <v>0.9771999716758728</v>
      </c>
      <c r="B44" s="4">
        <v>0.9267666935920715</v>
      </c>
      <c r="C44" s="4">
        <v>0.965666651725769</v>
      </c>
      <c r="D44" s="4">
        <v>0.9768333435058594</v>
      </c>
      <c r="E44" s="4">
        <v>0.9820333123207092</v>
      </c>
      <c r="F44" s="4">
        <v>0.9858499765396118</v>
      </c>
    </row>
    <row r="45">
      <c r="A45" s="5">
        <v>0.9740999937057495</v>
      </c>
      <c r="B45" s="4">
        <v>0.9289500117301941</v>
      </c>
      <c r="C45" s="4">
        <v>0.9670000076293945</v>
      </c>
      <c r="D45" s="4">
        <v>0.9770500063896179</v>
      </c>
      <c r="E45" s="4">
        <v>0.9832333326339722</v>
      </c>
      <c r="F45" s="4">
        <v>0.9864500164985657</v>
      </c>
    </row>
    <row r="46">
      <c r="A46" s="5">
        <v>0.9764000177383423</v>
      </c>
      <c r="B46" s="4">
        <v>0.9272500276565552</v>
      </c>
      <c r="C46" s="4">
        <v>0.967283308506012</v>
      </c>
      <c r="D46" s="4">
        <v>0.9778000116348267</v>
      </c>
      <c r="E46" s="4">
        <v>0.9833666682243347</v>
      </c>
      <c r="F46" s="4">
        <v>0.98580002784729</v>
      </c>
    </row>
    <row r="47">
      <c r="A47" s="5">
        <v>0.9775000214576721</v>
      </c>
      <c r="B47" s="4">
        <v>0.9253833293914795</v>
      </c>
      <c r="C47" s="4">
        <v>0.9665833115577698</v>
      </c>
      <c r="D47" s="4">
        <v>0.975766658782959</v>
      </c>
      <c r="E47" s="4">
        <v>0.9814000129699707</v>
      </c>
      <c r="F47" s="4">
        <v>0.9853500127792358</v>
      </c>
    </row>
    <row r="48">
      <c r="A48" s="5">
        <v>0.9750999808311462</v>
      </c>
      <c r="B48" s="4">
        <v>0.9288166761398315</v>
      </c>
      <c r="C48" s="4">
        <v>0.9684500098228455</v>
      </c>
      <c r="D48" s="4">
        <v>0.9781333208084106</v>
      </c>
      <c r="E48" s="4">
        <v>0.9834333062171936</v>
      </c>
      <c r="F48" s="4">
        <v>0.9865666627883911</v>
      </c>
    </row>
    <row r="49">
      <c r="A49" s="5">
        <v>0.9757999777793884</v>
      </c>
      <c r="B49" s="4">
        <v>0.9248666763305664</v>
      </c>
      <c r="C49" s="4">
        <v>0.965583324432373</v>
      </c>
      <c r="D49" s="4">
        <v>0.9753833413124084</v>
      </c>
      <c r="E49" s="4">
        <v>0.981416642665863</v>
      </c>
      <c r="F49" s="4">
        <v>0.9853000044822693</v>
      </c>
    </row>
    <row r="50">
      <c r="A50" s="5">
        <v>0.9767000079154968</v>
      </c>
      <c r="B50" s="4">
        <v>0.9271000027656555</v>
      </c>
      <c r="C50" s="4">
        <v>0.9660666584968567</v>
      </c>
      <c r="D50" s="4">
        <v>0.9761999845504761</v>
      </c>
      <c r="E50" s="4">
        <v>0.9818999767303467</v>
      </c>
      <c r="F50" s="4">
        <v>0.9864000082015991</v>
      </c>
    </row>
    <row r="51">
      <c r="A51" s="5">
        <v>0.973800003528595</v>
      </c>
      <c r="B51" s="4">
        <v>0.9259666800498962</v>
      </c>
      <c r="C51" s="4">
        <v>0.9661999940872192</v>
      </c>
      <c r="D51" s="4">
        <v>0.9764000177383423</v>
      </c>
      <c r="E51" s="4">
        <v>0.9820833206176758</v>
      </c>
      <c r="F51" s="4">
        <v>0.9862666726112366</v>
      </c>
    </row>
    <row r="52">
      <c r="A52" s="5">
        <v>0.9761000275611877</v>
      </c>
      <c r="B52" s="4">
        <v>0.927383303642273</v>
      </c>
      <c r="C52" s="4">
        <v>0.9672666788101196</v>
      </c>
      <c r="D52" s="4">
        <v>0.9767333269119263</v>
      </c>
      <c r="E52" s="4">
        <v>0.9824333190917969</v>
      </c>
      <c r="F52" s="4">
        <v>0.9867833256721497</v>
      </c>
    </row>
    <row r="53">
      <c r="A53" s="5">
        <v>0.9793000221252441</v>
      </c>
      <c r="B53" s="4">
        <v>0.9249500036239624</v>
      </c>
      <c r="C53" s="4">
        <v>0.9681000113487244</v>
      </c>
      <c r="D53" s="4">
        <v>0.9772499799728394</v>
      </c>
      <c r="E53" s="4">
        <v>0.9830166697502136</v>
      </c>
      <c r="F53" s="4">
        <v>0.9867666959762573</v>
      </c>
    </row>
    <row r="54">
      <c r="A54" s="5">
        <v>0.9769999980926514</v>
      </c>
      <c r="B54" s="4">
        <v>0.9279666543006897</v>
      </c>
      <c r="C54" s="4">
        <v>0.9659333229064941</v>
      </c>
      <c r="D54" s="4">
        <v>0.9757166504859924</v>
      </c>
      <c r="E54" s="4">
        <v>0.9812166690826416</v>
      </c>
      <c r="F54" s="4">
        <v>0.9856166839599609</v>
      </c>
    </row>
    <row r="55">
      <c r="A55" s="5">
        <v>0.9778000116348267</v>
      </c>
      <c r="B55" s="4">
        <v>0.9275000095367432</v>
      </c>
      <c r="C55" s="4">
        <v>0.9671000242233276</v>
      </c>
      <c r="D55" s="4">
        <v>0.977150022983551</v>
      </c>
      <c r="E55" s="4">
        <v>0.9824666380882263</v>
      </c>
      <c r="F55" s="4">
        <v>0.9867666959762573</v>
      </c>
    </row>
    <row r="56">
      <c r="A56" s="5">
        <v>0.9750000238418579</v>
      </c>
      <c r="B56" s="4">
        <v>0.9265333414077759</v>
      </c>
      <c r="C56" s="4">
        <v>0.9665166735649109</v>
      </c>
      <c r="D56" s="4">
        <v>0.9768166542053223</v>
      </c>
      <c r="E56" s="4">
        <v>0.9818000197410583</v>
      </c>
      <c r="F56" s="4">
        <v>0.9855999946594238</v>
      </c>
    </row>
    <row r="57">
      <c r="A57" s="5">
        <v>0.9767000079154968</v>
      </c>
      <c r="B57" s="4">
        <v>0.9273333549499512</v>
      </c>
      <c r="C57" s="4">
        <v>0.9665166735649109</v>
      </c>
      <c r="D57" s="4">
        <v>0.9769666790962219</v>
      </c>
      <c r="E57" s="4">
        <v>0.9825166463851929</v>
      </c>
      <c r="F57" s="4">
        <v>0.9868500232696533</v>
      </c>
    </row>
    <row r="58">
      <c r="A58" s="5">
        <v>0.9765999913215637</v>
      </c>
      <c r="B58" s="4">
        <v>0.9261833429336548</v>
      </c>
      <c r="C58" s="4">
        <v>0.9661999940872192</v>
      </c>
      <c r="D58" s="4">
        <v>0.9766666889190674</v>
      </c>
      <c r="E58" s="4">
        <v>0.9822999835014343</v>
      </c>
      <c r="F58" s="4">
        <v>0.985450029373169</v>
      </c>
    </row>
    <row r="59">
      <c r="A59" s="5">
        <v>0.9732999801635742</v>
      </c>
      <c r="B59" s="4">
        <v>0.9261999726295471</v>
      </c>
      <c r="C59" s="4">
        <v>0.9654666781425476</v>
      </c>
      <c r="D59" s="4">
        <v>0.9770833253860474</v>
      </c>
      <c r="E59" s="4">
        <v>0.9827333092689514</v>
      </c>
      <c r="F59" s="4">
        <v>0.9863499999046326</v>
      </c>
    </row>
    <row r="60">
      <c r="A60" s="5">
        <v>0.9761000275611877</v>
      </c>
      <c r="B60" s="4">
        <v>0.9268500208854675</v>
      </c>
      <c r="C60" s="4">
        <v>0.9662666916847229</v>
      </c>
      <c r="D60" s="4">
        <v>0.9763833284378052</v>
      </c>
      <c r="E60" s="4">
        <v>0.9815000295639038</v>
      </c>
      <c r="F60" s="4">
        <v>0.9857833385467529</v>
      </c>
    </row>
    <row r="61">
      <c r="A61" s="5">
        <v>0.9753999710083008</v>
      </c>
      <c r="B61" s="4">
        <v>0.9281499981880188</v>
      </c>
      <c r="C61" s="4">
        <v>0.966783344745636</v>
      </c>
      <c r="D61" s="4">
        <v>0.9764500260353088</v>
      </c>
      <c r="E61" s="4">
        <v>0.9820500016212463</v>
      </c>
      <c r="F61" s="4">
        <v>0.9864333271980286</v>
      </c>
    </row>
    <row r="62">
      <c r="A62" s="5">
        <v>0.9767000079154968</v>
      </c>
      <c r="B62" s="4">
        <v>0.9246666431427002</v>
      </c>
      <c r="C62" s="4">
        <v>0.9646666646003723</v>
      </c>
      <c r="D62" s="4">
        <v>0.9752333164215088</v>
      </c>
      <c r="E62" s="4">
        <v>0.9815166592597961</v>
      </c>
      <c r="F62" s="4">
        <v>0.9863666892051697</v>
      </c>
    </row>
    <row r="63">
      <c r="A63" s="5">
        <v>0.9771000146865845</v>
      </c>
      <c r="B63" s="4">
        <v>0.9282833337783813</v>
      </c>
      <c r="C63" s="4">
        <v>0.966533362865448</v>
      </c>
      <c r="D63" s="4">
        <v>0.9769666790962219</v>
      </c>
      <c r="E63" s="4">
        <v>0.9823499917984009</v>
      </c>
      <c r="F63" s="4">
        <v>0.9857333302497864</v>
      </c>
    </row>
    <row r="64">
      <c r="A64" s="5">
        <v>0.9776999950408936</v>
      </c>
      <c r="B64" s="4">
        <v>0.927216649055481</v>
      </c>
      <c r="C64" s="4">
        <v>0.9666833281517029</v>
      </c>
      <c r="D64" s="4">
        <v>0.9771666526794434</v>
      </c>
      <c r="E64" s="4">
        <v>0.9827666878700256</v>
      </c>
      <c r="F64" s="4">
        <v>0.9865166544914246</v>
      </c>
    </row>
    <row r="65">
      <c r="A65" s="5">
        <v>0.9757999777793884</v>
      </c>
      <c r="B65" s="4">
        <v>0.926800012588501</v>
      </c>
      <c r="C65" s="4">
        <v>0.9660666584968567</v>
      </c>
      <c r="D65" s="4">
        <v>0.9765666723251343</v>
      </c>
      <c r="E65" s="4">
        <v>0.9822333455085754</v>
      </c>
      <c r="F65" s="4">
        <v>0.9859499931335449</v>
      </c>
    </row>
    <row r="66">
      <c r="A66" s="5">
        <v>0.9772999882698059</v>
      </c>
      <c r="B66" s="4">
        <v>0.9263833165168762</v>
      </c>
      <c r="C66" s="4">
        <v>0.9658833146095276</v>
      </c>
      <c r="D66" s="4">
        <v>0.9764500260353088</v>
      </c>
      <c r="E66" s="4">
        <v>0.982699990272522</v>
      </c>
      <c r="F66" s="4">
        <v>0.9861000180244446</v>
      </c>
    </row>
    <row r="67">
      <c r="A67" s="5">
        <v>0.9760000109672546</v>
      </c>
      <c r="B67" s="4">
        <v>0.9270166754722595</v>
      </c>
      <c r="C67" s="4">
        <v>0.9659500122070312</v>
      </c>
      <c r="D67" s="4">
        <v>0.9766499996185303</v>
      </c>
      <c r="E67" s="4">
        <v>0.9826499819755554</v>
      </c>
      <c r="F67" s="4">
        <v>0.9861000180244446</v>
      </c>
    </row>
    <row r="68">
      <c r="A68" s="5">
        <v>0.9771999716758728</v>
      </c>
      <c r="B68" s="4">
        <v>0.9270666837692261</v>
      </c>
      <c r="C68" s="4">
        <v>0.96711665391922</v>
      </c>
      <c r="D68" s="4">
        <v>0.9771833419799805</v>
      </c>
      <c r="E68" s="4">
        <v>0.9824666380882263</v>
      </c>
      <c r="F68" s="4">
        <v>0.9858499765396118</v>
      </c>
    </row>
    <row r="69">
      <c r="A69" s="5">
        <v>0.9754999876022339</v>
      </c>
      <c r="B69" s="4">
        <v>0.9255666732788086</v>
      </c>
      <c r="C69" s="4">
        <v>0.9669166803359985</v>
      </c>
      <c r="D69" s="4">
        <v>0.9767666459083557</v>
      </c>
      <c r="E69" s="4">
        <v>0.9819333553314209</v>
      </c>
      <c r="F69" s="4">
        <v>0.986383318901062</v>
      </c>
    </row>
    <row r="70">
      <c r="A70" s="5">
        <v>0.9779999852180481</v>
      </c>
      <c r="B70" s="4">
        <v>0.9278833270072937</v>
      </c>
      <c r="C70" s="4">
        <v>0.9671000242233276</v>
      </c>
      <c r="D70" s="4">
        <v>0.9775333404541016</v>
      </c>
      <c r="E70" s="4">
        <v>0.9832333326339722</v>
      </c>
      <c r="F70" s="4">
        <v>0.9869833588600159</v>
      </c>
    </row>
    <row r="71">
      <c r="A71" s="5">
        <v>0.9767000079154968</v>
      </c>
      <c r="B71" s="4">
        <v>0.9279833436012268</v>
      </c>
      <c r="C71" s="4">
        <v>0.9667333364486694</v>
      </c>
      <c r="D71" s="4">
        <v>0.9767166376113892</v>
      </c>
      <c r="E71" s="4">
        <v>0.9820166826248169</v>
      </c>
      <c r="F71" s="4">
        <v>0.9862666726112366</v>
      </c>
    </row>
    <row r="72">
      <c r="A72" s="5">
        <v>0.9753000140190125</v>
      </c>
      <c r="B72" s="4">
        <v>0.925083339214325</v>
      </c>
      <c r="C72" s="4">
        <v>0.9659166932106018</v>
      </c>
      <c r="D72" s="4">
        <v>0.9770333170890808</v>
      </c>
      <c r="E72" s="4">
        <v>0.9830999970436096</v>
      </c>
      <c r="F72" s="4">
        <v>0.9860166907310486</v>
      </c>
    </row>
    <row r="73">
      <c r="A73" s="5">
        <v>0.9732000231742859</v>
      </c>
      <c r="B73" s="4">
        <v>0.9268666505813599</v>
      </c>
      <c r="C73" s="4">
        <v>0.9659000039100647</v>
      </c>
      <c r="D73" s="4">
        <v>0.9756333231925964</v>
      </c>
      <c r="E73" s="4">
        <v>0.9819499850273132</v>
      </c>
      <c r="F73" s="4">
        <v>0.985966682434082</v>
      </c>
    </row>
    <row r="74">
      <c r="A74" s="5">
        <v>0.977400004863739</v>
      </c>
      <c r="B74" s="4">
        <v>0.9241666793823242</v>
      </c>
      <c r="C74" s="4">
        <v>0.9652166962623596</v>
      </c>
      <c r="D74" s="4">
        <v>0.9749833345413208</v>
      </c>
      <c r="E74" s="4">
        <v>0.9816666841506958</v>
      </c>
      <c r="F74" s="4">
        <v>0.9864000082015991</v>
      </c>
    </row>
    <row r="75">
      <c r="A75" s="5">
        <v>0.9769999980926514</v>
      </c>
      <c r="B75" s="4">
        <v>0.9259666800498962</v>
      </c>
      <c r="C75" s="4">
        <v>0.9662333130836487</v>
      </c>
      <c r="D75" s="4">
        <v>0.9765666723251343</v>
      </c>
      <c r="E75" s="4">
        <v>0.9818500280380249</v>
      </c>
      <c r="F75" s="4">
        <v>0.9850500226020813</v>
      </c>
    </row>
    <row r="76">
      <c r="A76" s="5">
        <v>0.9769999980926514</v>
      </c>
      <c r="B76" s="4">
        <v>0.9276333451271057</v>
      </c>
      <c r="C76" s="4">
        <v>0.9659500122070312</v>
      </c>
      <c r="D76" s="4">
        <v>0.9759166836738586</v>
      </c>
      <c r="E76" s="4">
        <v>0.9822499752044678</v>
      </c>
      <c r="F76" s="4">
        <v>0.9855666756629944</v>
      </c>
    </row>
    <row r="77">
      <c r="A77" s="5">
        <v>0.9789999723434448</v>
      </c>
      <c r="B77" s="4">
        <v>0.9259999990463257</v>
      </c>
      <c r="C77" s="4">
        <v>0.9668833613395691</v>
      </c>
      <c r="D77" s="4">
        <v>0.9768999814987183</v>
      </c>
      <c r="E77" s="4">
        <v>0.9824333190917969</v>
      </c>
      <c r="F77" s="4">
        <v>0.9852666854858398</v>
      </c>
    </row>
    <row r="78">
      <c r="A78" s="5">
        <v>0.9764999747276306</v>
      </c>
      <c r="B78" s="4">
        <v>0.9289500117301941</v>
      </c>
      <c r="C78" s="4">
        <v>0.9668833613395691</v>
      </c>
      <c r="D78" s="4">
        <v>0.9761499762535095</v>
      </c>
      <c r="E78" s="4">
        <v>0.9820500016212463</v>
      </c>
      <c r="F78" s="4">
        <v>0.9855333566665649</v>
      </c>
    </row>
    <row r="79">
      <c r="A79" s="5">
        <v>0.9758999943733215</v>
      </c>
      <c r="B79" s="4">
        <v>0.9267666935920715</v>
      </c>
      <c r="C79" s="4">
        <v>0.9663333296775818</v>
      </c>
      <c r="D79" s="4">
        <v>0.9762333035469055</v>
      </c>
      <c r="E79" s="4">
        <v>0.9819333553314209</v>
      </c>
      <c r="F79" s="4">
        <v>0.9862499833106995</v>
      </c>
    </row>
    <row r="80">
      <c r="A80" s="5">
        <v>0.9757999777793884</v>
      </c>
      <c r="B80" s="4">
        <v>0.9254666566848755</v>
      </c>
      <c r="C80" s="4">
        <v>0.9645833373069763</v>
      </c>
      <c r="D80" s="4">
        <v>0.975516676902771</v>
      </c>
      <c r="E80" s="4">
        <v>0.9823333621025085</v>
      </c>
      <c r="F80" s="4">
        <v>0.9857333302497864</v>
      </c>
    </row>
    <row r="81">
      <c r="A81" s="5">
        <v>0.9768999814987183</v>
      </c>
      <c r="B81" s="4">
        <v>0.9261166453361511</v>
      </c>
      <c r="C81" s="4">
        <v>0.965666651725769</v>
      </c>
      <c r="D81" s="4">
        <v>0.9764000177383423</v>
      </c>
      <c r="E81" s="4">
        <v>0.9821000099182129</v>
      </c>
      <c r="F81" s="4">
        <v>0.9859499931335449</v>
      </c>
    </row>
    <row r="82">
      <c r="A82" s="5">
        <v>0.9785000085830688</v>
      </c>
      <c r="B82" s="4">
        <v>0.9301166534423828</v>
      </c>
      <c r="C82" s="4">
        <v>0.968500018119812</v>
      </c>
      <c r="D82" s="4">
        <v>0.9778833389282227</v>
      </c>
      <c r="E82" s="4">
        <v>0.9824333190917969</v>
      </c>
      <c r="F82" s="4">
        <v>0.9870166778564453</v>
      </c>
    </row>
    <row r="83">
      <c r="A83" s="5">
        <v>0.9761999845504761</v>
      </c>
      <c r="B83" s="4">
        <v>0.9269833564758301</v>
      </c>
      <c r="C83" s="4">
        <v>0.9652000069618225</v>
      </c>
      <c r="D83" s="4">
        <v>0.9759666919708252</v>
      </c>
      <c r="E83" s="4">
        <v>0.9822333455085754</v>
      </c>
      <c r="F83" s="4">
        <v>0.9858499765396118</v>
      </c>
    </row>
    <row r="84">
      <c r="A84" s="5">
        <v>0.9783999919891357</v>
      </c>
      <c r="B84" s="4">
        <v>0.9265666604042053</v>
      </c>
      <c r="C84" s="4">
        <v>0.9660333395004272</v>
      </c>
      <c r="D84" s="4">
        <v>0.9778333306312561</v>
      </c>
      <c r="E84" s="4">
        <v>0.9821500182151794</v>
      </c>
      <c r="F84" s="4">
        <v>0.9869333505630493</v>
      </c>
    </row>
    <row r="85">
      <c r="A85" s="5">
        <v>0.9735999703407288</v>
      </c>
      <c r="B85" s="4">
        <v>0.9238166809082031</v>
      </c>
      <c r="C85" s="4">
        <v>0.9661833047866821</v>
      </c>
      <c r="D85" s="4">
        <v>0.9754999876022339</v>
      </c>
      <c r="E85" s="4">
        <v>0.9821666479110718</v>
      </c>
      <c r="F85" s="4">
        <v>0.9850999712944031</v>
      </c>
    </row>
    <row r="86">
      <c r="A86" s="5">
        <v>0.977400004863739</v>
      </c>
      <c r="B86" s="4">
        <v>0.9265499711036682</v>
      </c>
      <c r="C86" s="4">
        <v>0.9673333168029785</v>
      </c>
      <c r="D86" s="4">
        <v>0.9775999784469604</v>
      </c>
      <c r="E86" s="4">
        <v>0.982699990272522</v>
      </c>
      <c r="F86" s="4">
        <v>0.9868999719619751</v>
      </c>
    </row>
    <row r="87">
      <c r="A87" s="5">
        <v>0.9776999950408936</v>
      </c>
      <c r="B87" s="4">
        <v>0.926966667175293</v>
      </c>
      <c r="C87" s="4">
        <v>0.9661166667938232</v>
      </c>
      <c r="D87" s="4">
        <v>0.9770333170890808</v>
      </c>
      <c r="E87" s="4">
        <v>0.9815166592597961</v>
      </c>
      <c r="F87" s="4">
        <v>0.9867833256721497</v>
      </c>
    </row>
    <row r="88">
      <c r="A88" s="5">
        <v>0.9731000065803528</v>
      </c>
      <c r="B88" s="4">
        <v>0.9281666874885559</v>
      </c>
      <c r="C88" s="4">
        <v>0.9672333598136902</v>
      </c>
      <c r="D88" s="4">
        <v>0.9768999814987183</v>
      </c>
      <c r="E88" s="4">
        <v>0.9835333228111267</v>
      </c>
      <c r="F88" s="4">
        <v>0.9867333173751831</v>
      </c>
    </row>
    <row r="89">
      <c r="A89" s="5">
        <v>0.9757999777793884</v>
      </c>
      <c r="B89" s="4">
        <v>0.9269000291824341</v>
      </c>
      <c r="C89" s="4">
        <v>0.9676666855812073</v>
      </c>
      <c r="D89" s="4">
        <v>0.9773666858673096</v>
      </c>
      <c r="E89" s="4">
        <v>0.9830166697502136</v>
      </c>
      <c r="F89" s="4">
        <v>0.9866999983787537</v>
      </c>
    </row>
    <row r="90">
      <c r="A90" s="5">
        <v>0.9757000207901001</v>
      </c>
      <c r="B90" s="4">
        <v>0.9269000291824341</v>
      </c>
      <c r="C90" s="4">
        <v>0.9664666652679443</v>
      </c>
      <c r="D90" s="4">
        <v>0.9763666391372681</v>
      </c>
      <c r="E90" s="4">
        <v>0.9829166531562805</v>
      </c>
      <c r="F90" s="4">
        <v>0.9867333173751831</v>
      </c>
    </row>
    <row r="91">
      <c r="A91" s="5">
        <v>0.9753999710083008</v>
      </c>
      <c r="B91" s="4">
        <v>0.9264166951179504</v>
      </c>
      <c r="C91" s="4">
        <v>0.966616690158844</v>
      </c>
      <c r="D91" s="4">
        <v>0.9772499799728394</v>
      </c>
      <c r="E91" s="4">
        <v>0.9825833439826965</v>
      </c>
      <c r="F91" s="4">
        <v>0.9862666726112366</v>
      </c>
    </row>
    <row r="92">
      <c r="A92" s="5">
        <v>0.9758999943733215</v>
      </c>
      <c r="B92" s="4">
        <v>0.9265999794006348</v>
      </c>
      <c r="C92" s="4">
        <v>0.9677333235740662</v>
      </c>
      <c r="D92" s="4">
        <v>0.9773833155632019</v>
      </c>
      <c r="E92" s="4">
        <v>0.9822666645050049</v>
      </c>
      <c r="F92" s="4">
        <v>0.986050009727478</v>
      </c>
    </row>
    <row r="93">
      <c r="A93" s="5">
        <v>0.9751999974250793</v>
      </c>
      <c r="B93" s="4">
        <v>0.9273666739463806</v>
      </c>
      <c r="C93" s="4">
        <v>0.9667333364486694</v>
      </c>
      <c r="D93" s="4">
        <v>0.9775333404541016</v>
      </c>
      <c r="E93" s="4">
        <v>0.9825500249862671</v>
      </c>
      <c r="F93" s="4">
        <v>0.9867333173751831</v>
      </c>
    </row>
    <row r="94">
      <c r="A94" s="5">
        <v>0.9771000146865845</v>
      </c>
      <c r="B94" s="4">
        <v>0.9277666807174683</v>
      </c>
      <c r="C94" s="4">
        <v>0.9671833515167236</v>
      </c>
      <c r="D94" s="4">
        <v>0.9772999882698059</v>
      </c>
      <c r="E94" s="4">
        <v>0.982783317565918</v>
      </c>
      <c r="F94" s="4">
        <v>0.9861833453178406</v>
      </c>
    </row>
    <row r="95">
      <c r="A95" s="5">
        <v>0.9767000079154968</v>
      </c>
      <c r="B95" s="4">
        <v>0.9240000247955322</v>
      </c>
      <c r="C95" s="4">
        <v>0.9657333493232727</v>
      </c>
      <c r="D95" s="4">
        <v>0.9766666889190674</v>
      </c>
      <c r="E95" s="4">
        <v>0.9825833439826965</v>
      </c>
      <c r="F95" s="4">
        <v>0.9854999780654907</v>
      </c>
    </row>
    <row r="96">
      <c r="A96" s="5">
        <v>0.9775000214576721</v>
      </c>
      <c r="B96" s="4">
        <v>0.9282833337783813</v>
      </c>
      <c r="C96" s="4">
        <v>0.96711665391922</v>
      </c>
      <c r="D96" s="4">
        <v>0.977066695690155</v>
      </c>
      <c r="E96" s="4">
        <v>0.9826499819755554</v>
      </c>
      <c r="F96" s="4">
        <v>0.9864000082015991</v>
      </c>
    </row>
    <row r="97">
      <c r="A97" s="5">
        <v>0.9763000011444092</v>
      </c>
      <c r="B97" s="4">
        <v>0.9266999959945679</v>
      </c>
      <c r="C97" s="4">
        <v>0.9668833613395691</v>
      </c>
      <c r="D97" s="4">
        <v>0.977233350276947</v>
      </c>
      <c r="E97" s="4">
        <v>0.9821833372116089</v>
      </c>
      <c r="F97" s="4">
        <v>0.9868500232696533</v>
      </c>
    </row>
    <row r="98">
      <c r="A98" s="5">
        <v>0.9763000011444092</v>
      </c>
      <c r="B98" s="4">
        <v>0.9279000163078308</v>
      </c>
      <c r="C98" s="4">
        <v>0.9664333462715149</v>
      </c>
      <c r="D98" s="4">
        <v>0.9769999980926514</v>
      </c>
      <c r="E98" s="4">
        <v>0.9828166961669922</v>
      </c>
      <c r="F98" s="4">
        <v>0.9867500066757202</v>
      </c>
    </row>
    <row r="99">
      <c r="A99" s="5">
        <v>0.9760000109672546</v>
      </c>
      <c r="B99" s="4">
        <v>0.9285500049591064</v>
      </c>
      <c r="C99" s="4">
        <v>0.9672666788101196</v>
      </c>
      <c r="D99" s="4">
        <v>0.9767833352088928</v>
      </c>
      <c r="E99" s="4">
        <v>0.9824166893959045</v>
      </c>
      <c r="F99" s="4">
        <v>0.9862333536148071</v>
      </c>
    </row>
    <row r="100">
      <c r="A100" s="5">
        <v>0.9758999943733215</v>
      </c>
      <c r="B100" s="4">
        <v>0.9273333549499512</v>
      </c>
      <c r="C100" s="4">
        <v>0.9672999978065491</v>
      </c>
      <c r="D100" s="4">
        <v>0.9770333170890808</v>
      </c>
      <c r="E100" s="4">
        <v>0.9829333424568176</v>
      </c>
      <c r="F100" s="4">
        <v>0.9873499870300293</v>
      </c>
    </row>
    <row r="101">
      <c r="A101" s="5">
        <v>0.9775000214576721</v>
      </c>
      <c r="B101" s="4">
        <v>0.9266666769981384</v>
      </c>
      <c r="C101" s="4">
        <v>0.9665833115577698</v>
      </c>
      <c r="D101" s="4">
        <v>0.9770166873931885</v>
      </c>
      <c r="E101" s="4">
        <v>0.9821333289146423</v>
      </c>
      <c r="F101" s="4">
        <v>0.9864833354949951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K1" s="1" t="s">
        <v>3</v>
      </c>
      <c r="L1" s="1" t="s">
        <v>4</v>
      </c>
      <c r="M1" s="1" t="s">
        <v>5</v>
      </c>
    </row>
    <row r="2">
      <c r="A2" s="4">
        <v>0.9782999753952026</v>
      </c>
      <c r="B2" s="4">
        <v>0.9222166538238525</v>
      </c>
      <c r="C2" s="4">
        <v>0.9657166600227356</v>
      </c>
      <c r="D2" s="4">
        <v>0.9770500063896179</v>
      </c>
      <c r="E2" s="4">
        <v>0.9836166501045227</v>
      </c>
      <c r="F2" s="4">
        <v>0.9872333407402039</v>
      </c>
      <c r="H2" s="1" t="s">
        <v>6</v>
      </c>
      <c r="I2" s="3">
        <f>AVERAGE(SwishAccuracies)</f>
        <v>0.9771810001</v>
      </c>
      <c r="K2" s="3">
        <f>I6</f>
        <v>0.9732999802</v>
      </c>
      <c r="L2" s="3">
        <f t="array" ref="L2:L13">FREQUENCY(SwishAccuracies, K2:K12)</f>
        <v>1</v>
      </c>
      <c r="M2" s="3">
        <f t="shared" ref="M2:M12" si="1">NORMDIST(K2,$I$2,$I$5,FALSE)</f>
        <v>7.738897865</v>
      </c>
    </row>
    <row r="3">
      <c r="A3" s="4">
        <v>0.9785000085830688</v>
      </c>
      <c r="B3" s="4">
        <v>0.9225166440010071</v>
      </c>
      <c r="C3" s="4">
        <v>0.9662666916847229</v>
      </c>
      <c r="D3" s="4">
        <v>0.9777166843414307</v>
      </c>
      <c r="E3" s="4">
        <v>0.9833833575248718</v>
      </c>
      <c r="F3" s="4">
        <v>0.9877833127975464</v>
      </c>
      <c r="H3" s="1" t="s">
        <v>7</v>
      </c>
      <c r="I3" s="3">
        <f>MEDIAN(SwishAccuracies)</f>
        <v>0.9772999883</v>
      </c>
      <c r="K3" s="3">
        <f t="shared" ref="K3:K12" si="2">K2+$I$9</f>
        <v>0.9740299821</v>
      </c>
      <c r="L3" s="3">
        <v>2.0</v>
      </c>
      <c r="M3" s="3">
        <f t="shared" si="1"/>
        <v>26.11952234</v>
      </c>
    </row>
    <row r="4">
      <c r="A4" s="4">
        <v>0.9746000170707703</v>
      </c>
      <c r="B4" s="4">
        <v>0.9228166937828064</v>
      </c>
      <c r="C4" s="4">
        <v>0.9659500122070312</v>
      </c>
      <c r="D4" s="4">
        <v>0.9766666889190674</v>
      </c>
      <c r="E4" s="4">
        <v>0.9828333258628845</v>
      </c>
      <c r="F4" s="4">
        <v>0.9866499900817871</v>
      </c>
      <c r="H4" s="1" t="s">
        <v>8</v>
      </c>
      <c r="I4" s="3">
        <f>MODE(SwishAccuracies)</f>
        <v>0.9764000177</v>
      </c>
      <c r="K4" s="3">
        <f t="shared" si="2"/>
        <v>0.974759984</v>
      </c>
      <c r="L4" s="3">
        <v>5.0</v>
      </c>
      <c r="M4" s="3">
        <f t="shared" si="1"/>
        <v>68.48061807</v>
      </c>
    </row>
    <row r="5">
      <c r="A5" s="4">
        <v>0.9745000004768372</v>
      </c>
      <c r="B5" s="4">
        <v>0.9206666946411133</v>
      </c>
      <c r="C5" s="4">
        <v>0.9649333357810974</v>
      </c>
      <c r="D5" s="4">
        <v>0.9769833087921143</v>
      </c>
      <c r="E5" s="4">
        <v>0.9836833477020264</v>
      </c>
      <c r="F5" s="4">
        <v>0.987416684627533</v>
      </c>
      <c r="H5" s="1" t="s">
        <v>9</v>
      </c>
      <c r="I5" s="3">
        <f>STDEV(SwishAccuracies)</f>
        <v>0.001452597078</v>
      </c>
      <c r="K5" s="3">
        <f t="shared" si="2"/>
        <v>0.9754899859</v>
      </c>
      <c r="L5" s="3">
        <v>3.0</v>
      </c>
      <c r="M5" s="3">
        <f t="shared" si="1"/>
        <v>139.4718103</v>
      </c>
    </row>
    <row r="6">
      <c r="A6" s="4">
        <v>0.9782000184059143</v>
      </c>
      <c r="B6" s="4">
        <v>0.92535001039505</v>
      </c>
      <c r="C6" s="4">
        <v>0.9661333560943604</v>
      </c>
      <c r="D6" s="4">
        <v>0.977733314037323</v>
      </c>
      <c r="E6" s="4">
        <v>0.9832666516304016</v>
      </c>
      <c r="F6" s="4">
        <v>0.9869166612625122</v>
      </c>
      <c r="H6" s="1" t="s">
        <v>10</v>
      </c>
      <c r="I6" s="3">
        <f>MIN(SwishAccuracies)</f>
        <v>0.9732999802</v>
      </c>
      <c r="K6" s="3">
        <f t="shared" si="2"/>
        <v>0.9762199879</v>
      </c>
      <c r="L6" s="3">
        <v>11.0</v>
      </c>
      <c r="M6" s="3">
        <f t="shared" si="1"/>
        <v>220.6589412</v>
      </c>
    </row>
    <row r="7">
      <c r="A7" s="4">
        <v>0.9775999784469604</v>
      </c>
      <c r="B7" s="4">
        <v>0.9226166605949402</v>
      </c>
      <c r="C7" s="4">
        <v>0.9662666916847229</v>
      </c>
      <c r="D7" s="4">
        <v>0.9772999882698059</v>
      </c>
      <c r="E7" s="4">
        <v>0.9825500249862671</v>
      </c>
      <c r="F7" s="4">
        <v>0.9870666861534119</v>
      </c>
      <c r="H7" s="1" t="s">
        <v>11</v>
      </c>
      <c r="I7" s="3">
        <f>MAX(SwishAccuracies)</f>
        <v>0.9805999994</v>
      </c>
      <c r="K7" s="3">
        <f t="shared" si="2"/>
        <v>0.9769499898</v>
      </c>
      <c r="L7" s="3">
        <v>20.0</v>
      </c>
      <c r="M7" s="3">
        <f t="shared" si="1"/>
        <v>271.1895482</v>
      </c>
    </row>
    <row r="8">
      <c r="A8" s="4">
        <v>0.9765999913215637</v>
      </c>
      <c r="B8" s="4">
        <v>0.9227666854858398</v>
      </c>
      <c r="C8" s="4">
        <v>0.9663166403770447</v>
      </c>
      <c r="D8" s="4">
        <v>0.9763000011444092</v>
      </c>
      <c r="E8" s="4">
        <v>0.9829000234603882</v>
      </c>
      <c r="F8" s="4">
        <v>0.9864333271980286</v>
      </c>
      <c r="H8" s="1" t="s">
        <v>12</v>
      </c>
      <c r="I8" s="3">
        <f>SQRT(COUNT(SwishAccuracies))</f>
        <v>10</v>
      </c>
      <c r="K8" s="3">
        <f t="shared" si="2"/>
        <v>0.9776799917</v>
      </c>
      <c r="L8" s="3">
        <v>21.0</v>
      </c>
      <c r="M8" s="3">
        <f t="shared" si="1"/>
        <v>258.9051508</v>
      </c>
    </row>
    <row r="9">
      <c r="A9" s="4">
        <v>0.9765999913215637</v>
      </c>
      <c r="B9" s="4">
        <v>0.9221000075340271</v>
      </c>
      <c r="C9" s="4">
        <v>0.9661999940872192</v>
      </c>
      <c r="D9" s="4">
        <v>0.977066695690155</v>
      </c>
      <c r="E9" s="4">
        <v>0.982866644859314</v>
      </c>
      <c r="F9" s="4">
        <v>0.9867500066757202</v>
      </c>
      <c r="H9" s="1" t="s">
        <v>13</v>
      </c>
      <c r="I9" s="3">
        <f>($I$7 - $I$6) / $I$8</f>
        <v>0.0007300019264</v>
      </c>
      <c r="K9" s="3">
        <f t="shared" si="2"/>
        <v>0.9784099936</v>
      </c>
      <c r="L9" s="3">
        <v>20.0</v>
      </c>
      <c r="M9" s="3">
        <f t="shared" si="1"/>
        <v>192.010403</v>
      </c>
    </row>
    <row r="10">
      <c r="A10" s="4">
        <v>0.9761999845504761</v>
      </c>
      <c r="B10" s="4">
        <v>0.9232166409492493</v>
      </c>
      <c r="C10" s="4">
        <v>0.9667500257492065</v>
      </c>
      <c r="D10" s="4">
        <v>0.9766666889190674</v>
      </c>
      <c r="E10" s="4">
        <v>0.9832000136375427</v>
      </c>
      <c r="F10" s="4">
        <v>0.9872999787330627</v>
      </c>
      <c r="K10" s="3">
        <f t="shared" si="2"/>
        <v>0.9791399956</v>
      </c>
      <c r="L10" s="3">
        <v>10.0</v>
      </c>
      <c r="M10" s="3">
        <f t="shared" si="1"/>
        <v>110.6178348</v>
      </c>
    </row>
    <row r="11">
      <c r="A11" s="4">
        <v>0.9775999784469604</v>
      </c>
      <c r="B11" s="4">
        <v>0.921833336353302</v>
      </c>
      <c r="C11" s="4">
        <v>0.9661499857902527</v>
      </c>
      <c r="D11" s="4">
        <v>0.9770333170890808</v>
      </c>
      <c r="E11" s="4">
        <v>0.9837999939918518</v>
      </c>
      <c r="F11" s="4">
        <v>0.9872833490371704</v>
      </c>
      <c r="K11" s="3">
        <f t="shared" si="2"/>
        <v>0.9798699975</v>
      </c>
      <c r="L11" s="3">
        <v>3.0</v>
      </c>
      <c r="M11" s="3">
        <f t="shared" si="1"/>
        <v>49.50418021</v>
      </c>
    </row>
    <row r="12">
      <c r="A12" s="4">
        <v>0.9771999716758728</v>
      </c>
      <c r="B12" s="4">
        <v>0.9227166771888733</v>
      </c>
      <c r="C12" s="4">
        <v>0.9660833477973938</v>
      </c>
      <c r="D12" s="4">
        <v>0.9779999852180481</v>
      </c>
      <c r="E12" s="4">
        <v>0.9837166666984558</v>
      </c>
      <c r="F12" s="4">
        <v>0.9876833558082581</v>
      </c>
      <c r="K12" s="3">
        <f t="shared" si="2"/>
        <v>0.9805999994</v>
      </c>
      <c r="L12" s="3">
        <v>4.0</v>
      </c>
      <c r="M12" s="3">
        <f t="shared" si="1"/>
        <v>17.20976413</v>
      </c>
    </row>
    <row r="13">
      <c r="A13" s="4">
        <v>0.9790999889373779</v>
      </c>
      <c r="B13" s="4">
        <v>0.9215999841690063</v>
      </c>
      <c r="C13" s="4">
        <v>0.9665499925613403</v>
      </c>
      <c r="D13" s="4">
        <v>0.9776333570480347</v>
      </c>
      <c r="E13" s="4">
        <v>0.9835333228111267</v>
      </c>
      <c r="F13" s="4">
        <v>0.9868666529655457</v>
      </c>
      <c r="L13" s="3">
        <v>0.0</v>
      </c>
    </row>
    <row r="14">
      <c r="A14" s="4">
        <v>0.9793999791145325</v>
      </c>
      <c r="B14" s="4">
        <v>0.921750009059906</v>
      </c>
      <c r="C14" s="4">
        <v>0.9657999873161316</v>
      </c>
      <c r="D14" s="4">
        <v>0.9771333336830139</v>
      </c>
      <c r="E14" s="4">
        <v>0.9831500053405762</v>
      </c>
      <c r="F14" s="4">
        <v>0.9875666499137878</v>
      </c>
    </row>
    <row r="15">
      <c r="A15" s="4">
        <v>0.9763000011444092</v>
      </c>
      <c r="B15" s="4">
        <v>0.9259333610534668</v>
      </c>
      <c r="C15" s="4">
        <v>0.9657999873161316</v>
      </c>
      <c r="D15" s="4">
        <v>0.9773499965667725</v>
      </c>
      <c r="E15" s="4">
        <v>0.9830666780471802</v>
      </c>
      <c r="F15" s="4">
        <v>0.9875500202178955</v>
      </c>
    </row>
    <row r="16">
      <c r="A16" s="4">
        <v>0.9767000079154968</v>
      </c>
      <c r="B16" s="4">
        <v>0.9256166815757751</v>
      </c>
      <c r="C16" s="4">
        <v>0.9659500122070312</v>
      </c>
      <c r="D16" s="4">
        <v>0.9763333201408386</v>
      </c>
      <c r="E16" s="4">
        <v>0.9828833341598511</v>
      </c>
      <c r="F16" s="4">
        <v>0.9867500066757202</v>
      </c>
    </row>
    <row r="17">
      <c r="A17" s="4">
        <v>0.9789000153541565</v>
      </c>
      <c r="B17" s="4">
        <v>0.9211666584014893</v>
      </c>
      <c r="C17" s="4">
        <v>0.9653000235557556</v>
      </c>
      <c r="D17" s="4">
        <v>0.9761999845504761</v>
      </c>
      <c r="E17" s="4">
        <v>0.9826666712760925</v>
      </c>
      <c r="F17" s="4">
        <v>0.986299991607666</v>
      </c>
    </row>
    <row r="18">
      <c r="A18" s="4">
        <v>0.9800000190734863</v>
      </c>
      <c r="B18" s="4">
        <v>0.92330002784729</v>
      </c>
      <c r="C18" s="4">
        <v>0.9666833281517029</v>
      </c>
      <c r="D18" s="4">
        <v>0.9772666692733765</v>
      </c>
      <c r="E18" s="4">
        <v>0.9836333394050598</v>
      </c>
      <c r="F18" s="4">
        <v>0.987666666507721</v>
      </c>
    </row>
    <row r="19">
      <c r="A19" s="4">
        <v>0.9782999753952026</v>
      </c>
      <c r="B19" s="4">
        <v>0.9246000051498413</v>
      </c>
      <c r="C19" s="4">
        <v>0.9664166569709778</v>
      </c>
      <c r="D19" s="4">
        <v>0.977483332157135</v>
      </c>
      <c r="E19" s="4">
        <v>0.9826833605766296</v>
      </c>
      <c r="F19" s="4">
        <v>0.9870666861534119</v>
      </c>
    </row>
    <row r="20">
      <c r="A20" s="4">
        <v>0.9746999740600586</v>
      </c>
      <c r="B20" s="4">
        <v>0.9235666394233704</v>
      </c>
      <c r="C20" s="4">
        <v>0.966783344745636</v>
      </c>
      <c r="D20" s="4">
        <v>0.9769999980926514</v>
      </c>
      <c r="E20" s="4">
        <v>0.9833499789237976</v>
      </c>
      <c r="F20" s="4">
        <v>0.9873666763305664</v>
      </c>
    </row>
    <row r="21">
      <c r="A21" s="4">
        <v>0.9803000092506409</v>
      </c>
      <c r="B21" s="4">
        <v>0.9243166446685791</v>
      </c>
      <c r="C21" s="4">
        <v>0.9668166637420654</v>
      </c>
      <c r="D21" s="4">
        <v>0.9773333072662354</v>
      </c>
      <c r="E21" s="4">
        <v>0.9834833145141602</v>
      </c>
      <c r="F21" s="4">
        <v>0.9876166582107544</v>
      </c>
    </row>
    <row r="22">
      <c r="A22" s="4">
        <v>0.9735000133514404</v>
      </c>
      <c r="B22" s="4">
        <v>0.9242666959762573</v>
      </c>
      <c r="C22" s="4">
        <v>0.9675666689872742</v>
      </c>
      <c r="D22" s="4">
        <v>0.9778500199317932</v>
      </c>
      <c r="E22" s="4">
        <v>0.9843999743461609</v>
      </c>
      <c r="F22" s="4">
        <v>0.9878166913986206</v>
      </c>
    </row>
    <row r="23">
      <c r="A23" s="4">
        <v>0.9776999950408936</v>
      </c>
      <c r="B23" s="4">
        <v>0.9226999878883362</v>
      </c>
      <c r="C23" s="4">
        <v>0.9661666750907898</v>
      </c>
      <c r="D23" s="4">
        <v>0.977483332157135</v>
      </c>
      <c r="E23" s="4">
        <v>0.98294997215271</v>
      </c>
      <c r="F23" s="4">
        <v>0.9876166582107544</v>
      </c>
    </row>
    <row r="24">
      <c r="A24" s="4">
        <v>0.9775000214576721</v>
      </c>
      <c r="B24" s="4">
        <v>0.9217333197593689</v>
      </c>
      <c r="C24" s="4">
        <v>0.9653833508491516</v>
      </c>
      <c r="D24" s="4">
        <v>0.9769833087921143</v>
      </c>
      <c r="E24" s="4">
        <v>0.98294997215271</v>
      </c>
      <c r="F24" s="4">
        <v>0.9874333143234253</v>
      </c>
    </row>
    <row r="25">
      <c r="A25" s="4">
        <v>0.9768999814987183</v>
      </c>
      <c r="B25" s="4">
        <v>0.9231833219528198</v>
      </c>
      <c r="C25" s="4">
        <v>0.9660666584968567</v>
      </c>
      <c r="D25" s="4">
        <v>0.9765999913215637</v>
      </c>
      <c r="E25" s="4">
        <v>0.9829166531562805</v>
      </c>
      <c r="F25" s="4">
        <v>0.9870833158493042</v>
      </c>
    </row>
    <row r="26">
      <c r="A26" s="4">
        <v>0.9740999937057495</v>
      </c>
      <c r="B26" s="4">
        <v>0.9229333400726318</v>
      </c>
      <c r="C26" s="4">
        <v>0.9661499857902527</v>
      </c>
      <c r="D26" s="4">
        <v>0.9769333600997925</v>
      </c>
      <c r="E26" s="4">
        <v>0.9828500151634216</v>
      </c>
      <c r="F26" s="4">
        <v>0.9876833558082581</v>
      </c>
    </row>
    <row r="27">
      <c r="A27" s="4">
        <v>0.9789999723434448</v>
      </c>
      <c r="B27" s="4">
        <v>0.9239000082015991</v>
      </c>
      <c r="C27" s="4">
        <v>0.96711665391922</v>
      </c>
      <c r="D27" s="4">
        <v>0.9778833389282227</v>
      </c>
      <c r="E27" s="4">
        <v>0.9836000204086304</v>
      </c>
      <c r="F27" s="4">
        <v>0.9881666898727417</v>
      </c>
    </row>
    <row r="28">
      <c r="A28" s="4">
        <v>0.9776999950408936</v>
      </c>
      <c r="B28" s="4">
        <v>0.9231333136558533</v>
      </c>
      <c r="C28" s="4">
        <v>0.9665666818618774</v>
      </c>
      <c r="D28" s="4">
        <v>0.9772666692733765</v>
      </c>
      <c r="E28" s="4">
        <v>0.98294997215271</v>
      </c>
      <c r="F28" s="4">
        <v>0.9868000149726868</v>
      </c>
    </row>
    <row r="29">
      <c r="A29" s="4">
        <v>0.9771999716758728</v>
      </c>
      <c r="B29" s="4">
        <v>0.9241999983787537</v>
      </c>
      <c r="C29" s="4">
        <v>0.9663833379745483</v>
      </c>
      <c r="D29" s="4">
        <v>0.9779666662216187</v>
      </c>
      <c r="E29" s="4">
        <v>0.98253333568573</v>
      </c>
      <c r="F29" s="4">
        <v>0.9872999787330627</v>
      </c>
    </row>
    <row r="30">
      <c r="A30" s="4">
        <v>0.9768999814987183</v>
      </c>
      <c r="B30" s="4">
        <v>0.9230833053588867</v>
      </c>
      <c r="C30" s="4">
        <v>0.9669166803359985</v>
      </c>
      <c r="D30" s="4">
        <v>0.977733314037323</v>
      </c>
      <c r="E30" s="4">
        <v>0.9833999872207642</v>
      </c>
      <c r="F30" s="4">
        <v>0.9871833324432373</v>
      </c>
    </row>
    <row r="31">
      <c r="A31" s="4">
        <v>0.9760000109672546</v>
      </c>
      <c r="B31" s="4">
        <v>0.9222333431243896</v>
      </c>
      <c r="C31" s="4">
        <v>0.9650333523750305</v>
      </c>
      <c r="D31" s="4">
        <v>0.9765999913215637</v>
      </c>
      <c r="E31" s="4">
        <v>0.9827499985694885</v>
      </c>
      <c r="F31" s="4">
        <v>0.9873666763305664</v>
      </c>
    </row>
    <row r="32">
      <c r="A32" s="4">
        <v>0.9767000079154968</v>
      </c>
      <c r="B32" s="4">
        <v>0.9242666959762573</v>
      </c>
      <c r="C32" s="4">
        <v>0.9666000008583069</v>
      </c>
      <c r="D32" s="4">
        <v>0.9773499965667725</v>
      </c>
      <c r="E32" s="4">
        <v>0.9831833243370056</v>
      </c>
      <c r="F32" s="4">
        <v>0.9868333339691162</v>
      </c>
    </row>
    <row r="33">
      <c r="A33" s="4">
        <v>0.9761000275611877</v>
      </c>
      <c r="B33" s="4">
        <v>0.9228000044822693</v>
      </c>
      <c r="C33" s="4">
        <v>0.9669833183288574</v>
      </c>
      <c r="D33" s="4">
        <v>0.9768499732017517</v>
      </c>
      <c r="E33" s="4">
        <v>0.9831333160400391</v>
      </c>
      <c r="F33" s="4">
        <v>0.9868999719619751</v>
      </c>
    </row>
    <row r="34">
      <c r="A34" s="4">
        <v>0.9800999760627747</v>
      </c>
      <c r="B34" s="4">
        <v>0.9237666726112366</v>
      </c>
      <c r="C34" s="4">
        <v>0.9650166630744934</v>
      </c>
      <c r="D34" s="4">
        <v>0.9765999913215637</v>
      </c>
      <c r="E34" s="4">
        <v>0.9830999970436096</v>
      </c>
      <c r="F34" s="4">
        <v>0.9870499968528748</v>
      </c>
    </row>
    <row r="35">
      <c r="A35" s="4">
        <v>0.9776999950408936</v>
      </c>
      <c r="B35" s="4">
        <v>0.9240833520889282</v>
      </c>
      <c r="C35" s="4">
        <v>0.965233325958252</v>
      </c>
      <c r="D35" s="4">
        <v>0.9767333269119263</v>
      </c>
      <c r="E35" s="4">
        <v>0.9828166961669922</v>
      </c>
      <c r="F35" s="4">
        <v>0.9868000149726868</v>
      </c>
    </row>
    <row r="36">
      <c r="A36" s="4">
        <v>0.977400004863739</v>
      </c>
      <c r="B36" s="4">
        <v>0.9239500164985657</v>
      </c>
      <c r="C36" s="4">
        <v>0.9654666781425476</v>
      </c>
      <c r="D36" s="4">
        <v>0.977316677570343</v>
      </c>
      <c r="E36" s="4">
        <v>0.9834833145141602</v>
      </c>
      <c r="F36" s="4">
        <v>0.9875166416168213</v>
      </c>
    </row>
    <row r="37">
      <c r="A37" s="4">
        <v>0.978600025177002</v>
      </c>
      <c r="B37" s="4">
        <v>0.9233333468437195</v>
      </c>
      <c r="C37" s="4">
        <v>0.9660166501998901</v>
      </c>
      <c r="D37" s="4">
        <v>0.9776999950408936</v>
      </c>
      <c r="E37" s="4">
        <v>0.9833666682243347</v>
      </c>
      <c r="F37" s="4">
        <v>0.9870333075523376</v>
      </c>
    </row>
    <row r="38">
      <c r="A38" s="4">
        <v>0.9775000214576721</v>
      </c>
      <c r="B38" s="4">
        <v>0.9221500158309937</v>
      </c>
      <c r="C38" s="4">
        <v>0.9659333229064941</v>
      </c>
      <c r="D38" s="4">
        <v>0.9761999845504761</v>
      </c>
      <c r="E38" s="4">
        <v>0.9818999767303467</v>
      </c>
      <c r="F38" s="4">
        <v>0.9873999953269958</v>
      </c>
    </row>
    <row r="39">
      <c r="A39" s="4">
        <v>0.9749000072479248</v>
      </c>
      <c r="B39" s="4">
        <v>0.9220166802406311</v>
      </c>
      <c r="C39" s="4">
        <v>0.966533362865448</v>
      </c>
      <c r="D39" s="4">
        <v>0.977816641330719</v>
      </c>
      <c r="E39" s="4">
        <v>0.9837333559989929</v>
      </c>
      <c r="F39" s="4">
        <v>0.987933337688446</v>
      </c>
    </row>
    <row r="40">
      <c r="A40" s="4">
        <v>0.9771000146865845</v>
      </c>
      <c r="B40" s="4">
        <v>0.9240166544914246</v>
      </c>
      <c r="C40" s="4">
        <v>0.9669833183288574</v>
      </c>
      <c r="D40" s="4">
        <v>0.9775999784469604</v>
      </c>
      <c r="E40" s="4">
        <v>0.9836333394050598</v>
      </c>
      <c r="F40" s="4">
        <v>0.988099992275238</v>
      </c>
    </row>
    <row r="41">
      <c r="A41" s="4">
        <v>0.9779999852180481</v>
      </c>
      <c r="B41" s="4">
        <v>0.9221333265304565</v>
      </c>
      <c r="C41" s="4">
        <v>0.9655666947364807</v>
      </c>
      <c r="D41" s="4">
        <v>0.9770500063896179</v>
      </c>
      <c r="E41" s="4">
        <v>0.983299970626831</v>
      </c>
      <c r="F41" s="4">
        <v>0.9868166446685791</v>
      </c>
    </row>
    <row r="42">
      <c r="A42" s="4">
        <v>0.9768000245094299</v>
      </c>
      <c r="B42" s="4">
        <v>0.9236000180244446</v>
      </c>
      <c r="C42" s="4">
        <v>0.9676499962806702</v>
      </c>
      <c r="D42" s="4">
        <v>0.9779166579246521</v>
      </c>
      <c r="E42" s="4">
        <v>0.9833999872207642</v>
      </c>
      <c r="F42" s="4">
        <v>0.9867500066757202</v>
      </c>
    </row>
    <row r="43">
      <c r="A43" s="4">
        <v>0.9764000177383423</v>
      </c>
      <c r="B43" s="4">
        <v>0.923966646194458</v>
      </c>
      <c r="C43" s="4">
        <v>0.9654333591461182</v>
      </c>
      <c r="D43" s="4">
        <v>0.9773666858673096</v>
      </c>
      <c r="E43" s="4">
        <v>0.9832000136375427</v>
      </c>
      <c r="F43" s="4">
        <v>0.9872999787330627</v>
      </c>
    </row>
    <row r="44">
      <c r="A44" s="4">
        <v>0.9775999784469604</v>
      </c>
      <c r="B44" s="4">
        <v>0.9228166937828064</v>
      </c>
      <c r="C44" s="4">
        <v>0.9657166600227356</v>
      </c>
      <c r="D44" s="4">
        <v>0.9770166873931885</v>
      </c>
      <c r="E44" s="4">
        <v>0.9829166531562805</v>
      </c>
      <c r="F44" s="4">
        <v>0.9873166680335999</v>
      </c>
    </row>
    <row r="45">
      <c r="A45" s="4">
        <v>0.9764000177383423</v>
      </c>
      <c r="B45" s="4">
        <v>0.9225000143051147</v>
      </c>
      <c r="C45" s="4">
        <v>0.9645333290100098</v>
      </c>
      <c r="D45" s="4">
        <v>0.9767333269119263</v>
      </c>
      <c r="E45" s="4">
        <v>0.9827499985694885</v>
      </c>
      <c r="F45" s="4">
        <v>0.9866666793823242</v>
      </c>
    </row>
    <row r="46">
      <c r="A46" s="4">
        <v>0.9736999869346619</v>
      </c>
      <c r="B46" s="4">
        <v>0.9224666953086853</v>
      </c>
      <c r="C46" s="4">
        <v>0.9660999774932861</v>
      </c>
      <c r="D46" s="4">
        <v>0.977150022983551</v>
      </c>
      <c r="E46" s="4">
        <v>0.9834166765213013</v>
      </c>
      <c r="F46" s="4">
        <v>0.9871833324432373</v>
      </c>
    </row>
    <row r="47">
      <c r="A47" s="4">
        <v>0.9768000245094299</v>
      </c>
      <c r="B47" s="4">
        <v>0.9232166409492493</v>
      </c>
      <c r="C47" s="4">
        <v>0.9664499759674072</v>
      </c>
      <c r="D47" s="4">
        <v>0.977316677570343</v>
      </c>
      <c r="E47" s="4">
        <v>0.9835666418075562</v>
      </c>
      <c r="F47" s="4">
        <v>0.9868166446685791</v>
      </c>
    </row>
    <row r="48">
      <c r="A48" s="4">
        <v>0.9761000275611877</v>
      </c>
      <c r="B48" s="4">
        <v>0.9237333536148071</v>
      </c>
      <c r="C48" s="4">
        <v>0.9663666486740112</v>
      </c>
      <c r="D48" s="4">
        <v>0.9780499935150146</v>
      </c>
      <c r="E48" s="4">
        <v>0.9840166568756104</v>
      </c>
      <c r="F48" s="4">
        <v>0.9876166582107544</v>
      </c>
    </row>
    <row r="49">
      <c r="A49" s="4">
        <v>0.9732999801635742</v>
      </c>
      <c r="B49" s="4">
        <v>0.9231500029563904</v>
      </c>
      <c r="C49" s="4">
        <v>0.9674833416938782</v>
      </c>
      <c r="D49" s="4">
        <v>0.9775166511535645</v>
      </c>
      <c r="E49" s="4">
        <v>0.9835500121116638</v>
      </c>
      <c r="F49" s="4">
        <v>0.9880666732788086</v>
      </c>
    </row>
    <row r="50">
      <c r="A50" s="4">
        <v>0.9758999943733215</v>
      </c>
      <c r="B50" s="4">
        <v>0.921583354473114</v>
      </c>
      <c r="C50" s="4">
        <v>0.9655500054359436</v>
      </c>
      <c r="D50" s="4">
        <v>0.9772999882698059</v>
      </c>
      <c r="E50" s="4">
        <v>0.9836000204086304</v>
      </c>
      <c r="F50" s="4">
        <v>0.9871000051498413</v>
      </c>
    </row>
    <row r="51">
      <c r="A51" s="4">
        <v>0.9805999994277954</v>
      </c>
      <c r="B51" s="4">
        <v>0.923883318901062</v>
      </c>
      <c r="C51" s="4">
        <v>0.9665499925613403</v>
      </c>
      <c r="D51" s="4">
        <v>0.9768999814987183</v>
      </c>
      <c r="E51" s="4">
        <v>0.9833166599273682</v>
      </c>
      <c r="F51" s="4">
        <v>0.9872833490371704</v>
      </c>
    </row>
    <row r="52">
      <c r="A52" s="4">
        <v>0.9764000177383423</v>
      </c>
      <c r="B52" s="4">
        <v>0.9224333167076111</v>
      </c>
      <c r="C52" s="4">
        <v>0.9667500257492065</v>
      </c>
      <c r="D52" s="4">
        <v>0.9768166542053223</v>
      </c>
      <c r="E52" s="4">
        <v>0.9832333326339722</v>
      </c>
      <c r="F52" s="4">
        <v>0.9871000051498413</v>
      </c>
    </row>
    <row r="53">
      <c r="A53" s="4">
        <v>0.9765999913215637</v>
      </c>
      <c r="B53" s="4">
        <v>0.9219833612442017</v>
      </c>
      <c r="C53" s="4">
        <v>0.9659333229064941</v>
      </c>
      <c r="D53" s="4">
        <v>0.9766833186149597</v>
      </c>
      <c r="E53" s="4">
        <v>0.9832833409309387</v>
      </c>
      <c r="F53" s="4">
        <v>0.9871500134468079</v>
      </c>
    </row>
    <row r="54">
      <c r="A54" s="4">
        <v>0.9761000275611877</v>
      </c>
      <c r="B54" s="4">
        <v>0.92208331823349</v>
      </c>
      <c r="C54" s="4">
        <v>0.965499997138977</v>
      </c>
      <c r="D54" s="4">
        <v>0.9768000245094299</v>
      </c>
      <c r="E54" s="4">
        <v>0.982866644859314</v>
      </c>
      <c r="F54" s="4">
        <v>0.9866166710853577</v>
      </c>
    </row>
    <row r="55">
      <c r="A55" s="4">
        <v>0.9753999710083008</v>
      </c>
      <c r="B55" s="4">
        <v>0.9241333603858948</v>
      </c>
      <c r="C55" s="4">
        <v>0.9655666947364807</v>
      </c>
      <c r="D55" s="4">
        <v>0.9766333103179932</v>
      </c>
      <c r="E55" s="4">
        <v>0.9821000099182129</v>
      </c>
      <c r="F55" s="4">
        <v>0.9870166778564453</v>
      </c>
    </row>
    <row r="56">
      <c r="A56" s="4">
        <v>0.977400004863739</v>
      </c>
      <c r="B56" s="4">
        <v>0.924049973487854</v>
      </c>
      <c r="C56" s="4">
        <v>0.9662166833877563</v>
      </c>
      <c r="D56" s="4">
        <v>0.9775166511535645</v>
      </c>
      <c r="E56" s="4">
        <v>0.9831666946411133</v>
      </c>
      <c r="F56" s="4">
        <v>0.9871166944503784</v>
      </c>
    </row>
    <row r="57">
      <c r="A57" s="4">
        <v>0.9775000214576721</v>
      </c>
      <c r="B57" s="4">
        <v>0.9227166771888733</v>
      </c>
      <c r="C57" s="4">
        <v>0.9662166833877563</v>
      </c>
      <c r="D57" s="4">
        <v>0.9778666496276855</v>
      </c>
      <c r="E57" s="4">
        <v>0.9835500121116638</v>
      </c>
      <c r="F57" s="4">
        <v>0.9872666597366333</v>
      </c>
    </row>
    <row r="58">
      <c r="A58" s="4">
        <v>0.9772999882698059</v>
      </c>
      <c r="B58" s="4">
        <v>0.92330002784729</v>
      </c>
      <c r="C58" s="4">
        <v>0.965833306312561</v>
      </c>
      <c r="D58" s="4">
        <v>0.9775500297546387</v>
      </c>
      <c r="E58" s="4">
        <v>0.9832833409309387</v>
      </c>
      <c r="F58" s="4">
        <v>0.9877166748046875</v>
      </c>
    </row>
    <row r="59">
      <c r="A59" s="4">
        <v>0.9769999980926514</v>
      </c>
      <c r="B59" s="4">
        <v>0.9222999811172485</v>
      </c>
      <c r="C59" s="4">
        <v>0.9659500122070312</v>
      </c>
      <c r="D59" s="4">
        <v>0.9772999882698059</v>
      </c>
      <c r="E59" s="4">
        <v>0.9833666682243347</v>
      </c>
      <c r="F59" s="4">
        <v>0.9875166416168213</v>
      </c>
    </row>
    <row r="60">
      <c r="A60" s="4">
        <v>0.9776999950408936</v>
      </c>
      <c r="B60" s="4">
        <v>0.9244333505630493</v>
      </c>
      <c r="C60" s="4">
        <v>0.96711665391922</v>
      </c>
      <c r="D60" s="4">
        <v>0.9778500199317932</v>
      </c>
      <c r="E60" s="4">
        <v>0.9833833575248718</v>
      </c>
      <c r="F60" s="4">
        <v>0.9876166582107544</v>
      </c>
    </row>
    <row r="61">
      <c r="A61" s="4">
        <v>0.9779000282287598</v>
      </c>
      <c r="B61" s="4">
        <v>0.9218000173568726</v>
      </c>
      <c r="C61" s="4">
        <v>0.9656833410263062</v>
      </c>
      <c r="D61" s="4">
        <v>0.9773666858673096</v>
      </c>
      <c r="E61" s="4">
        <v>0.9830833077430725</v>
      </c>
      <c r="F61" s="4">
        <v>0.9871166944503784</v>
      </c>
    </row>
    <row r="62">
      <c r="A62" s="4">
        <v>0.9757999777793884</v>
      </c>
      <c r="B62" s="4">
        <v>0.92330002784729</v>
      </c>
      <c r="C62" s="4">
        <v>0.9658499956130981</v>
      </c>
      <c r="D62" s="4">
        <v>0.9772833585739136</v>
      </c>
      <c r="E62" s="4">
        <v>0.9841333627700806</v>
      </c>
      <c r="F62" s="4">
        <v>0.9872000217437744</v>
      </c>
    </row>
    <row r="63">
      <c r="A63" s="4">
        <v>0.978600025177002</v>
      </c>
      <c r="B63" s="4">
        <v>0.9221166372299194</v>
      </c>
      <c r="C63" s="4">
        <v>0.9656500220298767</v>
      </c>
      <c r="D63" s="4">
        <v>0.9772999882698059</v>
      </c>
      <c r="E63" s="4">
        <v>0.9836166501045227</v>
      </c>
      <c r="F63" s="4">
        <v>0.9876166582107544</v>
      </c>
    </row>
    <row r="64">
      <c r="A64" s="4">
        <v>0.9772999882698059</v>
      </c>
      <c r="B64" s="4">
        <v>0.9223499894142151</v>
      </c>
      <c r="C64" s="4">
        <v>0.9659000039100647</v>
      </c>
      <c r="D64" s="4">
        <v>0.9776999950408936</v>
      </c>
      <c r="E64" s="4">
        <v>0.9828000068664551</v>
      </c>
      <c r="F64" s="4">
        <v>0.9875333309173584</v>
      </c>
    </row>
    <row r="65">
      <c r="A65" s="4">
        <v>0.975600004196167</v>
      </c>
      <c r="B65" s="4">
        <v>0.9211333394050598</v>
      </c>
      <c r="C65" s="4">
        <v>0.9663166403770447</v>
      </c>
      <c r="D65" s="4">
        <v>0.9775000214576721</v>
      </c>
      <c r="E65" s="4">
        <v>0.9833499789237976</v>
      </c>
      <c r="F65" s="4">
        <v>0.9870166778564453</v>
      </c>
    </row>
    <row r="66">
      <c r="A66" s="4">
        <v>0.9779000282287598</v>
      </c>
      <c r="B66" s="4">
        <v>0.9212333559989929</v>
      </c>
      <c r="C66" s="4">
        <v>0.9645333290100098</v>
      </c>
      <c r="D66" s="4">
        <v>0.9768000245094299</v>
      </c>
      <c r="E66" s="4">
        <v>0.9830666780471802</v>
      </c>
      <c r="F66" s="4">
        <v>0.987416684627533</v>
      </c>
    </row>
    <row r="67">
      <c r="A67" s="4">
        <v>0.9768999814987183</v>
      </c>
      <c r="B67" s="4">
        <v>0.9223999977111816</v>
      </c>
      <c r="C67" s="4">
        <v>0.9649999737739563</v>
      </c>
      <c r="D67" s="4">
        <v>0.9765833616256714</v>
      </c>
      <c r="E67" s="4">
        <v>0.9831666946411133</v>
      </c>
      <c r="F67" s="4">
        <v>0.9870833158493042</v>
      </c>
    </row>
    <row r="68">
      <c r="A68" s="4">
        <v>0.9796000123023987</v>
      </c>
      <c r="B68" s="4">
        <v>0.9228500127792358</v>
      </c>
      <c r="C68" s="4">
        <v>0.9663000106811523</v>
      </c>
      <c r="D68" s="4">
        <v>0.9772499799728394</v>
      </c>
      <c r="E68" s="4">
        <v>0.9835000038146973</v>
      </c>
      <c r="F68" s="4">
        <v>0.9873833060264587</v>
      </c>
    </row>
    <row r="69">
      <c r="A69" s="4">
        <v>0.9779000282287598</v>
      </c>
      <c r="B69" s="4">
        <v>0.9227499961853027</v>
      </c>
      <c r="C69" s="4">
        <v>0.9653833508491516</v>
      </c>
      <c r="D69" s="4">
        <v>0.9769333600997925</v>
      </c>
      <c r="E69" s="4">
        <v>0.9827499985694885</v>
      </c>
      <c r="F69" s="4">
        <v>0.9865833520889282</v>
      </c>
    </row>
    <row r="70">
      <c r="A70" s="4">
        <v>0.9775000214576721</v>
      </c>
      <c r="B70" s="4">
        <v>0.9232000112533569</v>
      </c>
      <c r="C70" s="4">
        <v>0.9667500257492065</v>
      </c>
      <c r="D70" s="4">
        <v>0.9773333072662354</v>
      </c>
      <c r="E70" s="4">
        <v>0.9830499887466431</v>
      </c>
      <c r="F70" s="4">
        <v>0.9871833324432373</v>
      </c>
    </row>
    <row r="71">
      <c r="A71" s="4">
        <v>0.9789999723434448</v>
      </c>
      <c r="B71" s="4">
        <v>0.925433337688446</v>
      </c>
      <c r="C71" s="4">
        <v>0.9667999744415283</v>
      </c>
      <c r="D71" s="4">
        <v>0.9767000079154968</v>
      </c>
      <c r="E71" s="4">
        <v>0.9836000204086304</v>
      </c>
      <c r="F71" s="4">
        <v>0.9872166514396667</v>
      </c>
    </row>
    <row r="72">
      <c r="A72" s="4">
        <v>0.9786999821662903</v>
      </c>
      <c r="B72" s="4">
        <v>0.9235666394233704</v>
      </c>
      <c r="C72" s="4">
        <v>0.9661833047866821</v>
      </c>
      <c r="D72" s="4">
        <v>0.977400004863739</v>
      </c>
      <c r="E72" s="4">
        <v>0.9825666546821594</v>
      </c>
      <c r="F72" s="4">
        <v>0.9868500232696533</v>
      </c>
    </row>
    <row r="73">
      <c r="A73" s="4">
        <v>0.9764000177383423</v>
      </c>
      <c r="B73" s="4">
        <v>0.9225999712944031</v>
      </c>
      <c r="C73" s="4">
        <v>0.9657666683197021</v>
      </c>
      <c r="D73" s="4">
        <v>0.9764500260353088</v>
      </c>
      <c r="E73" s="4">
        <v>0.9829000234603882</v>
      </c>
      <c r="F73" s="4">
        <v>0.9871833324432373</v>
      </c>
    </row>
    <row r="74">
      <c r="A74" s="4">
        <v>0.9768000245094299</v>
      </c>
      <c r="B74" s="4">
        <v>0.9229166507720947</v>
      </c>
      <c r="C74" s="4">
        <v>0.9668999910354614</v>
      </c>
      <c r="D74" s="4">
        <v>0.977483332157135</v>
      </c>
      <c r="E74" s="4">
        <v>0.9830333590507507</v>
      </c>
      <c r="F74" s="4">
        <v>0.9878333210945129</v>
      </c>
    </row>
    <row r="75">
      <c r="A75" s="4">
        <v>0.9781000018119812</v>
      </c>
      <c r="B75" s="4">
        <v>0.9226499795913696</v>
      </c>
      <c r="C75" s="4">
        <v>0.9660333395004272</v>
      </c>
      <c r="D75" s="4">
        <v>0.9765166640281677</v>
      </c>
      <c r="E75" s="4">
        <v>0.9824833273887634</v>
      </c>
      <c r="F75" s="4">
        <v>0.987416684627533</v>
      </c>
    </row>
    <row r="76">
      <c r="A76" s="4">
        <v>0.9751999974250793</v>
      </c>
      <c r="B76" s="4">
        <v>0.92208331823349</v>
      </c>
      <c r="C76" s="4">
        <v>0.9664000272750854</v>
      </c>
      <c r="D76" s="4">
        <v>0.9767666459083557</v>
      </c>
      <c r="E76" s="4">
        <v>0.9835333228111267</v>
      </c>
      <c r="F76" s="4">
        <v>0.9869166612625122</v>
      </c>
    </row>
    <row r="77">
      <c r="A77" s="4">
        <v>0.9783999919891357</v>
      </c>
      <c r="B77" s="4">
        <v>0.9256666898727417</v>
      </c>
      <c r="C77" s="4">
        <v>0.9677333235740662</v>
      </c>
      <c r="D77" s="4">
        <v>0.9771833419799805</v>
      </c>
      <c r="E77" s="4">
        <v>0.9837166666984558</v>
      </c>
      <c r="F77" s="4">
        <v>0.9874666929244995</v>
      </c>
    </row>
    <row r="78">
      <c r="A78" s="4">
        <v>0.9776999950408936</v>
      </c>
      <c r="B78" s="4">
        <v>0.9226333498954773</v>
      </c>
      <c r="C78" s="4">
        <v>0.9663000106811523</v>
      </c>
      <c r="D78" s="4">
        <v>0.977150022983551</v>
      </c>
      <c r="E78" s="4">
        <v>0.9830333590507507</v>
      </c>
      <c r="F78" s="4">
        <v>0.9867166876792908</v>
      </c>
    </row>
    <row r="79">
      <c r="A79" s="4">
        <v>0.9771999716758728</v>
      </c>
      <c r="B79" s="4">
        <v>0.9225333333015442</v>
      </c>
      <c r="C79" s="4">
        <v>0.9673333168029785</v>
      </c>
      <c r="D79" s="4">
        <v>0.9781666398048401</v>
      </c>
      <c r="E79" s="4">
        <v>0.9837166666984558</v>
      </c>
      <c r="F79" s="4">
        <v>0.988016664981842</v>
      </c>
    </row>
    <row r="80">
      <c r="A80" s="4">
        <v>0.9758999943733215</v>
      </c>
      <c r="B80" s="4">
        <v>0.92208331823349</v>
      </c>
      <c r="C80" s="4">
        <v>0.9662333130836487</v>
      </c>
      <c r="D80" s="4">
        <v>0.9771833419799805</v>
      </c>
      <c r="E80" s="4">
        <v>0.9833833575248718</v>
      </c>
      <c r="F80" s="4">
        <v>0.9878166913986206</v>
      </c>
    </row>
    <row r="81">
      <c r="A81" s="4">
        <v>0.9781000018119812</v>
      </c>
      <c r="B81" s="4">
        <v>0.9215999841690063</v>
      </c>
      <c r="C81" s="4">
        <v>0.9653333425521851</v>
      </c>
      <c r="D81" s="4">
        <v>0.9771666526794434</v>
      </c>
      <c r="E81" s="4">
        <v>0.9835833311080933</v>
      </c>
      <c r="F81" s="4">
        <v>0.9869333505630493</v>
      </c>
    </row>
    <row r="82">
      <c r="A82" s="4">
        <v>0.9771000146865845</v>
      </c>
      <c r="B82" s="4">
        <v>0.9224833250045776</v>
      </c>
      <c r="C82" s="4">
        <v>0.9669166803359985</v>
      </c>
      <c r="D82" s="4">
        <v>0.9769999980926514</v>
      </c>
      <c r="E82" s="4">
        <v>0.9836666584014893</v>
      </c>
      <c r="F82" s="4">
        <v>0.9875500202178955</v>
      </c>
    </row>
    <row r="83">
      <c r="A83" s="4">
        <v>0.9764000177383423</v>
      </c>
      <c r="B83" s="4">
        <v>0.9238333106040955</v>
      </c>
      <c r="C83" s="4">
        <v>0.9673500061035156</v>
      </c>
      <c r="D83" s="4">
        <v>0.977649986743927</v>
      </c>
      <c r="E83" s="4">
        <v>0.9830999970436096</v>
      </c>
      <c r="F83" s="4">
        <v>0.9871000051498413</v>
      </c>
    </row>
    <row r="84">
      <c r="A84" s="4">
        <v>0.978600025177002</v>
      </c>
      <c r="B84" s="4">
        <v>0.9246166944503784</v>
      </c>
      <c r="C84" s="4">
        <v>0.9665166735649109</v>
      </c>
      <c r="D84" s="4">
        <v>0.9774500131607056</v>
      </c>
      <c r="E84" s="4">
        <v>0.9835333228111267</v>
      </c>
      <c r="F84" s="4">
        <v>0.9879166483879089</v>
      </c>
    </row>
    <row r="85">
      <c r="A85" s="4">
        <v>0.9775000214576721</v>
      </c>
      <c r="B85" s="4">
        <v>0.9233333468437195</v>
      </c>
      <c r="C85" s="4">
        <v>0.9666000008583069</v>
      </c>
      <c r="D85" s="4">
        <v>0.9771666526794434</v>
      </c>
      <c r="E85" s="4">
        <v>0.9837499856948853</v>
      </c>
      <c r="F85" s="4">
        <v>0.9868166446685791</v>
      </c>
    </row>
    <row r="86">
      <c r="A86" s="4">
        <v>0.9745000004768372</v>
      </c>
      <c r="B86" s="4">
        <v>0.9210166931152344</v>
      </c>
      <c r="C86" s="4">
        <v>0.9662333130836487</v>
      </c>
      <c r="D86" s="4">
        <v>0.9765499830245972</v>
      </c>
      <c r="E86" s="4">
        <v>0.9832833409309387</v>
      </c>
      <c r="F86" s="4">
        <v>0.9872499704360962</v>
      </c>
    </row>
    <row r="87">
      <c r="A87" s="4">
        <v>0.9767000079154968</v>
      </c>
      <c r="B87" s="4">
        <v>0.922950029373169</v>
      </c>
      <c r="C87" s="4">
        <v>0.9648666381835938</v>
      </c>
      <c r="D87" s="4">
        <v>0.9760500192642212</v>
      </c>
      <c r="E87" s="4">
        <v>0.9824000000953674</v>
      </c>
      <c r="F87" s="4">
        <v>0.9865333437919617</v>
      </c>
    </row>
    <row r="88">
      <c r="A88" s="4">
        <v>0.9761999845504761</v>
      </c>
      <c r="B88" s="4">
        <v>0.9236166477203369</v>
      </c>
      <c r="C88" s="4">
        <v>0.9674166440963745</v>
      </c>
      <c r="D88" s="4">
        <v>0.9779333472251892</v>
      </c>
      <c r="E88" s="4">
        <v>0.9830166697502136</v>
      </c>
      <c r="F88" s="4">
        <v>0.9883000254631042</v>
      </c>
    </row>
    <row r="89">
      <c r="A89" s="4">
        <v>0.9775999784469604</v>
      </c>
      <c r="B89" s="4">
        <v>0.922249972820282</v>
      </c>
      <c r="C89" s="4">
        <v>0.965399980545044</v>
      </c>
      <c r="D89" s="4">
        <v>0.9770833253860474</v>
      </c>
      <c r="E89" s="4">
        <v>0.9826833605766296</v>
      </c>
      <c r="F89" s="4">
        <v>0.987416684627533</v>
      </c>
    </row>
    <row r="90">
      <c r="A90" s="4">
        <v>0.9772999882698059</v>
      </c>
      <c r="B90" s="4">
        <v>0.9232333302497864</v>
      </c>
      <c r="C90" s="4">
        <v>0.966533362865448</v>
      </c>
      <c r="D90" s="4">
        <v>0.9768499732017517</v>
      </c>
      <c r="E90" s="4">
        <v>0.9827166795730591</v>
      </c>
      <c r="F90" s="4">
        <v>0.9870333075523376</v>
      </c>
    </row>
    <row r="91">
      <c r="A91" s="4">
        <v>0.9782999753952026</v>
      </c>
      <c r="B91" s="4">
        <v>0.92371666431427</v>
      </c>
      <c r="C91" s="4">
        <v>0.967033326625824</v>
      </c>
      <c r="D91" s="4">
        <v>0.9769833087921143</v>
      </c>
      <c r="E91" s="4">
        <v>0.982783317565918</v>
      </c>
      <c r="F91" s="4">
        <v>0.9870333075523376</v>
      </c>
    </row>
    <row r="92">
      <c r="A92" s="4">
        <v>0.975600004196167</v>
      </c>
      <c r="B92" s="4">
        <v>0.9242333173751831</v>
      </c>
      <c r="C92" s="4">
        <v>0.966866672039032</v>
      </c>
      <c r="D92" s="4">
        <v>0.9774666428565979</v>
      </c>
      <c r="E92" s="4">
        <v>0.9836666584014893</v>
      </c>
      <c r="F92" s="4">
        <v>0.9872999787330627</v>
      </c>
    </row>
    <row r="93">
      <c r="A93" s="4">
        <v>0.9778000116348267</v>
      </c>
      <c r="B93" s="4">
        <v>0.9219666719436646</v>
      </c>
      <c r="C93" s="4">
        <v>0.9654333591461182</v>
      </c>
      <c r="D93" s="4">
        <v>0.9763000011444092</v>
      </c>
      <c r="E93" s="4">
        <v>0.9817666411399841</v>
      </c>
      <c r="F93" s="4">
        <v>0.9870666861534119</v>
      </c>
    </row>
    <row r="94">
      <c r="A94" s="4">
        <v>0.9779999852180481</v>
      </c>
      <c r="B94" s="4">
        <v>0.9227333068847656</v>
      </c>
      <c r="C94" s="4">
        <v>0.9660166501998901</v>
      </c>
      <c r="D94" s="4">
        <v>0.9768666625022888</v>
      </c>
      <c r="E94" s="4">
        <v>0.9832500219345093</v>
      </c>
      <c r="F94" s="4">
        <v>0.9871166944503784</v>
      </c>
    </row>
    <row r="95">
      <c r="A95" s="4">
        <v>0.9768999814987183</v>
      </c>
      <c r="B95" s="4">
        <v>0.9239500164985657</v>
      </c>
      <c r="C95" s="4">
        <v>0.966783344745636</v>
      </c>
      <c r="D95" s="4">
        <v>0.9777166843414307</v>
      </c>
      <c r="E95" s="4">
        <v>0.9837333559989929</v>
      </c>
      <c r="F95" s="4">
        <v>0.9875500202178955</v>
      </c>
    </row>
    <row r="96">
      <c r="A96" s="4">
        <v>0.979200005531311</v>
      </c>
      <c r="B96" s="4">
        <v>0.9221000075340271</v>
      </c>
      <c r="C96" s="4">
        <v>0.965583324432373</v>
      </c>
      <c r="D96" s="4">
        <v>0.9769999980926514</v>
      </c>
      <c r="E96" s="4">
        <v>0.9829666614532471</v>
      </c>
      <c r="F96" s="4">
        <v>0.986466646194458</v>
      </c>
    </row>
    <row r="97">
      <c r="A97" s="4">
        <v>0.9781000018119812</v>
      </c>
      <c r="B97" s="4">
        <v>0.9232500195503235</v>
      </c>
      <c r="C97" s="4">
        <v>0.966866672039032</v>
      </c>
      <c r="D97" s="4">
        <v>0.9774500131607056</v>
      </c>
      <c r="E97" s="4">
        <v>0.9833999872207642</v>
      </c>
      <c r="F97" s="4">
        <v>0.987583339214325</v>
      </c>
    </row>
    <row r="98">
      <c r="A98" s="4">
        <v>0.9790999889373779</v>
      </c>
      <c r="B98" s="4">
        <v>0.922166645526886</v>
      </c>
      <c r="C98" s="4">
        <v>0.9653666615486145</v>
      </c>
      <c r="D98" s="4">
        <v>0.9768000245094299</v>
      </c>
      <c r="E98" s="4">
        <v>0.982283353805542</v>
      </c>
      <c r="F98" s="4">
        <v>0.987583339214325</v>
      </c>
    </row>
    <row r="99">
      <c r="A99" s="4">
        <v>0.9771000146865845</v>
      </c>
      <c r="B99" s="4">
        <v>0.9249833226203918</v>
      </c>
      <c r="C99" s="4">
        <v>0.966616690158844</v>
      </c>
      <c r="D99" s="4">
        <v>0.9771333336830139</v>
      </c>
      <c r="E99" s="4">
        <v>0.9836666584014893</v>
      </c>
      <c r="F99" s="4">
        <v>0.9870333075523376</v>
      </c>
    </row>
    <row r="100">
      <c r="A100" s="4">
        <v>0.9779999852180481</v>
      </c>
      <c r="B100" s="4">
        <v>0.9225999712944031</v>
      </c>
      <c r="C100" s="4">
        <v>0.9666833281517029</v>
      </c>
      <c r="D100" s="4">
        <v>0.9778666496276855</v>
      </c>
      <c r="E100" s="4">
        <v>0.9835166931152344</v>
      </c>
      <c r="F100" s="4">
        <v>0.9871833324432373</v>
      </c>
    </row>
    <row r="101">
      <c r="A101" s="4">
        <v>0.9764000177383423</v>
      </c>
      <c r="B101" s="4">
        <v>0.9234833121299744</v>
      </c>
      <c r="C101" s="4">
        <v>0.966616690158844</v>
      </c>
      <c r="D101" s="4">
        <v>0.9760666489601135</v>
      </c>
      <c r="E101" s="4">
        <v>0.982616662979126</v>
      </c>
      <c r="F101" s="4">
        <v>0.9868333339691162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88"/>
    <col customWidth="1" min="3" max="3" width="15.5"/>
    <col customWidth="1" min="4" max="4" width="19.38"/>
    <col customWidth="1" min="5" max="5" width="15.25"/>
  </cols>
  <sheetData>
    <row r="1">
      <c r="A1" s="1" t="s">
        <v>20</v>
      </c>
      <c r="B1" s="3">
        <f>AVERAGE(SigmoidAccuracies)</f>
        <v>0.9706656584</v>
      </c>
      <c r="C1" s="3">
        <f>AVERAGE(Sigmoid!A3:A102)</f>
        <v>0.970626002</v>
      </c>
      <c r="D1" s="1" t="s">
        <v>21</v>
      </c>
      <c r="E1" s="1" t="s">
        <v>22</v>
      </c>
    </row>
    <row r="2">
      <c r="A2" s="1" t="s">
        <v>23</v>
      </c>
      <c r="B2" s="3">
        <f>STDEV(SigmoidAccuracies)</f>
        <v>0.001086108654</v>
      </c>
      <c r="C2" s="3">
        <f>STDEV(Sigmoid!A3:A102)</f>
        <v>0.001151077587</v>
      </c>
      <c r="D2" s="1" t="s">
        <v>24</v>
      </c>
      <c r="E2" s="1" t="s">
        <v>25</v>
      </c>
    </row>
    <row r="3">
      <c r="A3" s="1" t="s">
        <v>26</v>
      </c>
      <c r="B3" s="3">
        <f>AVERAGE(ReluAccuracies)</f>
        <v>0.9761869991</v>
      </c>
      <c r="D3" s="1" t="s">
        <v>27</v>
      </c>
      <c r="E3" s="1" t="s">
        <v>28</v>
      </c>
    </row>
    <row r="4">
      <c r="A4" s="1" t="s">
        <v>29</v>
      </c>
      <c r="B4" s="3">
        <f>STDEV(ReluAccuracies)</f>
        <v>0.001710729488</v>
      </c>
      <c r="D4" s="1" t="s">
        <v>30</v>
      </c>
      <c r="E4" s="3" t="str">
        <f>"F-test result is " &amp; FTEST(SigmoidAccuracies, ReluAccuracies) &amp; ", therefore at significance level of 0.05, we cannot assume that variances are equal. To counter this, we will use a t-test for unequal variances."</f>
        <v>F-test result is 0.00000986356140197328, therefore at significance level of 0.05, we cannot assume that variances are equal. To counter this, we will use a t-test for unequal variances.</v>
      </c>
    </row>
    <row r="5">
      <c r="A5" s="1" t="s">
        <v>31</v>
      </c>
      <c r="B5" s="1">
        <v>100.0</v>
      </c>
    </row>
    <row r="6">
      <c r="A6" s="1"/>
      <c r="B6" s="7"/>
      <c r="D6" s="1" t="s">
        <v>32</v>
      </c>
      <c r="E6" s="3">
        <f>(B3-B1)/(SQRT(((B2^2)/100) + ((B4^2)/100)))</f>
        <v>27.24727345</v>
      </c>
    </row>
    <row r="7">
      <c r="A7" s="1" t="s">
        <v>33</v>
      </c>
      <c r="B7" s="7" t="s">
        <v>34</v>
      </c>
      <c r="D7" s="1" t="s">
        <v>35</v>
      </c>
      <c r="E7" s="1">
        <f>B5-1</f>
        <v>99</v>
      </c>
      <c r="F7" s="3">
        <f>((((B2 ^ 2) / 100) + ((B4 ^ 2) / 100)) ^ 2) / (((((B2 ^ 2) / 100) ^ 2) / 99) + ((((B4 ^ 2) / 100) ^ 2) / 99))</f>
        <v>167.6543506</v>
      </c>
    </row>
    <row r="8">
      <c r="A8" s="1" t="s">
        <v>36</v>
      </c>
      <c r="B8" s="7" t="s">
        <v>37</v>
      </c>
      <c r="D8" s="1" t="s">
        <v>38</v>
      </c>
      <c r="E8" s="3">
        <f>TDIST(E6,E7,1)</f>
        <v>0</v>
      </c>
      <c r="F8" s="3">
        <f>_xlfn.T.TEST(ReluAccuracies, SigmoidAccuracies, 1, 3)</f>
        <v>0</v>
      </c>
    </row>
    <row r="9">
      <c r="A9" s="1" t="s">
        <v>39</v>
      </c>
      <c r="B9" s="1">
        <v>0.05</v>
      </c>
      <c r="D9" s="1" t="s">
        <v>40</v>
      </c>
      <c r="E9" s="3" t="str">
        <f>IF((E8&lt;=B9), "reject the null", "fail to reject the null")</f>
        <v>reject the null</v>
      </c>
    </row>
    <row r="12">
      <c r="A12" s="1" t="s">
        <v>26</v>
      </c>
      <c r="B12" s="3">
        <f>AVERAGE(ReluAccuracies)</f>
        <v>0.9761869991</v>
      </c>
      <c r="D12" s="1" t="s">
        <v>21</v>
      </c>
      <c r="E12" s="1" t="s">
        <v>22</v>
      </c>
    </row>
    <row r="13">
      <c r="A13" s="1" t="s">
        <v>29</v>
      </c>
      <c r="B13" s="3">
        <f>STDEV(ReluAccuracies)</f>
        <v>0.001710729488</v>
      </c>
      <c r="D13" s="1" t="s">
        <v>24</v>
      </c>
      <c r="E13" s="1" t="s">
        <v>25</v>
      </c>
    </row>
    <row r="14">
      <c r="A14" s="1" t="s">
        <v>41</v>
      </c>
      <c r="B14" s="3">
        <f>AVERAGE(SwishAccuracies)</f>
        <v>0.9771810001</v>
      </c>
      <c r="D14" s="1" t="s">
        <v>27</v>
      </c>
      <c r="E14" s="1" t="s">
        <v>28</v>
      </c>
    </row>
    <row r="15">
      <c r="A15" s="1" t="s">
        <v>42</v>
      </c>
      <c r="B15" s="3">
        <f>STDEV(SwishAccuracies)</f>
        <v>0.001452597078</v>
      </c>
      <c r="D15" s="1" t="s">
        <v>30</v>
      </c>
      <c r="E15" s="3" t="str">
        <f>"F-test result is " &amp; FTEST(SwishAccuracies, ReluAccuracies) &amp; ", therefore at significance level of 0.05, we can assume that variances are equal."</f>
        <v>F-test result is 0.10528031384156, therefore at significance level of 0.05, we can assume that variances are equal.</v>
      </c>
    </row>
    <row r="16">
      <c r="A16" s="1" t="s">
        <v>31</v>
      </c>
      <c r="B16" s="1">
        <v>100.0</v>
      </c>
    </row>
    <row r="17">
      <c r="A17" s="1"/>
      <c r="B17" s="7"/>
      <c r="D17" s="1" t="s">
        <v>32</v>
      </c>
      <c r="E17" s="3">
        <f>(B14-B12)/(SQRT(((B15^2)/100) + ((B13^2)/100)))</f>
        <v>4.429111906</v>
      </c>
    </row>
    <row r="18">
      <c r="A18" s="1" t="s">
        <v>33</v>
      </c>
      <c r="B18" s="7" t="s">
        <v>43</v>
      </c>
      <c r="D18" s="1" t="s">
        <v>35</v>
      </c>
      <c r="E18" s="1">
        <f>B16-1</f>
        <v>99</v>
      </c>
      <c r="F18" s="3">
        <f>((((B15 ^ 2) / 100) + ((B13 ^ 2) / 100)) ^ 2) / (((((B15 ^ 2) / 100) ^ 2) / 99) + ((((B13 ^ 2) / 100) ^ 2) / 99))</f>
        <v>192.929042</v>
      </c>
    </row>
    <row r="19">
      <c r="A19" s="1" t="s">
        <v>36</v>
      </c>
      <c r="B19" s="7" t="s">
        <v>44</v>
      </c>
      <c r="D19" s="1" t="s">
        <v>38</v>
      </c>
      <c r="E19" s="3">
        <f>TDIST(E17,F18,1)</f>
        <v>0.000007934681803</v>
      </c>
      <c r="F19" s="3">
        <f>_xlfn.T.TEST(ReluAccuracies, SwishAccuracies, 1, 2)</f>
        <v>0.000007818631021</v>
      </c>
    </row>
    <row r="20">
      <c r="A20" s="1" t="s">
        <v>39</v>
      </c>
      <c r="B20" s="1">
        <v>0.05</v>
      </c>
      <c r="D20" s="1" t="s">
        <v>40</v>
      </c>
      <c r="E20" s="3" t="str">
        <f>IF((E19&lt;=B20), "reject the null", "fail to reject the null")</f>
        <v>reject the null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8" max="8" width="23.0"/>
  </cols>
  <sheetData>
    <row r="1">
      <c r="A1" s="1" t="s">
        <v>45</v>
      </c>
      <c r="H1" s="1" t="s">
        <v>46</v>
      </c>
      <c r="I1" s="1" t="s">
        <v>47</v>
      </c>
    </row>
    <row r="2">
      <c r="A2" s="1" t="s">
        <v>48</v>
      </c>
      <c r="I2" s="1" t="s">
        <v>49</v>
      </c>
    </row>
    <row r="3">
      <c r="A3" s="1" t="s">
        <v>50</v>
      </c>
    </row>
    <row r="4">
      <c r="A4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6" max="6" width="28.38"/>
  </cols>
  <sheetData>
    <row r="1">
      <c r="B1" s="2" t="s">
        <v>52</v>
      </c>
    </row>
    <row r="2">
      <c r="A2" s="1"/>
      <c r="B2" s="1" t="s">
        <v>53</v>
      </c>
      <c r="C2" s="1" t="s">
        <v>54</v>
      </c>
      <c r="D2" s="1" t="s">
        <v>55</v>
      </c>
      <c r="F2" s="1" t="s">
        <v>33</v>
      </c>
      <c r="G2" s="1" t="s">
        <v>56</v>
      </c>
    </row>
    <row r="3">
      <c r="A3" s="1" t="s">
        <v>1</v>
      </c>
      <c r="B3" s="3">
        <f>AVERAGE(SigmoidAccuracies)</f>
        <v>0.9706656584</v>
      </c>
      <c r="C3" s="3">
        <f t="shared" ref="C3:C5" si="1">1-B3</f>
        <v>0.02933434164</v>
      </c>
      <c r="D3" s="1">
        <f t="shared" ref="D3:D5" si="2">B3+C3</f>
        <v>1</v>
      </c>
      <c r="F3" s="1" t="s">
        <v>36</v>
      </c>
      <c r="G3" s="1" t="s">
        <v>57</v>
      </c>
    </row>
    <row r="4">
      <c r="A4" s="1" t="s">
        <v>18</v>
      </c>
      <c r="B4" s="3">
        <f>AVERAGE(ReluAccuracies)</f>
        <v>0.9761869991</v>
      </c>
      <c r="C4" s="3">
        <f t="shared" si="1"/>
        <v>0.02381300092</v>
      </c>
      <c r="D4" s="1">
        <f t="shared" si="2"/>
        <v>1</v>
      </c>
      <c r="F4" s="1" t="s">
        <v>58</v>
      </c>
      <c r="G4" s="1">
        <v>0.01</v>
      </c>
    </row>
    <row r="5">
      <c r="A5" s="1" t="s">
        <v>19</v>
      </c>
      <c r="B5" s="3">
        <f>AVERAGE(SwishAccuracies)</f>
        <v>0.9771810001</v>
      </c>
      <c r="C5" s="3">
        <f t="shared" si="1"/>
        <v>0.02281899989</v>
      </c>
      <c r="D5" s="1">
        <f t="shared" si="2"/>
        <v>1</v>
      </c>
      <c r="F5" s="1" t="s">
        <v>59</v>
      </c>
      <c r="G5" s="1">
        <v>10000.0</v>
      </c>
    </row>
    <row r="7">
      <c r="B7" s="2" t="s">
        <v>60</v>
      </c>
    </row>
    <row r="8">
      <c r="A8" s="1"/>
      <c r="B8" s="1" t="s">
        <v>61</v>
      </c>
      <c r="C8" s="1" t="s">
        <v>62</v>
      </c>
      <c r="D8" s="1" t="s">
        <v>55</v>
      </c>
      <c r="F8" s="1" t="s">
        <v>24</v>
      </c>
      <c r="G8" s="1" t="s">
        <v>63</v>
      </c>
    </row>
    <row r="9">
      <c r="A9" s="1" t="s">
        <v>1</v>
      </c>
      <c r="B9" s="3">
        <f>AVERAGE(SigmoidAccuracies)*$G$5</f>
        <v>9706.656584</v>
      </c>
      <c r="C9" s="3">
        <f t="shared" ref="C9:C11" si="3">$G$5-B9</f>
        <v>293.3434164</v>
      </c>
      <c r="D9" s="1">
        <f t="shared" ref="D9:D12" si="4">B9+C9</f>
        <v>10000</v>
      </c>
      <c r="F9" s="1" t="s">
        <v>64</v>
      </c>
      <c r="G9" s="1" t="s">
        <v>65</v>
      </c>
    </row>
    <row r="10">
      <c r="A10" s="1" t="s">
        <v>18</v>
      </c>
      <c r="B10" s="3">
        <f>AVERAGE(ReluAccuracies)*$G$5</f>
        <v>9761.869991</v>
      </c>
      <c r="C10" s="3">
        <f t="shared" si="3"/>
        <v>238.1300092</v>
      </c>
      <c r="D10" s="1">
        <f t="shared" si="4"/>
        <v>10000</v>
      </c>
      <c r="F10" s="1" t="s">
        <v>66</v>
      </c>
      <c r="G10" s="1" t="s">
        <v>67</v>
      </c>
    </row>
    <row r="11">
      <c r="A11" s="1" t="s">
        <v>19</v>
      </c>
      <c r="B11" s="3">
        <f>AVERAGE(SwishAccuracies)*$G$5</f>
        <v>9771.810001</v>
      </c>
      <c r="C11" s="3">
        <f t="shared" si="3"/>
        <v>228.1899989</v>
      </c>
      <c r="D11" s="1">
        <f t="shared" si="4"/>
        <v>10000</v>
      </c>
      <c r="F11" s="1" t="s">
        <v>46</v>
      </c>
      <c r="G11" s="1" t="s">
        <v>47</v>
      </c>
    </row>
    <row r="12">
      <c r="A12" s="1" t="s">
        <v>55</v>
      </c>
      <c r="B12" s="3">
        <f t="shared" ref="B12:C12" si="5">B9+B10+B11</f>
        <v>29240.33658</v>
      </c>
      <c r="C12" s="3">
        <f t="shared" si="5"/>
        <v>759.6634244</v>
      </c>
      <c r="D12" s="3">
        <f t="shared" si="4"/>
        <v>30000</v>
      </c>
      <c r="G12" s="1" t="s">
        <v>49</v>
      </c>
    </row>
    <row r="14">
      <c r="B14" s="2" t="s">
        <v>68</v>
      </c>
    </row>
    <row r="15">
      <c r="A15" s="1"/>
      <c r="B15" s="1" t="s">
        <v>61</v>
      </c>
      <c r="C15" s="1" t="s">
        <v>62</v>
      </c>
      <c r="D15" s="1" t="s">
        <v>55</v>
      </c>
      <c r="F15" s="1" t="s">
        <v>69</v>
      </c>
      <c r="G15" s="3">
        <f>(((B9-B16)^2)/B16) + (((C9-C16)^2)/C16) + (((B10-B17)^2)/B17) + (((C10-C17)^2)/C17) + (((B11-B18)^2)/B18) + (((C11-C18)^2)/C18)</f>
        <v>9.983820888</v>
      </c>
    </row>
    <row r="16">
      <c r="A16" s="1" t="s">
        <v>1</v>
      </c>
      <c r="B16" s="3">
        <f t="shared" ref="B16:B18" si="6">D9*($B$12/$D$12)</f>
        <v>9746.778859</v>
      </c>
      <c r="C16" s="3">
        <f t="shared" ref="C16:C18" si="7">$G$5-B16</f>
        <v>253.2211415</v>
      </c>
      <c r="D16" s="1">
        <f t="shared" ref="D16:D19" si="8">B16+C16</f>
        <v>10000</v>
      </c>
      <c r="F16" s="1" t="s">
        <v>70</v>
      </c>
      <c r="G16" s="3">
        <f>(COUNT(B16:B18) - 1) * (COUNT(B16:C16) - 1)</f>
        <v>2</v>
      </c>
    </row>
    <row r="17">
      <c r="A17" s="1" t="s">
        <v>18</v>
      </c>
      <c r="B17" s="3">
        <f t="shared" si="6"/>
        <v>9746.778859</v>
      </c>
      <c r="C17" s="3">
        <f t="shared" si="7"/>
        <v>253.2211415</v>
      </c>
      <c r="D17" s="1">
        <f t="shared" si="8"/>
        <v>10000</v>
      </c>
      <c r="F17" s="1" t="str">
        <f> "P(χ2 &lt; " &amp; G15 &amp; "):"</f>
        <v>P(χ2 &lt; 9.98382088831036):</v>
      </c>
      <c r="G17" s="3">
        <f>_xlfn.CHISQ.DIST(G15, G16, TRUE)</f>
        <v>0.9932073249</v>
      </c>
    </row>
    <row r="18">
      <c r="A18" s="1" t="s">
        <v>19</v>
      </c>
      <c r="B18" s="3">
        <f t="shared" si="6"/>
        <v>9746.778859</v>
      </c>
      <c r="C18" s="3">
        <f t="shared" si="7"/>
        <v>253.2211415</v>
      </c>
      <c r="D18" s="1">
        <f t="shared" si="8"/>
        <v>10000</v>
      </c>
      <c r="F18" s="3" t="str">
        <f> "P(χ2 &gt; " &amp; G15 &amp; "):"</f>
        <v>P(χ2 &gt; 9.98382088831036):</v>
      </c>
      <c r="G18" s="3">
        <f>1-G17</f>
        <v>0.006792675062</v>
      </c>
    </row>
    <row r="19">
      <c r="A19" s="1" t="s">
        <v>55</v>
      </c>
      <c r="B19" s="3">
        <f t="shared" ref="B19:C19" si="9">B16+B17+B18</f>
        <v>29240.33658</v>
      </c>
      <c r="C19" s="3">
        <f t="shared" si="9"/>
        <v>759.6634244</v>
      </c>
      <c r="D19" s="3">
        <f t="shared" si="8"/>
        <v>30000</v>
      </c>
      <c r="F19" s="1" t="s">
        <v>71</v>
      </c>
      <c r="G19" s="3" t="str">
        <f>IF((G18 &lt;= G4), "reject the null", "fail to reject the null")</f>
        <v>reject the null</v>
      </c>
    </row>
  </sheetData>
  <mergeCells count="3">
    <mergeCell ref="B1:C1"/>
    <mergeCell ref="B7:C7"/>
    <mergeCell ref="B14:C14"/>
  </mergeCells>
  <drawing r:id="rId1"/>
</worksheet>
</file>