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/>
  <mc:AlternateContent xmlns:mc="http://schemas.openxmlformats.org/markup-compatibility/2006">
    <mc:Choice Requires="x15">
      <x15ac:absPath xmlns:x15ac="http://schemas.microsoft.com/office/spreadsheetml/2010/11/ac" url="/Users/arnab/arnab/workspace/2024_faraday_discussions_data/hexabenzocoronene/sto3g/est_basis/"/>
    </mc:Choice>
  </mc:AlternateContent>
  <xr:revisionPtr revIDLastSave="0" documentId="8_{3918A143-2565-1848-B720-B834FEFA3BEF}" xr6:coauthVersionLast="47" xr6:coauthVersionMax="47" xr10:uidLastSave="{00000000-0000-0000-0000-000000000000}"/>
  <bookViews>
    <workbookView xWindow="1240" yWindow="760" windowWidth="29000" windowHeight="17920" xr2:uid="{FEE3860C-D3F4-C840-B97D-F5B8812B6184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13" i="1" l="1"/>
  <c r="I113" i="1"/>
  <c r="J113" i="1" s="1"/>
  <c r="L112" i="1"/>
  <c r="J112" i="1"/>
  <c r="L111" i="1"/>
  <c r="J111" i="1"/>
  <c r="L110" i="1"/>
  <c r="J110" i="1"/>
  <c r="L109" i="1"/>
  <c r="J109" i="1"/>
  <c r="O82" i="1"/>
  <c r="O83" i="1"/>
  <c r="O84" i="1"/>
  <c r="O85" i="1"/>
  <c r="Y43" i="1"/>
  <c r="Y44" i="1"/>
  <c r="X43" i="1"/>
  <c r="X44" i="1"/>
  <c r="X42" i="1"/>
  <c r="Y42" i="1"/>
  <c r="W43" i="1"/>
  <c r="W44" i="1"/>
  <c r="W42" i="1"/>
  <c r="M36" i="1"/>
  <c r="P81" i="1"/>
  <c r="P76" i="1"/>
  <c r="P77" i="1"/>
  <c r="P78" i="1"/>
  <c r="P79" i="1"/>
  <c r="P80" i="1"/>
  <c r="P82" i="1"/>
  <c r="O76" i="1"/>
  <c r="O77" i="1"/>
  <c r="O78" i="1"/>
  <c r="O79" i="1"/>
  <c r="O80" i="1"/>
  <c r="O81" i="1"/>
  <c r="M77" i="1"/>
  <c r="M78" i="1"/>
  <c r="M79" i="1"/>
  <c r="M80" i="1"/>
  <c r="M81" i="1"/>
  <c r="P61" i="1"/>
  <c r="P62" i="1"/>
  <c r="P63" i="1"/>
  <c r="P64" i="1"/>
  <c r="P65" i="1"/>
  <c r="O61" i="1"/>
  <c r="O62" i="1"/>
  <c r="O63" i="1"/>
  <c r="O64" i="1"/>
  <c r="M62" i="1"/>
  <c r="M63" i="1"/>
  <c r="P36" i="1"/>
  <c r="P37" i="1"/>
  <c r="P38" i="1"/>
  <c r="P39" i="1"/>
  <c r="P40" i="1"/>
  <c r="P41" i="1"/>
  <c r="P42" i="1"/>
  <c r="P43" i="1"/>
  <c r="O36" i="1"/>
  <c r="O37" i="1"/>
  <c r="O38" i="1"/>
  <c r="O39" i="1"/>
  <c r="O40" i="1"/>
  <c r="O41" i="1"/>
  <c r="O42" i="1"/>
  <c r="O43" i="1"/>
  <c r="M37" i="1"/>
  <c r="M38" i="1"/>
  <c r="M39" i="1"/>
  <c r="M40" i="1"/>
  <c r="M41" i="1"/>
  <c r="M42" i="1"/>
  <c r="M61" i="1"/>
  <c r="M76" i="1"/>
  <c r="O56" i="1"/>
  <c r="P56" i="1"/>
  <c r="P44" i="1"/>
  <c r="P45" i="1"/>
  <c r="O45" i="1"/>
  <c r="O44" i="1"/>
  <c r="M43" i="1"/>
  <c r="M44" i="1"/>
  <c r="M45" i="1"/>
  <c r="P83" i="1"/>
  <c r="P84" i="1"/>
  <c r="P85" i="1"/>
  <c r="M82" i="1"/>
  <c r="M83" i="1"/>
  <c r="M84" i="1"/>
  <c r="M85" i="1"/>
  <c r="O65" i="1"/>
  <c r="M64" i="1"/>
  <c r="M65" i="1"/>
  <c r="P57" i="1"/>
  <c r="P58" i="1"/>
  <c r="P59" i="1"/>
  <c r="P60" i="1"/>
  <c r="O57" i="1"/>
  <c r="O58" i="1"/>
  <c r="O59" i="1"/>
  <c r="O60" i="1"/>
  <c r="M57" i="1"/>
  <c r="M58" i="1"/>
  <c r="M59" i="1"/>
  <c r="M60" i="1"/>
  <c r="M56" i="1"/>
  <c r="P75" i="1"/>
  <c r="O75" i="1"/>
  <c r="M75" i="1"/>
  <c r="P74" i="1"/>
  <c r="O74" i="1"/>
  <c r="M74" i="1"/>
  <c r="P73" i="1"/>
  <c r="O73" i="1"/>
  <c r="M73" i="1"/>
  <c r="P72" i="1"/>
  <c r="O72" i="1"/>
  <c r="M72" i="1"/>
  <c r="P71" i="1"/>
  <c r="O71" i="1"/>
  <c r="M71" i="1"/>
  <c r="P70" i="1"/>
  <c r="O70" i="1"/>
  <c r="M70" i="1"/>
  <c r="P55" i="1"/>
  <c r="O55" i="1"/>
  <c r="M55" i="1"/>
  <c r="P54" i="1"/>
  <c r="O54" i="1"/>
  <c r="M54" i="1"/>
  <c r="P53" i="1"/>
  <c r="O53" i="1"/>
  <c r="M53" i="1"/>
  <c r="P52" i="1"/>
  <c r="O52" i="1"/>
  <c r="M52" i="1"/>
  <c r="P51" i="1"/>
  <c r="O51" i="1"/>
  <c r="M51" i="1"/>
  <c r="P35" i="1"/>
  <c r="O35" i="1"/>
  <c r="M35" i="1"/>
  <c r="P34" i="1"/>
  <c r="O34" i="1"/>
  <c r="M34" i="1"/>
  <c r="P33" i="1"/>
  <c r="O33" i="1"/>
  <c r="M33" i="1"/>
  <c r="O32" i="1"/>
  <c r="L32" i="1"/>
  <c r="P32" i="1" s="1"/>
  <c r="O31" i="1"/>
  <c r="L31" i="1"/>
  <c r="P27" i="1"/>
  <c r="O27" i="1"/>
  <c r="M27" i="1"/>
  <c r="P26" i="1"/>
  <c r="O26" i="1"/>
  <c r="M26" i="1"/>
  <c r="P25" i="1"/>
  <c r="O25" i="1"/>
  <c r="M25" i="1"/>
  <c r="P24" i="1"/>
  <c r="O24" i="1"/>
  <c r="M24" i="1"/>
  <c r="P23" i="1"/>
  <c r="O23" i="1"/>
  <c r="M23" i="1"/>
  <c r="P22" i="1"/>
  <c r="O22" i="1"/>
  <c r="M22" i="1"/>
  <c r="P21" i="1"/>
  <c r="O21" i="1"/>
  <c r="M21" i="1"/>
  <c r="P20" i="1"/>
  <c r="O20" i="1"/>
  <c r="M20" i="1"/>
  <c r="P19" i="1"/>
  <c r="O19" i="1"/>
  <c r="M19" i="1"/>
  <c r="P18" i="1"/>
  <c r="O18" i="1"/>
  <c r="M18" i="1"/>
  <c r="P17" i="1"/>
  <c r="O17" i="1"/>
  <c r="P16" i="1"/>
  <c r="O16" i="1"/>
  <c r="P15" i="1"/>
  <c r="O15" i="1"/>
  <c r="P14" i="1"/>
  <c r="O14" i="1"/>
  <c r="P13" i="1"/>
  <c r="O13" i="1"/>
  <c r="E12" i="1"/>
  <c r="C12" i="1"/>
  <c r="E11" i="1"/>
  <c r="C11" i="1"/>
  <c r="E10" i="1"/>
  <c r="C10" i="1"/>
  <c r="O9" i="1"/>
  <c r="O8" i="1"/>
  <c r="L7" i="1"/>
  <c r="J3" i="1"/>
  <c r="M9" i="1" l="1"/>
  <c r="M17" i="1"/>
  <c r="M15" i="1"/>
  <c r="M13" i="1"/>
  <c r="M8" i="1"/>
  <c r="O7" i="1"/>
  <c r="M7" i="1"/>
  <c r="P31" i="1"/>
  <c r="M31" i="1"/>
  <c r="M32" i="1"/>
  <c r="M14" i="1"/>
  <c r="M16" i="1"/>
</calcChain>
</file>

<file path=xl/sharedStrings.xml><?xml version="1.0" encoding="utf-8"?>
<sst xmlns="http://schemas.openxmlformats.org/spreadsheetml/2006/main" count="77" uniqueCount="49">
  <si>
    <t>Ecore</t>
  </si>
  <si>
    <t>cc-pVDZ</t>
  </si>
  <si>
    <t>cMF</t>
  </si>
  <si>
    <t>Escf</t>
  </si>
  <si>
    <t>Active=</t>
  </si>
  <si>
    <t xml:space="preserve">EST basis </t>
  </si>
  <si>
    <t>Ecmf-fo</t>
  </si>
  <si>
    <t>ecore=</t>
  </si>
  <si>
    <t>STO-3G</t>
  </si>
  <si>
    <t>Ecmf-oo</t>
  </si>
  <si>
    <t>nbody</t>
  </si>
  <si>
    <t>delta_elec</t>
  </si>
  <si>
    <t>thresh_cipsi</t>
  </si>
  <si>
    <t>Root</t>
  </si>
  <si>
    <t>active_E(0)</t>
  </si>
  <si>
    <t>TOTAL_E(0)</t>
  </si>
  <si>
    <t>active_E(2)</t>
  </si>
  <si>
    <t>TOTAL_E(2)</t>
  </si>
  <si>
    <t>Extrapolated E</t>
  </si>
  <si>
    <t>TPSCI</t>
  </si>
  <si>
    <t>active</t>
  </si>
  <si>
    <t>TPSCI+PT</t>
  </si>
  <si>
    <t>TPSCI dim</t>
  </si>
  <si>
    <t xml:space="preserve"> </t>
  </si>
  <si>
    <t>HCI</t>
  </si>
  <si>
    <t>threshold</t>
  </si>
  <si>
    <t>HCI+PT</t>
  </si>
  <si>
    <t>HCI Dim</t>
  </si>
  <si>
    <t>PT2 correction</t>
  </si>
  <si>
    <t>nb2</t>
  </si>
  <si>
    <t>nb3</t>
  </si>
  <si>
    <t>de1</t>
  </si>
  <si>
    <t>de2</t>
  </si>
  <si>
    <t>de3</t>
  </si>
  <si>
    <t>nb4</t>
  </si>
  <si>
    <t>&lt;N&gt;</t>
  </si>
  <si>
    <t>&lt;Sz&gt;</t>
  </si>
  <si>
    <t>&lt;S2&gt;</t>
  </si>
  <si>
    <t>&lt;H&gt;</t>
  </si>
  <si>
    <t>&lt;Hcmf&gt;</t>
  </si>
  <si>
    <t>var</t>
  </si>
  <si>
    <t>var+pt2</t>
  </si>
  <si>
    <t>cipsi_thresh</t>
  </si>
  <si>
    <t>pt2</t>
  </si>
  <si>
    <t>ecore</t>
  </si>
  <si>
    <t>var_active</t>
  </si>
  <si>
    <t>active_(var+pt2)</t>
  </si>
  <si>
    <t>dimension</t>
  </si>
  <si>
    <t>sto3g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</si>
</sst>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9">
    <font>
      <sz val="12"/>
      <color theme="1"/>
      <name val="Aptos Narrow"/>
      <family val="2"/>
      <scheme val="minor"/>
    </font>
    <font>
      <b/>
      <sz val="20"/>
      <color theme="6" tint="-0.499984740745262"/>
      <name val="Arial"/>
      <family val="2"/>
    </font>
    <font>
      <b/>
      <sz val="20"/>
      <color theme="1"/>
      <name val="Arial"/>
      <family val="2"/>
    </font>
    <font>
      <b/>
      <sz val="20"/>
      <color theme="1"/>
      <name val="Aptos Narrow"/>
      <family val="2"/>
      <scheme val="minor"/>
    </font>
    <font>
      <b/>
      <sz val="20"/>
      <color theme="6" tint="-0.499984740745262"/>
      <name val="Aptos Narrow"/>
      <scheme val="minor"/>
    </font>
    <font>
      <b/>
      <sz val="20"/>
      <color theme="6" tint="-0.499984740745262"/>
      <name val="Aptos Narrow"/>
      <family val="2"/>
      <scheme val="minor"/>
    </font>
    <font>
      <b/>
      <sz val="20"/>
      <color theme="6" tint="-0.499984740745262"/>
      <name val="Menlo"/>
      <family val="2"/>
    </font>
    <font>
      <b/>
      <sz val="20"/>
      <color rgb="FF000000"/>
      <name val="Menlo"/>
      <family val="2"/>
    </font>
    <font>
      <b/>
      <sz val="20"/>
      <color theme="6" tint="-0.499984740745262"/>
      <name val="Monaco"/>
      <family val="2"/>
    </font>
    <font>
      <b/>
      <sz val="20"/>
      <color theme="7" tint="-0.499984740745262"/>
      <name val="Arial"/>
      <family val="2"/>
    </font>
    <font>
      <b/>
      <sz val="20"/>
      <color theme="7" tint="-0.499984740745262"/>
      <name val="Aptos Narrow"/>
      <scheme val="minor"/>
    </font>
    <font>
      <b/>
      <sz val="20"/>
      <color theme="7" tint="-0.499984740745262"/>
      <name val="Aptos Narrow"/>
      <family val="2"/>
      <scheme val="minor"/>
    </font>
    <font>
      <b/>
      <sz val="20"/>
      <color theme="6"/>
      <name val="Aptos Narrow"/>
      <family val="2"/>
      <scheme val="minor"/>
    </font>
    <font>
      <b/>
      <sz val="20"/>
      <color theme="6"/>
      <name val="Menlo"/>
      <family val="2"/>
    </font>
    <font>
      <b/>
      <sz val="20"/>
      <color theme="1"/>
      <name val="Aptos Narrow"/>
      <scheme val="minor"/>
    </font>
    <font>
      <b/>
      <sz val="22"/>
      <color theme="1"/>
      <name val="Aptos Narrow"/>
      <family val="2"/>
      <scheme val="minor"/>
    </font>
    <font>
      <b/>
      <sz val="22"/>
      <color theme="1"/>
      <name val="Aptos Narrow"/>
      <scheme val="minor"/>
    </font>
    <font>
      <b/>
      <sz val="22"/>
      <color theme="6" tint="-0.499984740745262"/>
      <name val="Aptos Narrow"/>
      <family val="2"/>
      <scheme val="minor"/>
    </font>
    <font>
      <b/>
      <sz val="22"/>
      <color rgb="FF000000"/>
      <name val="Menlo"/>
      <family val="2"/>
    </font>
    <font>
      <b/>
      <sz val="22"/>
      <color rgb="FF0D3512"/>
      <name val="Aptos Narrow"/>
      <family val="2"/>
      <scheme val="minor"/>
    </font>
    <font>
      <b/>
      <sz val="22"/>
      <color rgb="FF0D3512"/>
      <name val="Arial"/>
      <family val="2"/>
    </font>
    <font>
      <b/>
      <sz val="22"/>
      <color rgb="FF000000"/>
      <name val="Aptos Narrow"/>
      <family val="2"/>
      <scheme val="minor"/>
    </font>
    <font>
      <b/>
      <sz val="18"/>
      <color theme="1"/>
      <name val="Aptos Narrow"/>
      <scheme val="minor"/>
    </font>
    <font>
      <b/>
      <sz val="18"/>
      <color rgb="FF000000"/>
      <name val="Menlo"/>
      <family val="2"/>
    </font>
    <font>
      <b/>
      <sz val="24"/>
      <color theme="1"/>
      <name val="Aptos Narrow"/>
      <scheme val="minor"/>
    </font>
    <font>
      <b/>
      <sz val="16"/>
      <color theme="6"/>
      <name val="Menlo"/>
      <family val="2"/>
    </font>
    <font>
      <sz val="22"/>
      <color theme="1"/>
      <name val="Aptos Narrow"/>
      <family val="2"/>
      <scheme val="minor"/>
    </font>
    <font>
      <b/>
      <sz val="11"/>
      <color rgb="FFB42419"/>
      <name val="Menlo"/>
      <family val="2"/>
    </font>
    <font>
      <sz val="11"/>
      <color rgb="FF000000"/>
      <name val="Menlo"/>
      <family val="2"/>
    </font>
    <font>
      <b/>
      <sz val="20"/>
      <color rgb="FFFF0000"/>
      <name val="Aptos Narrow"/>
      <family val="2"/>
      <scheme val="minor"/>
    </font>
    <font>
      <b/>
      <sz val="22"/>
      <color theme="6"/>
      <name val="Aptos Narrow"/>
      <family val="2"/>
      <scheme val="minor"/>
    </font>
    <font>
      <b/>
      <sz val="22"/>
      <color theme="1"/>
      <name val="Menlo Regular"/>
    </font>
    <font>
      <b/>
      <sz val="22"/>
      <color rgb="FF0D3512"/>
      <name val="Menlo Regular"/>
    </font>
    <font>
      <b/>
      <sz val="22"/>
      <color rgb="FF000000"/>
      <name val="Menlo Regular"/>
    </font>
    <font>
      <b/>
      <sz val="12"/>
      <color theme="1"/>
      <name val="Menlo Regular"/>
    </font>
    <font>
      <b/>
      <sz val="22"/>
      <color theme="6"/>
      <name val="Menlo Regular"/>
    </font>
    <font>
      <sz val="24"/>
      <color theme="1"/>
      <name val="Aptos Narrow"/>
      <family val="2"/>
      <scheme val="minor"/>
    </font>
    <font>
      <b/>
      <sz val="24"/>
      <color theme="1" tint="0.34998626667073579"/>
      <name val="Aptos Narrow"/>
      <family val="2"/>
      <scheme val="minor"/>
    </font>
    <font>
      <b/>
      <sz val="24"/>
      <color theme="1" tint="0.34998626667073579"/>
      <name val="Monaco"/>
      <family val="2"/>
    </font>
    <font>
      <b/>
      <sz val="24"/>
      <color theme="1"/>
      <name val="Aptos Narrow (Body)"/>
    </font>
    <font>
      <b/>
      <sz val="24"/>
      <color theme="1"/>
      <name val="Aptos Narrow"/>
      <family val="2"/>
      <scheme val="minor"/>
    </font>
    <font>
      <b/>
      <sz val="24"/>
      <color theme="3"/>
      <name val="Aptos Narrow"/>
      <family val="2"/>
      <scheme val="minor"/>
    </font>
    <font>
      <b/>
      <sz val="24"/>
      <color theme="3"/>
      <name val="Arial"/>
      <family val="2"/>
    </font>
    <font>
      <b/>
      <sz val="24"/>
      <color theme="3"/>
      <name val="Menlo"/>
      <family val="2"/>
    </font>
    <font>
      <b/>
      <sz val="24"/>
      <color theme="3"/>
      <name val="Menlo Regular"/>
    </font>
    <font>
      <b/>
      <sz val="26"/>
      <color theme="6"/>
      <name val="Aptos Narrow"/>
      <family val="2"/>
      <scheme val="minor"/>
    </font>
    <font>
      <b/>
      <sz val="26"/>
      <color theme="6"/>
      <name val="Menlo Regular"/>
    </font>
    <font>
      <b/>
      <sz val="26"/>
      <color theme="6"/>
      <name val="Aptos Narrow (Body)"/>
    </font>
    <font>
      <sz val="24"/>
      <color theme="6"/>
      <name val="Menlo"/>
      <family val="2"/>
    </font>
  </fonts>
  <fills count="1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79998168889431442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rgb="FF000000"/>
      </patternFill>
    </fill>
    <fill>
      <patternFill patternType="solid">
        <fgColor theme="2" tint="-9.9978637043366805E-2"/>
        <bgColor rgb="FF000000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89">
    <xf numFmtId="0" fontId="0" fillId="0" borderId="0" xfId="0"/>
    <xf numFmtId="0" fontId="1" fillId="2" borderId="0" xfId="0" applyFont="1" applyFill="1"/>
    <xf numFmtId="0" fontId="2" fillId="0" borderId="0" xfId="0" applyFont="1"/>
    <xf numFmtId="0" fontId="3" fillId="0" borderId="0" xfId="0" applyFont="1"/>
    <xf numFmtId="0" fontId="3" fillId="3" borderId="1" xfId="0" applyFont="1" applyFill="1" applyBorder="1"/>
    <xf numFmtId="0" fontId="3" fillId="3" borderId="2" xfId="0" applyFont="1" applyFill="1" applyBorder="1"/>
    <xf numFmtId="0" fontId="3" fillId="3" borderId="3" xfId="0" applyFont="1" applyFill="1" applyBorder="1"/>
    <xf numFmtId="0" fontId="1" fillId="3" borderId="4" xfId="0" applyFont="1" applyFill="1" applyBorder="1"/>
    <xf numFmtId="0" fontId="1" fillId="3" borderId="0" xfId="0" applyFont="1" applyFill="1"/>
    <xf numFmtId="0" fontId="2" fillId="3" borderId="0" xfId="0" applyFont="1" applyFill="1"/>
    <xf numFmtId="0" fontId="3" fillId="3" borderId="5" xfId="0" applyFont="1" applyFill="1" applyBorder="1"/>
    <xf numFmtId="0" fontId="3" fillId="3" borderId="4" xfId="0" applyFont="1" applyFill="1" applyBorder="1"/>
    <xf numFmtId="0" fontId="4" fillId="3" borderId="0" xfId="0" applyFont="1" applyFill="1"/>
    <xf numFmtId="0" fontId="5" fillId="3" borderId="0" xfId="0" applyFont="1" applyFill="1"/>
    <xf numFmtId="0" fontId="6" fillId="3" borderId="5" xfId="0" applyFont="1" applyFill="1" applyBorder="1"/>
    <xf numFmtId="0" fontId="3" fillId="4" borderId="6" xfId="0" applyFont="1" applyFill="1" applyBorder="1"/>
    <xf numFmtId="0" fontId="3" fillId="4" borderId="7" xfId="0" applyFont="1" applyFill="1" applyBorder="1"/>
    <xf numFmtId="0" fontId="7" fillId="4" borderId="7" xfId="0" applyFont="1" applyFill="1" applyBorder="1"/>
    <xf numFmtId="0" fontId="1" fillId="4" borderId="7" xfId="0" applyFont="1" applyFill="1" applyBorder="1"/>
    <xf numFmtId="0" fontId="5" fillId="4" borderId="7" xfId="0" applyFont="1" applyFill="1" applyBorder="1"/>
    <xf numFmtId="0" fontId="3" fillId="4" borderId="8" xfId="0" applyFont="1" applyFill="1" applyBorder="1"/>
    <xf numFmtId="0" fontId="1" fillId="5" borderId="1" xfId="0" applyFont="1" applyFill="1" applyBorder="1"/>
    <xf numFmtId="0" fontId="3" fillId="5" borderId="2" xfId="0" applyFont="1" applyFill="1" applyBorder="1"/>
    <xf numFmtId="0" fontId="3" fillId="5" borderId="3" xfId="0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0" fontId="1" fillId="5" borderId="4" xfId="0" applyFont="1" applyFill="1" applyBorder="1"/>
    <xf numFmtId="11" fontId="1" fillId="5" borderId="0" xfId="0" applyNumberFormat="1" applyFont="1" applyFill="1"/>
    <xf numFmtId="0" fontId="3" fillId="5" borderId="0" xfId="0" applyFont="1" applyFill="1"/>
    <xf numFmtId="0" fontId="1" fillId="5" borderId="0" xfId="0" applyFont="1" applyFill="1"/>
    <xf numFmtId="0" fontId="7" fillId="5" borderId="0" xfId="0" applyFont="1" applyFill="1"/>
    <xf numFmtId="0" fontId="3" fillId="5" borderId="5" xfId="0" applyFont="1" applyFill="1" applyBorder="1"/>
    <xf numFmtId="0" fontId="3" fillId="2" borderId="0" xfId="0" applyFont="1" applyFill="1"/>
    <xf numFmtId="0" fontId="3" fillId="2" borderId="5" xfId="0" applyFont="1" applyFill="1" applyBorder="1"/>
    <xf numFmtId="0" fontId="8" fillId="5" borderId="4" xfId="0" applyFont="1" applyFill="1" applyBorder="1"/>
    <xf numFmtId="0" fontId="9" fillId="6" borderId="1" xfId="0" applyFont="1" applyFill="1" applyBorder="1"/>
    <xf numFmtId="0" fontId="9" fillId="6" borderId="2" xfId="0" applyFont="1" applyFill="1" applyBorder="1"/>
    <xf numFmtId="0" fontId="10" fillId="6" borderId="2" xfId="0" applyFont="1" applyFill="1" applyBorder="1"/>
    <xf numFmtId="0" fontId="9" fillId="6" borderId="3" xfId="0" applyFont="1" applyFill="1" applyBorder="1"/>
    <xf numFmtId="0" fontId="9" fillId="2" borderId="2" xfId="0" applyFont="1" applyFill="1" applyBorder="1"/>
    <xf numFmtId="0" fontId="8" fillId="5" borderId="9" xfId="0" applyFont="1" applyFill="1" applyBorder="1"/>
    <xf numFmtId="0" fontId="5" fillId="5" borderId="10" xfId="0" applyFont="1" applyFill="1" applyBorder="1"/>
    <xf numFmtId="0" fontId="1" fillId="5" borderId="10" xfId="0" applyFont="1" applyFill="1" applyBorder="1"/>
    <xf numFmtId="0" fontId="7" fillId="5" borderId="10" xfId="0" applyFont="1" applyFill="1" applyBorder="1"/>
    <xf numFmtId="0" fontId="3" fillId="5" borderId="10" xfId="0" applyFont="1" applyFill="1" applyBorder="1"/>
    <xf numFmtId="0" fontId="3" fillId="5" borderId="11" xfId="0" applyFont="1" applyFill="1" applyBorder="1"/>
    <xf numFmtId="0" fontId="3" fillId="2" borderId="10" xfId="0" applyFont="1" applyFill="1" applyBorder="1"/>
    <xf numFmtId="0" fontId="3" fillId="2" borderId="11" xfId="0" applyFont="1" applyFill="1" applyBorder="1"/>
    <xf numFmtId="11" fontId="9" fillId="6" borderId="4" xfId="0" applyNumberFormat="1" applyFont="1" applyFill="1" applyBorder="1"/>
    <xf numFmtId="0" fontId="9" fillId="6" borderId="0" xfId="0" applyFont="1" applyFill="1"/>
    <xf numFmtId="0" fontId="10" fillId="6" borderId="0" xfId="0" applyFont="1" applyFill="1"/>
    <xf numFmtId="0" fontId="9" fillId="6" borderId="5" xfId="0" applyFont="1" applyFill="1" applyBorder="1"/>
    <xf numFmtId="0" fontId="11" fillId="2" borderId="0" xfId="0" applyFont="1" applyFill="1"/>
    <xf numFmtId="0" fontId="9" fillId="2" borderId="0" xfId="0" applyFont="1" applyFill="1"/>
    <xf numFmtId="0" fontId="9" fillId="2" borderId="5" xfId="0" applyFont="1" applyFill="1" applyBorder="1"/>
    <xf numFmtId="11" fontId="9" fillId="6" borderId="9" xfId="0" applyNumberFormat="1" applyFont="1" applyFill="1" applyBorder="1"/>
    <xf numFmtId="0" fontId="9" fillId="6" borderId="10" xfId="0" applyFont="1" applyFill="1" applyBorder="1"/>
    <xf numFmtId="0" fontId="10" fillId="6" borderId="10" xfId="0" applyFont="1" applyFill="1" applyBorder="1"/>
    <xf numFmtId="0" fontId="9" fillId="6" borderId="11" xfId="0" applyFont="1" applyFill="1" applyBorder="1"/>
    <xf numFmtId="0" fontId="9" fillId="2" borderId="11" xfId="0" applyFont="1" applyFill="1" applyBorder="1"/>
    <xf numFmtId="11" fontId="12" fillId="7" borderId="1" xfId="0" applyNumberFormat="1" applyFont="1" applyFill="1" applyBorder="1"/>
    <xf numFmtId="0" fontId="13" fillId="7" borderId="2" xfId="0" applyFont="1" applyFill="1" applyBorder="1"/>
    <xf numFmtId="0" fontId="3" fillId="7" borderId="2" xfId="0" applyFont="1" applyFill="1" applyBorder="1"/>
    <xf numFmtId="0" fontId="3" fillId="7" borderId="3" xfId="0" applyFont="1" applyFill="1" applyBorder="1"/>
    <xf numFmtId="0" fontId="3" fillId="7" borderId="1" xfId="0" applyFont="1" applyFill="1" applyBorder="1"/>
    <xf numFmtId="0" fontId="5" fillId="7" borderId="2" xfId="0" applyFont="1" applyFill="1" applyBorder="1"/>
    <xf numFmtId="0" fontId="7" fillId="7" borderId="2" xfId="0" applyFont="1" applyFill="1" applyBorder="1"/>
    <xf numFmtId="0" fontId="7" fillId="7" borderId="4" xfId="0" applyFont="1" applyFill="1" applyBorder="1"/>
    <xf numFmtId="0" fontId="3" fillId="7" borderId="0" xfId="0" applyFont="1" applyFill="1"/>
    <xf numFmtId="0" fontId="5" fillId="7" borderId="0" xfId="0" applyFont="1" applyFill="1"/>
    <xf numFmtId="0" fontId="7" fillId="7" borderId="0" xfId="0" applyFont="1" applyFill="1"/>
    <xf numFmtId="11" fontId="3" fillId="7" borderId="4" xfId="0" applyNumberFormat="1" applyFont="1" applyFill="1" applyBorder="1"/>
    <xf numFmtId="0" fontId="14" fillId="7" borderId="0" xfId="0" applyFont="1" applyFill="1"/>
    <xf numFmtId="0" fontId="1" fillId="7" borderId="0" xfId="0" applyFont="1" applyFill="1"/>
    <xf numFmtId="0" fontId="3" fillId="7" borderId="4" xfId="0" applyFont="1" applyFill="1" applyBorder="1"/>
    <xf numFmtId="0" fontId="3" fillId="7" borderId="9" xfId="0" applyFont="1" applyFill="1" applyBorder="1"/>
    <xf numFmtId="0" fontId="3" fillId="7" borderId="10" xfId="0" applyFont="1" applyFill="1" applyBorder="1"/>
    <xf numFmtId="0" fontId="7" fillId="7" borderId="10" xfId="0" applyFont="1" applyFill="1" applyBorder="1"/>
    <xf numFmtId="11" fontId="14" fillId="7" borderId="1" xfId="0" applyNumberFormat="1" applyFont="1" applyFill="1" applyBorder="1"/>
    <xf numFmtId="3" fontId="1" fillId="5" borderId="0" xfId="0" applyNumberFormat="1" applyFont="1" applyFill="1"/>
    <xf numFmtId="0" fontId="7" fillId="7" borderId="9" xfId="0" applyFont="1" applyFill="1" applyBorder="1"/>
    <xf numFmtId="0" fontId="15" fillId="9" borderId="1" xfId="0" applyFont="1" applyFill="1" applyBorder="1"/>
    <xf numFmtId="0" fontId="16" fillId="9" borderId="2" xfId="0" applyFont="1" applyFill="1" applyBorder="1"/>
    <xf numFmtId="0" fontId="17" fillId="9" borderId="2" xfId="0" applyFont="1" applyFill="1" applyBorder="1"/>
    <xf numFmtId="0" fontId="18" fillId="9" borderId="2" xfId="0" applyFont="1" applyFill="1" applyBorder="1"/>
    <xf numFmtId="0" fontId="15" fillId="9" borderId="2" xfId="0" applyFont="1" applyFill="1" applyBorder="1"/>
    <xf numFmtId="0" fontId="15" fillId="9" borderId="3" xfId="0" applyFont="1" applyFill="1" applyBorder="1"/>
    <xf numFmtId="0" fontId="19" fillId="10" borderId="2" xfId="0" applyFont="1" applyFill="1" applyBorder="1"/>
    <xf numFmtId="0" fontId="15" fillId="9" borderId="7" xfId="0" applyFont="1" applyFill="1" applyBorder="1"/>
    <xf numFmtId="11" fontId="2" fillId="0" borderId="0" xfId="0" applyNumberFormat="1" applyFont="1"/>
    <xf numFmtId="0" fontId="15" fillId="9" borderId="4" xfId="0" applyFont="1" applyFill="1" applyBorder="1"/>
    <xf numFmtId="0" fontId="15" fillId="9" borderId="10" xfId="0" applyFont="1" applyFill="1" applyBorder="1"/>
    <xf numFmtId="0" fontId="15" fillId="9" borderId="5" xfId="0" applyFont="1" applyFill="1" applyBorder="1"/>
    <xf numFmtId="0" fontId="15" fillId="9" borderId="9" xfId="0" applyFont="1" applyFill="1" applyBorder="1"/>
    <xf numFmtId="0" fontId="21" fillId="10" borderId="10" xfId="0" applyFont="1" applyFill="1" applyBorder="1"/>
    <xf numFmtId="0" fontId="18" fillId="9" borderId="10" xfId="0" applyFont="1" applyFill="1" applyBorder="1"/>
    <xf numFmtId="0" fontId="15" fillId="9" borderId="11" xfId="0" applyFont="1" applyFill="1" applyBorder="1"/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8" borderId="0" xfId="0" applyFont="1" applyFill="1"/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7" borderId="5" xfId="0" applyFont="1" applyFill="1" applyBorder="1"/>
    <xf numFmtId="0" fontId="29" fillId="7" borderId="11" xfId="0" applyFont="1" applyFill="1" applyBorder="1"/>
    <xf numFmtId="0" fontId="29" fillId="7" borderId="1" xfId="0" applyFont="1" applyFill="1" applyBorder="1"/>
    <xf numFmtId="0" fontId="29" fillId="7" borderId="4" xfId="0" applyFont="1" applyFill="1" applyBorder="1"/>
    <xf numFmtId="0" fontId="29" fillId="7" borderId="9" xfId="0" applyFont="1" applyFill="1" applyBorder="1"/>
    <xf numFmtId="0" fontId="12" fillId="7" borderId="3" xfId="0" applyFont="1" applyFill="1" applyBorder="1"/>
    <xf numFmtId="0" fontId="30" fillId="9" borderId="3" xfId="0" applyFont="1" applyFill="1" applyBorder="1"/>
    <xf numFmtId="0" fontId="31" fillId="11" borderId="1" xfId="0" applyFont="1" applyFill="1" applyBorder="1"/>
    <xf numFmtId="0" fontId="31" fillId="11" borderId="2" xfId="0" applyFont="1" applyFill="1" applyBorder="1"/>
    <xf numFmtId="0" fontId="32" fillId="12" borderId="2" xfId="0" applyFont="1" applyFill="1" applyBorder="1"/>
    <xf numFmtId="0" fontId="33" fillId="11" borderId="2" xfId="0" applyFont="1" applyFill="1" applyBorder="1"/>
    <xf numFmtId="0" fontId="31" fillId="11" borderId="3" xfId="0" applyFont="1" applyFill="1" applyBorder="1"/>
    <xf numFmtId="0" fontId="31" fillId="11" borderId="7" xfId="0" applyFont="1" applyFill="1" applyBorder="1"/>
    <xf numFmtId="0" fontId="35" fillId="11" borderId="3" xfId="0" applyFont="1" applyFill="1" applyBorder="1"/>
    <xf numFmtId="0" fontId="31" fillId="11" borderId="4" xfId="0" applyFont="1" applyFill="1" applyBorder="1"/>
    <xf numFmtId="0" fontId="31" fillId="11" borderId="10" xfId="0" applyFont="1" applyFill="1" applyBorder="1"/>
    <xf numFmtId="0" fontId="31" fillId="11" borderId="5" xfId="0" applyFont="1" applyFill="1" applyBorder="1"/>
    <xf numFmtId="0" fontId="31" fillId="11" borderId="9" xfId="0" applyFont="1" applyFill="1" applyBorder="1"/>
    <xf numFmtId="0" fontId="33" fillId="12" borderId="10" xfId="0" applyFont="1" applyFill="1" applyBorder="1"/>
    <xf numFmtId="0" fontId="33" fillId="11" borderId="10" xfId="0" applyFont="1" applyFill="1" applyBorder="1"/>
    <xf numFmtId="0" fontId="31" fillId="11" borderId="11" xfId="0" applyFont="1" applyFill="1" applyBorder="1"/>
    <xf numFmtId="0" fontId="31" fillId="9" borderId="1" xfId="0" applyFont="1" applyFill="1" applyBorder="1"/>
    <xf numFmtId="0" fontId="31" fillId="9" borderId="2" xfId="0" applyFont="1" applyFill="1" applyBorder="1"/>
    <xf numFmtId="0" fontId="32" fillId="10" borderId="2" xfId="0" applyFont="1" applyFill="1" applyBorder="1"/>
    <xf numFmtId="0" fontId="33" fillId="9" borderId="4" xfId="0" applyFont="1" applyFill="1" applyBorder="1"/>
    <xf numFmtId="0" fontId="31" fillId="9" borderId="10" xfId="0" applyFont="1" applyFill="1" applyBorder="1"/>
    <xf numFmtId="0" fontId="31" fillId="9" borderId="4" xfId="0" applyFont="1" applyFill="1" applyBorder="1"/>
    <xf numFmtId="0" fontId="31" fillId="9" borderId="9" xfId="0" applyFont="1" applyFill="1" applyBorder="1"/>
    <xf numFmtId="0" fontId="33" fillId="10" borderId="10" xfId="0" applyFont="1" applyFill="1" applyBorder="1"/>
    <xf numFmtId="0" fontId="15" fillId="9" borderId="0" xfId="0" applyFont="1" applyFill="1"/>
    <xf numFmtId="0" fontId="31" fillId="11" borderId="0" xfId="0" applyFont="1" applyFill="1"/>
    <xf numFmtId="0" fontId="0" fillId="8" borderId="0" xfId="0" applyFill="1"/>
    <xf numFmtId="0" fontId="3" fillId="8" borderId="0" xfId="0" applyFont="1" applyFill="1"/>
    <xf numFmtId="0" fontId="31" fillId="3" borderId="6" xfId="0" applyFont="1" applyFill="1" applyBorder="1"/>
    <xf numFmtId="0" fontId="31" fillId="3" borderId="7" xfId="0" applyFont="1" applyFill="1" applyBorder="1"/>
    <xf numFmtId="0" fontId="32" fillId="13" borderId="7" xfId="0" applyFont="1" applyFill="1" applyBorder="1"/>
    <xf numFmtId="0" fontId="33" fillId="3" borderId="7" xfId="0" applyFont="1" applyFill="1" applyBorder="1"/>
    <xf numFmtId="0" fontId="31" fillId="3" borderId="8" xfId="0" applyFont="1" applyFill="1" applyBorder="1"/>
    <xf numFmtId="0" fontId="31" fillId="3" borderId="1" xfId="0" applyFont="1" applyFill="1" applyBorder="1"/>
    <xf numFmtId="0" fontId="31" fillId="3" borderId="2" xfId="0" applyFont="1" applyFill="1" applyBorder="1"/>
    <xf numFmtId="0" fontId="32" fillId="13" borderId="2" xfId="0" applyFont="1" applyFill="1" applyBorder="1"/>
    <xf numFmtId="0" fontId="33" fillId="3" borderId="2" xfId="0" applyFont="1" applyFill="1" applyBorder="1"/>
    <xf numFmtId="0" fontId="31" fillId="3" borderId="3" xfId="0" applyFont="1" applyFill="1" applyBorder="1"/>
    <xf numFmtId="0" fontId="31" fillId="3" borderId="4" xfId="0" applyFont="1" applyFill="1" applyBorder="1"/>
    <xf numFmtId="0" fontId="31" fillId="3" borderId="0" xfId="0" applyFont="1" applyFill="1"/>
    <xf numFmtId="0" fontId="32" fillId="13" borderId="0" xfId="0" applyFont="1" applyFill="1"/>
    <xf numFmtId="0" fontId="33" fillId="3" borderId="0" xfId="0" applyFont="1" applyFill="1"/>
    <xf numFmtId="0" fontId="31" fillId="3" borderId="10" xfId="0" applyFont="1" applyFill="1" applyBorder="1"/>
    <xf numFmtId="0" fontId="31" fillId="3" borderId="5" xfId="0" applyFont="1" applyFill="1" applyBorder="1"/>
    <xf numFmtId="0" fontId="31" fillId="3" borderId="9" xfId="0" applyFont="1" applyFill="1" applyBorder="1"/>
    <xf numFmtId="0" fontId="33" fillId="13" borderId="10" xfId="0" applyFont="1" applyFill="1" applyBorder="1"/>
    <xf numFmtId="0" fontId="33" fillId="3" borderId="10" xfId="0" applyFont="1" applyFill="1" applyBorder="1"/>
    <xf numFmtId="0" fontId="31" fillId="3" borderId="11" xfId="0" applyFont="1" applyFill="1" applyBorder="1"/>
    <xf numFmtId="0" fontId="18" fillId="3" borderId="0" xfId="0" applyFont="1" applyFill="1"/>
    <xf numFmtId="0" fontId="33" fillId="13" borderId="0" xfId="0" applyFont="1" applyFill="1"/>
    <xf numFmtId="0" fontId="34" fillId="3" borderId="9" xfId="0" applyFont="1" applyFill="1" applyBorder="1"/>
    <xf numFmtId="0" fontId="34" fillId="3" borderId="10" xfId="0" applyFont="1" applyFill="1" applyBorder="1"/>
    <xf numFmtId="0" fontId="32" fillId="12" borderId="0" xfId="0" applyFont="1" applyFill="1"/>
    <xf numFmtId="0" fontId="33" fillId="11" borderId="0" xfId="0" applyFont="1" applyFill="1"/>
    <xf numFmtId="0" fontId="18" fillId="11" borderId="0" xfId="0" applyFont="1" applyFill="1"/>
    <xf numFmtId="0" fontId="19" fillId="10" borderId="0" xfId="0" applyFont="1" applyFill="1"/>
    <xf numFmtId="0" fontId="18" fillId="9" borderId="0" xfId="0" applyFont="1" applyFill="1"/>
    <xf numFmtId="0" fontId="20" fillId="10" borderId="0" xfId="0" applyFont="1" applyFill="1"/>
    <xf numFmtId="0" fontId="31" fillId="9" borderId="0" xfId="0" applyFont="1" applyFill="1"/>
    <xf numFmtId="0" fontId="32" fillId="10" borderId="0" xfId="0" applyFont="1" applyFill="1"/>
    <xf numFmtId="0" fontId="33" fillId="9" borderId="0" xfId="0" applyFont="1" applyFill="1"/>
    <xf numFmtId="0" fontId="33" fillId="9" borderId="10" xfId="0" applyFont="1" applyFill="1" applyBorder="1"/>
    <xf numFmtId="0" fontId="18" fillId="0" borderId="0" xfId="0" applyFont="1"/>
    <xf numFmtId="0" fontId="16" fillId="0" borderId="0" xfId="0" applyFont="1"/>
    <xf numFmtId="0" fontId="36" fillId="0" borderId="0" xfId="0" applyFont="1"/>
    <xf numFmtId="0" fontId="37" fillId="14" borderId="0" xfId="0" applyFont="1" applyFill="1"/>
    <xf numFmtId="0" fontId="37" fillId="8" borderId="0" xfId="0" applyFont="1" applyFill="1"/>
    <xf numFmtId="20" fontId="38" fillId="8" borderId="0" xfId="0" applyNumberFormat="1" applyFont="1" applyFill="1"/>
    <xf numFmtId="20" fontId="37" fillId="8" borderId="0" xfId="0" applyNumberFormat="1" applyFont="1" applyFill="1"/>
    <xf numFmtId="0" fontId="39" fillId="0" borderId="0" xfId="0" applyFont="1"/>
    <xf numFmtId="0" fontId="40" fillId="0" borderId="0" xfId="0" applyFont="1"/>
    <xf numFmtId="0" fontId="41" fillId="3" borderId="0" xfId="0" applyFont="1" applyFill="1"/>
    <xf numFmtId="0" fontId="42" fillId="3" borderId="0" xfId="0" applyFont="1" applyFill="1"/>
    <xf numFmtId="0" fontId="43" fillId="3" borderId="0" xfId="0" applyFont="1" applyFill="1"/>
    <xf numFmtId="0" fontId="44" fillId="3" borderId="0" xfId="0" applyFont="1" applyFill="1"/>
    <xf numFmtId="11" fontId="44" fillId="3" borderId="0" xfId="0" applyNumberFormat="1" applyFont="1" applyFill="1"/>
    <xf numFmtId="0" fontId="45" fillId="3" borderId="0" xfId="0" applyFont="1" applyFill="1"/>
    <xf numFmtId="0" fontId="46" fillId="13" borderId="0" xfId="0" applyFont="1" applyFill="1"/>
    <xf numFmtId="0" fontId="47" fillId="3" borderId="0" xfId="0" applyFont="1" applyFill="1"/>
    <xf numFmtId="0" fontId="4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Correlation</a:t>
            </a:r>
            <a:r>
              <a:rPr lang="en-US" sz="2000" baseline="0"/>
              <a:t> energy in eV</a:t>
            </a:r>
            <a:endParaRPr lang="en-US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Sheet1!$V$42</c:f>
              <c:strCache>
                <c:ptCount val="1"/>
                <c:pt idx="0">
                  <c:v>de1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Sheet1!$W$41:$Y$41</c:f>
              <c:strCache>
                <c:ptCount val="3"/>
                <c:pt idx="0">
                  <c:v>nb2</c:v>
                </c:pt>
                <c:pt idx="1">
                  <c:v>nb3</c:v>
                </c:pt>
                <c:pt idx="2">
                  <c:v>nb4</c:v>
                </c:pt>
              </c:strCache>
            </c:strRef>
          </c:cat>
          <c:val>
            <c:numRef>
              <c:f>Sheet1!$W$42:$Y$42</c:f>
              <c:numCache>
                <c:formatCode>General</c:formatCode>
                <c:ptCount val="3"/>
                <c:pt idx="0">
                  <c:v>-2.0715325881316851</c:v>
                </c:pt>
                <c:pt idx="1">
                  <c:v>-2.0650486557399379</c:v>
                </c:pt>
                <c:pt idx="2">
                  <c:v>-2.0662655495476963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37-2740-A637-F321DC7743C7}"/>
            </c:ext>
          </c:extLst>
        </c:ser>
        <c:ser>
          <c:idx val="1"/>
          <c:order val="1"/>
          <c:tx>
            <c:strRef>
              <c:f>Sheet1!$V$43</c:f>
              <c:strCache>
                <c:ptCount val="1"/>
                <c:pt idx="0">
                  <c:v>de2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Sheet1!$W$41:$Y$41</c:f>
              <c:strCache>
                <c:ptCount val="3"/>
                <c:pt idx="0">
                  <c:v>nb2</c:v>
                </c:pt>
                <c:pt idx="1">
                  <c:v>nb3</c:v>
                </c:pt>
                <c:pt idx="2">
                  <c:v>nb4</c:v>
                </c:pt>
              </c:strCache>
            </c:strRef>
          </c:cat>
          <c:val>
            <c:numRef>
              <c:f>Sheet1!$W$43:$Y$43</c:f>
              <c:numCache>
                <c:formatCode>General</c:formatCode>
                <c:ptCount val="3"/>
                <c:pt idx="0">
                  <c:v>-2.4639164069297492</c:v>
                </c:pt>
                <c:pt idx="1">
                  <c:v>-2.4890556020837082</c:v>
                </c:pt>
                <c:pt idx="2">
                  <c:v>-2.4908001249380063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37-2740-A637-F321DC7743C7}"/>
            </c:ext>
          </c:extLst>
        </c:ser>
        <c:ser>
          <c:idx val="2"/>
          <c:order val="2"/>
          <c:tx>
            <c:strRef>
              <c:f>Sheet1!$V$44</c:f>
              <c:strCache>
                <c:ptCount val="1"/>
                <c:pt idx="0">
                  <c:v>de3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Sheet1!$W$41:$Y$41</c:f>
              <c:strCache>
                <c:ptCount val="3"/>
                <c:pt idx="0">
                  <c:v>nb2</c:v>
                </c:pt>
                <c:pt idx="1">
                  <c:v>nb3</c:v>
                </c:pt>
                <c:pt idx="2">
                  <c:v>nb4</c:v>
                </c:pt>
              </c:strCache>
            </c:strRef>
          </c:cat>
          <c:val>
            <c:numRef>
              <c:f>Sheet1!$W$44:$Y$44</c:f>
              <c:numCache>
                <c:formatCode>General</c:formatCode>
                <c:ptCount val="3"/>
                <c:pt idx="0">
                  <c:v>-2.4732299960716486</c:v>
                </c:pt>
                <c:pt idx="1">
                  <c:v>-2.4937939231658413</c:v>
                </c:pt>
                <c:pt idx="2">
                  <c:v>-2.4953267413280238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E37-2740-A637-F321DC7743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745504"/>
        <c:axId val="950243023"/>
      </c:barChart>
      <c:catAx>
        <c:axId val="126745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43023"/>
        <c:crosses val="autoZero"/>
        <c:auto val="1"/>
        <c:lblAlgn val="ctr"/>
        <c:lblOffset val="100"/>
        <c:noMultiLvlLbl val="0"/>
      </c:catAx>
      <c:valAx>
        <c:axId val="950243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745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9382737633588788"/>
          <c:y val="0.90759016014646021"/>
          <c:w val="0.19147713380568665"/>
          <c:h val="8.56378308241943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457200</xdr:colOff>
      <xdr:row>33</xdr:row>
      <xdr:rowOff>330200</xdr:rowOff>
    </xdr:from>
    <xdr:to>
      <xdr:col>42</xdr:col>
      <xdr:colOff>152400</xdr:colOff>
      <xdr:row>63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85D0825-38EA-BB93-3AB4-C4F4E79B30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7E9B32-CF8A-A644-91BD-4F75E173F94D}">
  <dimension ref="A1:AH234"/>
  <sheetViews>
    <sheetView tabSelected="1" topLeftCell="N80" zoomScale="50" zoomScaleNormal="70" workbookViewId="0">
      <selection activeCell="U110" sqref="U110"/>
    </sheetView>
  </sheetViews>
  <sheetFormatPr baseColWidth="10" defaultColWidth="11" defaultRowHeight="16"/>
  <cols>
    <col min="1" max="1" width="18" bestFit="1" customWidth="1"/>
    <col min="2" max="2" width="25.33203125" customWidth="1"/>
    <col min="3" max="3" width="24" customWidth="1"/>
    <col min="4" max="4" width="25.6640625" customWidth="1"/>
    <col min="5" max="5" width="17.33203125" customWidth="1"/>
    <col min="6" max="6" width="13.6640625" customWidth="1"/>
    <col min="7" max="7" width="4.5" customWidth="1"/>
    <col min="8" max="8" width="25.5" customWidth="1"/>
    <col min="9" max="9" width="32.83203125" customWidth="1"/>
    <col min="10" max="10" width="34.83203125" customWidth="1"/>
    <col min="11" max="11" width="40.1640625" customWidth="1"/>
    <col min="12" max="12" width="44" customWidth="1"/>
    <col min="13" max="13" width="55.6640625" customWidth="1"/>
    <col min="14" max="14" width="56.83203125" customWidth="1"/>
    <col min="15" max="15" width="52.6640625" customWidth="1"/>
    <col min="16" max="16" width="43" customWidth="1"/>
    <col min="17" max="17" width="39.33203125" customWidth="1"/>
    <col min="18" max="18" width="38.1640625" customWidth="1"/>
    <col min="19" max="19" width="33" customWidth="1"/>
    <col min="20" max="20" width="33.33203125" customWidth="1"/>
    <col min="23" max="23" width="27.6640625" customWidth="1"/>
    <col min="24" max="24" width="25" customWidth="1"/>
    <col min="25" max="25" width="30" customWidth="1"/>
    <col min="26" max="26" width="27.6640625" customWidth="1"/>
    <col min="27" max="27" width="17" customWidth="1"/>
    <col min="28" max="28" width="27.6640625" customWidth="1"/>
    <col min="29" max="29" width="21.6640625" customWidth="1"/>
    <col min="30" max="30" width="25.6640625" customWidth="1"/>
    <col min="31" max="31" width="21.6640625" customWidth="1"/>
    <col min="32" max="32" width="20.33203125" customWidth="1"/>
    <col min="33" max="33" width="22" customWidth="1"/>
    <col min="34" max="34" width="25.33203125" customWidth="1"/>
  </cols>
  <sheetData>
    <row r="1" spans="1:34" ht="27">
      <c r="A1" s="1" t="s">
        <v>0</v>
      </c>
      <c r="B1" s="1">
        <v>-1459.7799970000001</v>
      </c>
      <c r="C1" s="1" t="s">
        <v>1</v>
      </c>
      <c r="D1" s="1"/>
      <c r="E1" s="2"/>
      <c r="F1" s="3"/>
      <c r="G1" s="3"/>
      <c r="H1" s="4" t="s">
        <v>2</v>
      </c>
      <c r="I1" s="5"/>
      <c r="J1" s="5"/>
      <c r="K1" s="6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2" spans="1:34" ht="27">
      <c r="A2" s="1" t="s">
        <v>3</v>
      </c>
      <c r="B2" s="1">
        <v>-1581.7267879999999</v>
      </c>
      <c r="C2" s="1"/>
      <c r="D2" s="1"/>
      <c r="E2" s="2"/>
      <c r="F2" s="3"/>
      <c r="G2" s="3"/>
      <c r="H2" s="7">
        <v>-1582.3414811891901</v>
      </c>
      <c r="I2" s="8" t="s">
        <v>4</v>
      </c>
      <c r="J2" s="9">
        <v>-122.561484512365</v>
      </c>
      <c r="K2" s="10"/>
      <c r="L2" s="3" t="s">
        <v>5</v>
      </c>
      <c r="M2" s="3"/>
      <c r="N2" s="3"/>
      <c r="O2" s="3"/>
      <c r="P2" s="3"/>
      <c r="Q2" s="3"/>
      <c r="R2" s="3"/>
      <c r="S2" s="3"/>
      <c r="T2" s="3"/>
      <c r="U2" s="3"/>
      <c r="V2" s="3"/>
    </row>
    <row r="3" spans="1:34" ht="27">
      <c r="A3" s="1" t="s">
        <v>6</v>
      </c>
      <c r="B3" s="1">
        <v>-1581.9611</v>
      </c>
      <c r="C3" s="1"/>
      <c r="D3" s="1"/>
      <c r="E3" s="2"/>
      <c r="F3" s="3"/>
      <c r="G3" s="3"/>
      <c r="H3" s="7"/>
      <c r="I3" s="8" t="s">
        <v>7</v>
      </c>
      <c r="J3" s="9">
        <f>(H2-J2)</f>
        <v>-1459.779996676825</v>
      </c>
      <c r="K3" s="10"/>
      <c r="L3" s="3" t="s">
        <v>8</v>
      </c>
      <c r="M3" s="3"/>
      <c r="N3" s="3"/>
      <c r="O3" s="3"/>
      <c r="P3" s="3"/>
      <c r="Q3" s="3"/>
      <c r="R3" s="3"/>
      <c r="S3" s="3"/>
      <c r="T3" s="3"/>
      <c r="U3" s="3"/>
      <c r="V3" s="3"/>
    </row>
    <row r="4" spans="1:34" ht="33" thickBot="1">
      <c r="A4" s="1" t="s">
        <v>9</v>
      </c>
      <c r="B4" s="1">
        <v>-1582.341007</v>
      </c>
      <c r="C4" s="1"/>
      <c r="D4" s="1"/>
      <c r="E4" s="2"/>
      <c r="F4" s="3"/>
      <c r="G4" s="3"/>
      <c r="H4" s="11"/>
      <c r="I4" s="12"/>
      <c r="J4" s="13"/>
      <c r="K4" s="14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AA4" s="178"/>
      <c r="AB4" s="179">
        <v>1</v>
      </c>
      <c r="AC4" s="179">
        <v>2</v>
      </c>
      <c r="AD4" s="179">
        <v>3</v>
      </c>
      <c r="AE4" s="179">
        <v>4</v>
      </c>
      <c r="AF4" s="179">
        <v>5</v>
      </c>
      <c r="AG4" s="179">
        <v>6</v>
      </c>
      <c r="AH4" s="179">
        <v>7</v>
      </c>
    </row>
    <row r="5" spans="1:34" ht="34" thickBot="1">
      <c r="A5" s="1"/>
      <c r="B5" s="1"/>
      <c r="C5" s="1"/>
      <c r="D5" s="1"/>
      <c r="E5" s="2"/>
      <c r="F5" s="3"/>
      <c r="G5" s="3"/>
      <c r="H5" s="15" t="s">
        <v>10</v>
      </c>
      <c r="I5" s="16" t="s">
        <v>11</v>
      </c>
      <c r="J5" s="16" t="s">
        <v>12</v>
      </c>
      <c r="K5" s="17" t="s">
        <v>13</v>
      </c>
      <c r="L5" s="18" t="s">
        <v>14</v>
      </c>
      <c r="M5" s="16" t="s">
        <v>15</v>
      </c>
      <c r="N5" s="19" t="s">
        <v>16</v>
      </c>
      <c r="O5" s="16" t="s">
        <v>17</v>
      </c>
      <c r="P5" s="16" t="s">
        <v>28</v>
      </c>
      <c r="Q5" s="16"/>
      <c r="R5" s="20" t="s">
        <v>18</v>
      </c>
      <c r="S5" s="3"/>
      <c r="T5" s="3"/>
      <c r="U5" s="3"/>
      <c r="V5" s="3"/>
      <c r="W5" s="175"/>
      <c r="X5" s="175"/>
      <c r="Y5" s="176"/>
      <c r="AA5" s="174" t="s">
        <v>35</v>
      </c>
      <c r="AB5" s="174">
        <v>6.0000432500000001</v>
      </c>
      <c r="AC5" s="174">
        <v>6.0000585400000004</v>
      </c>
      <c r="AD5" s="174">
        <v>6.0000649199999998</v>
      </c>
      <c r="AE5" s="174">
        <v>6.0000470000000004</v>
      </c>
      <c r="AF5" s="174">
        <v>6.0000588300000004</v>
      </c>
      <c r="AG5" s="174">
        <v>6.00005963</v>
      </c>
      <c r="AH5" s="174">
        <v>5.9996678299999999</v>
      </c>
    </row>
    <row r="6" spans="1:34" ht="32">
      <c r="A6" s="1"/>
      <c r="B6" s="1"/>
      <c r="C6" s="1"/>
      <c r="D6" s="1"/>
      <c r="E6" s="2"/>
      <c r="F6" s="3"/>
      <c r="G6" s="3"/>
      <c r="H6" s="21">
        <v>0</v>
      </c>
      <c r="I6" s="22">
        <v>0</v>
      </c>
      <c r="J6" s="22"/>
      <c r="K6" s="22"/>
      <c r="L6" s="22"/>
      <c r="M6" s="22"/>
      <c r="N6" s="22"/>
      <c r="O6" s="22"/>
      <c r="P6" s="23"/>
      <c r="Q6" s="24"/>
      <c r="R6" s="25"/>
      <c r="S6" s="3"/>
      <c r="T6" s="3"/>
      <c r="U6" s="3"/>
      <c r="V6" s="3"/>
      <c r="W6" s="175"/>
      <c r="X6" s="175"/>
      <c r="Y6" s="177"/>
      <c r="AA6" s="174" t="s">
        <v>36</v>
      </c>
      <c r="AB6" s="174">
        <v>2.08E-6</v>
      </c>
      <c r="AC6" s="174">
        <v>6.1E-6</v>
      </c>
      <c r="AD6" s="174">
        <v>-3.1E-7</v>
      </c>
      <c r="AE6" s="174">
        <v>5.48E-6</v>
      </c>
      <c r="AF6" s="174">
        <v>7.3300000000000001E-6</v>
      </c>
      <c r="AG6" s="174">
        <v>4.4999999999999998E-7</v>
      </c>
      <c r="AH6" s="174">
        <v>-2.1129999999999999E-5</v>
      </c>
    </row>
    <row r="7" spans="1:34" ht="32">
      <c r="A7" s="1"/>
      <c r="B7" s="1"/>
      <c r="C7" s="1" t="s">
        <v>19</v>
      </c>
      <c r="D7" s="1"/>
      <c r="E7" s="2"/>
      <c r="F7" s="3"/>
      <c r="G7" s="3"/>
      <c r="H7" s="26">
        <v>0</v>
      </c>
      <c r="I7" s="27">
        <v>1</v>
      </c>
      <c r="J7" s="28"/>
      <c r="K7" s="29">
        <v>1</v>
      </c>
      <c r="L7" s="30">
        <f>-122.55957577</f>
        <v>-122.55957577</v>
      </c>
      <c r="M7" s="28">
        <f>(L7+J3)</f>
        <v>-1582.3395724468251</v>
      </c>
      <c r="N7" s="28">
        <v>-122.61758139</v>
      </c>
      <c r="O7" s="28">
        <f>(N7+J3)</f>
        <v>-1582.397578066825</v>
      </c>
      <c r="P7" s="31"/>
      <c r="Q7" s="32"/>
      <c r="R7" s="33"/>
      <c r="S7" s="3"/>
      <c r="T7" s="3"/>
      <c r="U7" s="3"/>
      <c r="V7" s="3"/>
      <c r="W7" s="175"/>
      <c r="X7" s="175"/>
      <c r="Y7" s="177"/>
      <c r="AA7" s="174" t="s">
        <v>37</v>
      </c>
      <c r="AB7" s="174">
        <v>3.8133779999999999E-2</v>
      </c>
      <c r="AC7" s="174">
        <v>3.8136339999999998E-2</v>
      </c>
      <c r="AD7" s="174">
        <v>3.8366869999999997E-2</v>
      </c>
      <c r="AE7" s="174">
        <v>3.81255E-2</v>
      </c>
      <c r="AF7" s="174">
        <v>3.8141479999999998E-2</v>
      </c>
      <c r="AG7" s="174">
        <v>3.8380020000000001E-2</v>
      </c>
      <c r="AH7" s="174">
        <v>8.5687390000000002E-2</v>
      </c>
    </row>
    <row r="8" spans="1:34" ht="33" thickBot="1">
      <c r="A8" s="1"/>
      <c r="B8" s="1"/>
      <c r="C8" s="1"/>
      <c r="D8" s="1"/>
      <c r="E8" s="2"/>
      <c r="F8" s="3"/>
      <c r="G8" s="3"/>
      <c r="H8" s="34">
        <v>0</v>
      </c>
      <c r="I8" s="27">
        <v>2</v>
      </c>
      <c r="J8" s="29"/>
      <c r="K8" s="29">
        <v>1</v>
      </c>
      <c r="L8" s="30">
        <v>-122.55957576</v>
      </c>
      <c r="M8" s="28">
        <f>(L8+J3)</f>
        <v>-1582.3395724368249</v>
      </c>
      <c r="N8" s="30">
        <v>-122.62596216999999</v>
      </c>
      <c r="O8" s="28">
        <f>(N8+-1459.779997)</f>
        <v>-1582.4059591700002</v>
      </c>
      <c r="P8" s="31"/>
      <c r="Q8" s="32"/>
      <c r="R8" s="33"/>
      <c r="S8" s="3"/>
      <c r="T8" s="3"/>
      <c r="U8" s="3"/>
      <c r="V8" s="3"/>
      <c r="W8" s="175"/>
      <c r="X8" s="175"/>
      <c r="Y8" s="177"/>
      <c r="AA8" s="174" t="s">
        <v>38</v>
      </c>
      <c r="AB8" s="174">
        <v>-27.75210843</v>
      </c>
      <c r="AC8" s="174">
        <v>-27.752177280000002</v>
      </c>
      <c r="AD8" s="174">
        <v>-27.75198722</v>
      </c>
      <c r="AE8" s="174">
        <v>-27.75212509</v>
      </c>
      <c r="AF8" s="174">
        <v>-27.752173519999999</v>
      </c>
      <c r="AG8" s="174">
        <v>-27.75195523</v>
      </c>
      <c r="AH8" s="174">
        <v>-34.042855969999998</v>
      </c>
    </row>
    <row r="9" spans="1:34" ht="33" thickBot="1">
      <c r="A9" s="35"/>
      <c r="B9" s="36" t="s">
        <v>19</v>
      </c>
      <c r="C9" s="37" t="s">
        <v>20</v>
      </c>
      <c r="D9" s="38" t="s">
        <v>21</v>
      </c>
      <c r="E9" s="39" t="s">
        <v>20</v>
      </c>
      <c r="F9" s="39" t="s">
        <v>22</v>
      </c>
      <c r="G9" s="3"/>
      <c r="H9" s="40">
        <v>0</v>
      </c>
      <c r="I9" s="41">
        <v>3</v>
      </c>
      <c r="J9" s="42"/>
      <c r="K9" s="42">
        <v>1</v>
      </c>
      <c r="L9" s="43">
        <v>-122.55957577</v>
      </c>
      <c r="M9" s="44">
        <f>(L9+J3)</f>
        <v>-1582.3395724468251</v>
      </c>
      <c r="N9" s="43">
        <v>-122.62596387000001</v>
      </c>
      <c r="O9" s="44">
        <f t="shared" ref="O9" si="0">(N9+-1459.779997)</f>
        <v>-1582.4059608700002</v>
      </c>
      <c r="P9" s="45"/>
      <c r="Q9" s="46"/>
      <c r="R9" s="47"/>
      <c r="S9" s="3"/>
      <c r="T9" s="3"/>
      <c r="U9" s="3"/>
      <c r="V9" s="3"/>
      <c r="W9" s="175"/>
      <c r="X9" s="175"/>
      <c r="Y9" s="177"/>
      <c r="AA9" s="174" t="s">
        <v>39</v>
      </c>
      <c r="AB9" s="174">
        <v>-6.3503054199999998</v>
      </c>
      <c r="AC9" s="174">
        <v>-6.3503062999999997</v>
      </c>
      <c r="AD9" s="174">
        <v>-6.3502019399999998</v>
      </c>
      <c r="AE9" s="174">
        <v>-6.3503078000000004</v>
      </c>
      <c r="AF9" s="174">
        <v>-6.35030216</v>
      </c>
      <c r="AG9" s="174">
        <v>-6.3501975499999999</v>
      </c>
      <c r="AH9" s="174">
        <v>-6.23124638</v>
      </c>
    </row>
    <row r="10" spans="1:34" ht="27">
      <c r="A10" s="48">
        <v>9.9999999999999995E-7</v>
      </c>
      <c r="B10" s="49">
        <v>-1582.423151</v>
      </c>
      <c r="C10" s="50">
        <f>(B10+1459.779997)</f>
        <v>-122.64315399999987</v>
      </c>
      <c r="D10" s="51">
        <v>-1582.437653</v>
      </c>
      <c r="E10" s="52">
        <f>(D10+1459.779997)</f>
        <v>-122.65765599999986</v>
      </c>
      <c r="F10" s="53">
        <v>4834</v>
      </c>
      <c r="G10" s="3"/>
      <c r="S10" s="3"/>
      <c r="T10" s="3"/>
      <c r="U10" s="3"/>
      <c r="V10" s="3"/>
    </row>
    <row r="11" spans="1:34" ht="28" thickBot="1">
      <c r="A11" s="48">
        <v>9.9999999999999995E-8</v>
      </c>
      <c r="B11" s="49">
        <v>-1582.4291000000001</v>
      </c>
      <c r="C11" s="50">
        <f t="shared" ref="C11:C12" si="1">(B11+1459.779997)</f>
        <v>-122.64910299999997</v>
      </c>
      <c r="D11" s="51">
        <v>-1582.4401640000001</v>
      </c>
      <c r="E11" s="52">
        <f t="shared" ref="E11:E12" si="2">(D11+1459.779997)</f>
        <v>-122.660167</v>
      </c>
      <c r="F11" s="54">
        <v>20325</v>
      </c>
      <c r="G11" s="3"/>
      <c r="S11" s="3"/>
      <c r="T11" s="3"/>
      <c r="U11" s="3"/>
      <c r="V11" s="3"/>
    </row>
    <row r="12" spans="1:34" ht="28" thickBot="1">
      <c r="A12" s="55">
        <v>1E-8</v>
      </c>
      <c r="B12" s="56">
        <v>-1582.4346350000001</v>
      </c>
      <c r="C12" s="57">
        <f t="shared" si="1"/>
        <v>-122.65463799999998</v>
      </c>
      <c r="D12" s="58">
        <v>-1582.440576</v>
      </c>
      <c r="E12" s="52">
        <f t="shared" si="2"/>
        <v>-122.66057899999987</v>
      </c>
      <c r="F12" s="59">
        <v>103510</v>
      </c>
      <c r="G12" s="3"/>
      <c r="H12" s="60">
        <v>1</v>
      </c>
      <c r="I12" s="61">
        <v>0</v>
      </c>
      <c r="J12" s="62">
        <v>2.5000000000000001E-4</v>
      </c>
      <c r="K12" s="61">
        <v>1</v>
      </c>
      <c r="L12" s="62"/>
      <c r="M12" s="62"/>
      <c r="N12" s="62"/>
      <c r="O12" s="62"/>
      <c r="P12" s="62"/>
      <c r="Q12" s="62"/>
      <c r="R12" s="63"/>
      <c r="S12" s="3"/>
      <c r="T12" s="3"/>
      <c r="U12" s="3"/>
      <c r="V12" s="3"/>
    </row>
    <row r="13" spans="1:34" ht="27">
      <c r="A13" s="3"/>
      <c r="B13" s="3"/>
      <c r="C13" s="3"/>
      <c r="D13" s="3"/>
      <c r="E13" s="2"/>
      <c r="F13" s="3"/>
      <c r="G13" s="3"/>
      <c r="H13" s="64">
        <v>1</v>
      </c>
      <c r="I13" s="62">
        <v>1</v>
      </c>
      <c r="J13" s="65">
        <v>1E-3</v>
      </c>
      <c r="K13" s="62">
        <v>1</v>
      </c>
      <c r="L13" s="66">
        <v>-122.5622613</v>
      </c>
      <c r="M13" s="62">
        <f>(L13+J3)</f>
        <v>-1582.3422579768251</v>
      </c>
      <c r="N13" s="66">
        <v>-122.6218647</v>
      </c>
      <c r="O13" s="62">
        <f t="shared" ref="O13:O27" si="3">(N13+-1459.779997)</f>
        <v>-1582.4018617000002</v>
      </c>
      <c r="P13" s="62">
        <f t="shared" ref="P13:P23" si="4">(N17-L17)</f>
        <v>-5.9599779999999214E-2</v>
      </c>
      <c r="Q13" s="106"/>
      <c r="R13" s="109"/>
      <c r="S13" s="3"/>
      <c r="T13" s="3"/>
      <c r="U13" s="3"/>
      <c r="V13" s="3"/>
    </row>
    <row r="14" spans="1:34" ht="27">
      <c r="A14" s="3"/>
      <c r="B14" s="3"/>
      <c r="C14" s="3"/>
      <c r="D14" s="3"/>
      <c r="E14" s="2"/>
      <c r="F14" s="3"/>
      <c r="G14" s="3"/>
      <c r="H14" s="67"/>
      <c r="I14" s="68"/>
      <c r="J14" s="69">
        <v>8.0000000000000004E-4</v>
      </c>
      <c r="K14" s="68">
        <v>1</v>
      </c>
      <c r="L14" s="70">
        <v>-122.5622613</v>
      </c>
      <c r="M14" s="68">
        <f>(L14+J3)</f>
        <v>-1582.3422579768251</v>
      </c>
      <c r="N14" s="70">
        <v>-122.6218647</v>
      </c>
      <c r="O14" s="68">
        <f t="shared" si="3"/>
        <v>-1582.4018617000002</v>
      </c>
      <c r="P14" s="68">
        <f t="shared" si="4"/>
        <v>-6.8356179999994993E-2</v>
      </c>
      <c r="Q14" s="107"/>
      <c r="R14" s="104"/>
      <c r="S14" s="3"/>
      <c r="T14" s="3"/>
      <c r="U14" s="3"/>
      <c r="V14" s="3"/>
    </row>
    <row r="15" spans="1:34" ht="27">
      <c r="A15" s="3"/>
      <c r="B15" s="3"/>
      <c r="C15" s="3"/>
      <c r="D15" s="3"/>
      <c r="E15" s="2"/>
      <c r="F15" s="3"/>
      <c r="G15" s="3"/>
      <c r="H15" s="71"/>
      <c r="I15" s="72"/>
      <c r="J15" s="73">
        <v>5.9999999999999995E-4</v>
      </c>
      <c r="K15" s="70">
        <v>1</v>
      </c>
      <c r="L15" s="70">
        <v>-122.56226270000001</v>
      </c>
      <c r="M15" s="68">
        <f>(L15+J3)</f>
        <v>-1582.342259376825</v>
      </c>
      <c r="N15" s="70">
        <v>-122.62185316999999</v>
      </c>
      <c r="O15" s="68">
        <f t="shared" si="3"/>
        <v>-1582.40185017</v>
      </c>
      <c r="P15" s="68">
        <f t="shared" si="4"/>
        <v>-6.8356179999994993E-2</v>
      </c>
      <c r="Q15" s="107"/>
      <c r="R15" s="104"/>
      <c r="S15" s="3"/>
      <c r="T15" s="3"/>
      <c r="U15" s="3"/>
      <c r="V15" s="3"/>
    </row>
    <row r="16" spans="1:34" ht="27">
      <c r="A16" s="1"/>
      <c r="B16" s="1"/>
      <c r="C16" s="32"/>
      <c r="D16" s="32"/>
      <c r="E16" s="3"/>
      <c r="F16" s="3"/>
      <c r="G16" s="3"/>
      <c r="H16" s="74"/>
      <c r="I16" s="72"/>
      <c r="J16" s="73">
        <v>4.0000000000000002E-4</v>
      </c>
      <c r="K16" s="68">
        <v>1</v>
      </c>
      <c r="L16" s="70">
        <v>-122.56226518</v>
      </c>
      <c r="M16" s="68">
        <f>(L16+J3)</f>
        <v>-1582.342261856825</v>
      </c>
      <c r="N16" s="70">
        <v>-122.62185885</v>
      </c>
      <c r="O16" s="68">
        <f t="shared" si="3"/>
        <v>-1582.4018558500002</v>
      </c>
      <c r="P16" s="68">
        <f t="shared" si="4"/>
        <v>-6.8355159999995863E-2</v>
      </c>
      <c r="Q16" s="107"/>
      <c r="R16" s="104"/>
      <c r="S16" s="3"/>
      <c r="T16" s="3"/>
      <c r="U16" s="3"/>
      <c r="V16" s="3"/>
    </row>
    <row r="17" spans="1:22" ht="28" thickBot="1">
      <c r="A17" s="1"/>
      <c r="B17" s="1"/>
      <c r="C17" s="32"/>
      <c r="D17" s="32"/>
      <c r="E17" s="3"/>
      <c r="F17" s="3"/>
      <c r="G17" s="3"/>
      <c r="H17" s="75"/>
      <c r="I17" s="76"/>
      <c r="J17" s="76">
        <v>2.5000000000000001E-4</v>
      </c>
      <c r="K17" s="76">
        <v>1</v>
      </c>
      <c r="L17" s="77">
        <v>-122.5622759</v>
      </c>
      <c r="M17" s="76">
        <f>(L17+J3)</f>
        <v>-1582.3422725768251</v>
      </c>
      <c r="N17" s="76">
        <v>-122.62187568</v>
      </c>
      <c r="O17" s="76">
        <f t="shared" si="3"/>
        <v>-1582.40187268</v>
      </c>
      <c r="P17" s="76">
        <f t="shared" si="4"/>
        <v>-6.836593999999252E-2</v>
      </c>
      <c r="Q17" s="108"/>
      <c r="R17" s="105"/>
      <c r="S17" s="3"/>
      <c r="T17" s="3"/>
      <c r="U17" s="3" t="s">
        <v>23</v>
      </c>
      <c r="V17" s="3"/>
    </row>
    <row r="18" spans="1:22" ht="27">
      <c r="A18" s="29"/>
      <c r="B18" s="29"/>
      <c r="C18" s="29" t="s">
        <v>24</v>
      </c>
      <c r="D18" s="29"/>
      <c r="E18" s="2"/>
      <c r="F18" s="3"/>
      <c r="G18" s="3"/>
      <c r="H18" s="78">
        <v>1</v>
      </c>
      <c r="I18" s="66">
        <v>2</v>
      </c>
      <c r="J18" s="65">
        <v>1E-3</v>
      </c>
      <c r="K18" s="62">
        <v>1</v>
      </c>
      <c r="L18" s="66">
        <v>-122.56186024</v>
      </c>
      <c r="M18" s="62">
        <f t="shared" ref="M18:M27" si="5">(L18+-1459.779997)</f>
        <v>-1582.3418572400001</v>
      </c>
      <c r="N18" s="66">
        <v>-122.63021642</v>
      </c>
      <c r="O18" s="62">
        <f t="shared" si="3"/>
        <v>-1582.41021342</v>
      </c>
      <c r="P18" s="62">
        <f t="shared" si="4"/>
        <v>-6.8367989999998713E-2</v>
      </c>
      <c r="Q18" s="106"/>
      <c r="R18" s="109"/>
      <c r="S18" s="3"/>
      <c r="T18" s="3"/>
      <c r="U18" s="3"/>
      <c r="V18" s="3"/>
    </row>
    <row r="19" spans="1:22" ht="27">
      <c r="A19" s="29"/>
      <c r="B19" s="29"/>
      <c r="C19" s="29"/>
      <c r="D19" s="29"/>
      <c r="E19" s="2"/>
      <c r="F19" s="3"/>
      <c r="G19" s="3"/>
      <c r="H19" s="74"/>
      <c r="I19" s="68"/>
      <c r="J19" s="69">
        <v>8.0000000000000004E-4</v>
      </c>
      <c r="K19" s="68">
        <v>1</v>
      </c>
      <c r="L19" s="70">
        <v>-122.56186024</v>
      </c>
      <c r="M19" s="68">
        <f t="shared" si="5"/>
        <v>-1582.3418572400001</v>
      </c>
      <c r="N19" s="68">
        <v>-122.63021642</v>
      </c>
      <c r="O19" s="68">
        <f t="shared" si="3"/>
        <v>-1582.41021342</v>
      </c>
      <c r="P19" s="68">
        <f t="shared" si="4"/>
        <v>-6.8355170000003795E-2</v>
      </c>
      <c r="Q19" s="107"/>
      <c r="R19" s="104"/>
      <c r="S19" s="3"/>
      <c r="T19" s="3"/>
      <c r="U19" s="3"/>
      <c r="V19" s="3"/>
    </row>
    <row r="20" spans="1:22" ht="27">
      <c r="A20" s="29" t="s">
        <v>25</v>
      </c>
      <c r="B20" s="29" t="s">
        <v>24</v>
      </c>
      <c r="C20" s="29" t="s">
        <v>26</v>
      </c>
      <c r="D20" s="29" t="s">
        <v>27</v>
      </c>
      <c r="E20" s="2"/>
      <c r="F20" s="3"/>
      <c r="G20" s="3"/>
      <c r="H20" s="74"/>
      <c r="I20" s="68"/>
      <c r="J20" s="73">
        <v>5.9999999999999995E-4</v>
      </c>
      <c r="K20" s="68">
        <v>1</v>
      </c>
      <c r="L20" s="70">
        <v>-122.56186121</v>
      </c>
      <c r="M20" s="68">
        <f t="shared" si="5"/>
        <v>-1582.3418582100001</v>
      </c>
      <c r="N20" s="70">
        <v>-122.63021637</v>
      </c>
      <c r="O20" s="68">
        <f t="shared" si="3"/>
        <v>-1582.4102133700001</v>
      </c>
      <c r="P20" s="68">
        <f t="shared" si="4"/>
        <v>-6.8355170000003795E-2</v>
      </c>
      <c r="Q20" s="107"/>
      <c r="R20" s="104"/>
      <c r="S20" s="3"/>
      <c r="T20" s="3"/>
      <c r="U20" s="3"/>
      <c r="V20" s="3"/>
    </row>
    <row r="21" spans="1:22" ht="27">
      <c r="A21" s="27">
        <v>5.0000000000000001E-4</v>
      </c>
      <c r="B21" s="29">
        <v>-1582.161918</v>
      </c>
      <c r="C21" s="29">
        <v>-1582.280121</v>
      </c>
      <c r="D21" s="79">
        <v>48740</v>
      </c>
      <c r="E21" s="2"/>
      <c r="F21" s="3"/>
      <c r="G21" s="3"/>
      <c r="H21" s="74"/>
      <c r="I21" s="68"/>
      <c r="J21" s="73">
        <v>4.0000000000000002E-4</v>
      </c>
      <c r="K21" s="68">
        <v>1</v>
      </c>
      <c r="L21" s="70">
        <v>-122.56186266</v>
      </c>
      <c r="M21" s="68">
        <f t="shared" si="5"/>
        <v>-1582.3418596600002</v>
      </c>
      <c r="N21" s="70">
        <v>-122.6302286</v>
      </c>
      <c r="O21" s="68">
        <f t="shared" si="3"/>
        <v>-1582.4102256000001</v>
      </c>
      <c r="P21" s="68">
        <f t="shared" si="4"/>
        <v>-6.8354150000004665E-2</v>
      </c>
      <c r="Q21" s="107"/>
      <c r="R21" s="104"/>
      <c r="S21" s="3"/>
      <c r="T21" s="3"/>
      <c r="U21" s="3"/>
      <c r="V21" s="3"/>
    </row>
    <row r="22" spans="1:22" ht="28" thickBot="1">
      <c r="A22" s="27">
        <v>1E-4</v>
      </c>
      <c r="B22" s="29">
        <v>-1582.189762</v>
      </c>
      <c r="C22" s="29">
        <v>-1582.2983160000001</v>
      </c>
      <c r="D22" s="79">
        <v>1025676</v>
      </c>
      <c r="E22" s="2"/>
      <c r="F22" s="3"/>
      <c r="G22" s="3"/>
      <c r="H22" s="75"/>
      <c r="I22" s="76"/>
      <c r="J22" s="76">
        <v>2.5000000000000001E-4</v>
      </c>
      <c r="K22" s="77">
        <v>1</v>
      </c>
      <c r="L22" s="77">
        <v>-122.56187147</v>
      </c>
      <c r="M22" s="76">
        <f t="shared" si="5"/>
        <v>-1582.34186847</v>
      </c>
      <c r="N22" s="76">
        <v>-122.63023946</v>
      </c>
      <c r="O22" s="76">
        <f t="shared" si="3"/>
        <v>-1582.4102364600001</v>
      </c>
      <c r="P22" s="76">
        <f t="shared" si="4"/>
        <v>-6.8364909999999668E-2</v>
      </c>
      <c r="Q22" s="108"/>
      <c r="R22" s="105"/>
      <c r="S22" s="3"/>
      <c r="T22" s="3"/>
      <c r="U22" s="3"/>
      <c r="V22" s="3"/>
    </row>
    <row r="23" spans="1:22" ht="27">
      <c r="A23" s="27">
        <v>8.0000000000000007E-5</v>
      </c>
      <c r="B23" s="29">
        <v>-1582.2003070000001</v>
      </c>
      <c r="C23" s="29">
        <v>-1582.3042519999999</v>
      </c>
      <c r="D23" s="79">
        <v>2034274</v>
      </c>
      <c r="E23" s="2"/>
      <c r="F23" s="3"/>
      <c r="G23" s="3"/>
      <c r="H23" s="64">
        <v>1</v>
      </c>
      <c r="I23" s="62">
        <v>3</v>
      </c>
      <c r="J23" s="65">
        <v>1E-3</v>
      </c>
      <c r="K23" s="62">
        <v>1</v>
      </c>
      <c r="L23" s="66">
        <v>-122.56186022999999</v>
      </c>
      <c r="M23" s="62">
        <f t="shared" si="5"/>
        <v>-1582.3418572300002</v>
      </c>
      <c r="N23" s="66">
        <v>-122.6302154</v>
      </c>
      <c r="O23" s="62">
        <f t="shared" si="3"/>
        <v>-1582.4102124000001</v>
      </c>
      <c r="P23" s="62">
        <f t="shared" si="4"/>
        <v>-6.8367330000000948E-2</v>
      </c>
      <c r="Q23" s="106"/>
      <c r="R23" s="109"/>
      <c r="S23" s="3"/>
      <c r="T23" s="3"/>
      <c r="U23" s="3"/>
      <c r="V23" s="3"/>
    </row>
    <row r="24" spans="1:22" ht="27">
      <c r="A24" s="27">
        <v>5.0000000000000002E-5</v>
      </c>
      <c r="B24" s="29">
        <v>-1582.224878</v>
      </c>
      <c r="C24" s="29">
        <v>-1582.3180420000001</v>
      </c>
      <c r="D24" s="79">
        <v>6719951</v>
      </c>
      <c r="E24" s="2"/>
      <c r="F24" s="3"/>
      <c r="G24" s="3"/>
      <c r="H24" s="74"/>
      <c r="I24" s="68"/>
      <c r="J24" s="69">
        <v>8.0000000000000004E-4</v>
      </c>
      <c r="K24" s="68">
        <v>1</v>
      </c>
      <c r="L24" s="70">
        <v>-122.56186022999999</v>
      </c>
      <c r="M24" s="68">
        <f t="shared" si="5"/>
        <v>-1582.3418572300002</v>
      </c>
      <c r="N24" s="70">
        <v>-122.6302154</v>
      </c>
      <c r="O24" s="68">
        <f t="shared" si="3"/>
        <v>-1582.4102124000001</v>
      </c>
      <c r="P24" s="68">
        <f>(N24-L24)</f>
        <v>-6.8355170000003795E-2</v>
      </c>
      <c r="Q24" s="107"/>
      <c r="R24" s="104"/>
      <c r="S24" s="3"/>
      <c r="T24" s="3"/>
      <c r="U24" s="3"/>
      <c r="V24" s="3"/>
    </row>
    <row r="25" spans="1:22" ht="27">
      <c r="A25" s="27">
        <v>4.0000000000000003E-5</v>
      </c>
      <c r="B25" s="29">
        <v>-1582.237785</v>
      </c>
      <c r="C25" s="29">
        <v>-1582.3255360000001</v>
      </c>
      <c r="D25" s="79">
        <v>11194996</v>
      </c>
      <c r="E25" s="2"/>
      <c r="F25" s="3"/>
      <c r="G25" s="3"/>
      <c r="H25" s="74"/>
      <c r="I25" s="68"/>
      <c r="J25" s="73">
        <v>5.9999999999999995E-4</v>
      </c>
      <c r="K25" s="68">
        <v>1</v>
      </c>
      <c r="L25" s="70">
        <v>-122.5618612</v>
      </c>
      <c r="M25" s="68">
        <f t="shared" si="5"/>
        <v>-1582.3418582000002</v>
      </c>
      <c r="N25" s="70">
        <v>-122.63021535</v>
      </c>
      <c r="O25" s="68">
        <f t="shared" si="3"/>
        <v>-1582.4102123500002</v>
      </c>
      <c r="P25" s="68">
        <f>(N25-L25)</f>
        <v>-6.8354150000004665E-2</v>
      </c>
      <c r="Q25" s="107"/>
      <c r="R25" s="104"/>
      <c r="S25" s="3"/>
      <c r="T25" s="3"/>
      <c r="U25" s="3"/>
      <c r="V25" s="3"/>
    </row>
    <row r="26" spans="1:22" ht="27">
      <c r="A26" s="27">
        <v>3.0000000000000001E-5</v>
      </c>
      <c r="B26" s="29">
        <v>-1582.2558979999999</v>
      </c>
      <c r="C26" s="29"/>
      <c r="D26" s="79">
        <v>21320377</v>
      </c>
      <c r="E26" s="2"/>
      <c r="F26" s="3"/>
      <c r="G26" s="3"/>
      <c r="H26" s="67"/>
      <c r="I26" s="68"/>
      <c r="J26" s="73">
        <v>4.0000000000000002E-4</v>
      </c>
      <c r="K26" s="68">
        <v>1</v>
      </c>
      <c r="L26" s="70">
        <v>-122.56186267</v>
      </c>
      <c r="M26" s="68">
        <f t="shared" si="5"/>
        <v>-1582.3418596700001</v>
      </c>
      <c r="N26" s="70">
        <v>-122.63022758</v>
      </c>
      <c r="O26" s="68">
        <f t="shared" si="3"/>
        <v>-1582.41022458</v>
      </c>
      <c r="P26" s="68">
        <f>(N26-L26)</f>
        <v>-6.8364909999999668E-2</v>
      </c>
      <c r="Q26" s="107"/>
      <c r="R26" s="104"/>
      <c r="S26" s="3"/>
      <c r="T26" s="3"/>
      <c r="U26" s="3"/>
      <c r="V26" s="3"/>
    </row>
    <row r="27" spans="1:22" ht="28" thickBot="1">
      <c r="A27" s="2"/>
      <c r="B27" s="2"/>
      <c r="C27" s="2"/>
      <c r="D27" s="2"/>
      <c r="E27" s="2"/>
      <c r="F27" s="3"/>
      <c r="G27" s="3"/>
      <c r="H27" s="80"/>
      <c r="I27" s="76"/>
      <c r="J27" s="76">
        <v>2.5000000000000001E-4</v>
      </c>
      <c r="K27" s="76">
        <v>1</v>
      </c>
      <c r="L27" s="70">
        <v>-122.56187131999999</v>
      </c>
      <c r="M27" s="68">
        <f t="shared" si="5"/>
        <v>-1582.34186832</v>
      </c>
      <c r="N27" s="70">
        <v>-122.63023865</v>
      </c>
      <c r="O27" s="68">
        <f t="shared" si="3"/>
        <v>-1582.41023565</v>
      </c>
      <c r="P27" s="68">
        <f>(N27-L27)</f>
        <v>-6.8367330000000948E-2</v>
      </c>
      <c r="Q27" s="108"/>
      <c r="R27" s="105"/>
      <c r="S27" s="3"/>
      <c r="T27" s="3"/>
      <c r="U27" s="3"/>
      <c r="V27" s="3"/>
    </row>
    <row r="28" spans="1:22" ht="27">
      <c r="A28" s="2"/>
      <c r="B28" s="2"/>
      <c r="C28" s="2"/>
      <c r="D28" s="2"/>
      <c r="E28" s="2"/>
      <c r="F28" s="3"/>
      <c r="G28" s="3"/>
      <c r="M28" s="136"/>
      <c r="N28" s="135"/>
      <c r="O28" s="136"/>
      <c r="P28" s="136"/>
      <c r="S28" s="3"/>
      <c r="T28" s="3"/>
      <c r="U28" s="3"/>
      <c r="V28" s="3"/>
    </row>
    <row r="29" spans="1:22" ht="28" thickBot="1">
      <c r="A29" s="3"/>
      <c r="B29" s="3"/>
      <c r="C29" s="3"/>
      <c r="D29" s="3"/>
      <c r="E29" s="3"/>
      <c r="F29" s="3"/>
      <c r="G29" s="3"/>
      <c r="M29" s="136"/>
      <c r="N29" s="135"/>
      <c r="O29" s="136"/>
      <c r="P29" s="136"/>
      <c r="S29" s="3"/>
      <c r="T29" s="3"/>
      <c r="U29" s="3"/>
      <c r="V29" s="3"/>
    </row>
    <row r="30" spans="1:22" ht="30" thickBot="1">
      <c r="A30" s="3"/>
      <c r="B30" s="3"/>
      <c r="C30" s="3"/>
      <c r="D30" s="3"/>
      <c r="E30" s="3"/>
      <c r="F30" s="3"/>
      <c r="G30" s="3"/>
      <c r="H30" s="81">
        <v>2</v>
      </c>
      <c r="I30" s="82">
        <v>0</v>
      </c>
      <c r="J30" s="83">
        <v>1E-3</v>
      </c>
      <c r="K30" s="84">
        <v>1</v>
      </c>
      <c r="L30" s="85"/>
      <c r="M30" s="85"/>
      <c r="N30" s="85"/>
      <c r="O30" s="85"/>
      <c r="P30" s="85"/>
      <c r="Q30" s="85"/>
      <c r="R30" s="86"/>
      <c r="T30" s="3"/>
      <c r="U30" s="3"/>
      <c r="V30" s="3"/>
    </row>
    <row r="31" spans="1:22" ht="30" thickBot="1">
      <c r="A31" s="3"/>
      <c r="B31" s="3"/>
      <c r="C31" s="3"/>
      <c r="D31" s="3"/>
      <c r="E31" s="3"/>
      <c r="F31" s="3"/>
      <c r="G31" s="3"/>
      <c r="H31" s="81">
        <v>2</v>
      </c>
      <c r="I31" s="85">
        <v>1</v>
      </c>
      <c r="J31" s="87">
        <v>1E-3</v>
      </c>
      <c r="K31" s="85">
        <v>1</v>
      </c>
      <c r="L31" s="84">
        <f>-122.63303336</f>
        <v>-122.63303336</v>
      </c>
      <c r="M31" s="88">
        <f t="shared" ref="M31:M74" si="6">(L31+-1459.779997)</f>
        <v>-1582.41303036</v>
      </c>
      <c r="N31" s="85">
        <v>-122.64137461999999</v>
      </c>
      <c r="O31" s="88">
        <f t="shared" ref="O31:O85" si="7">(N31+-1459.779997)</f>
        <v>-1582.4213716200002</v>
      </c>
      <c r="P31" s="88">
        <f t="shared" ref="P31:P74" si="8">(N31-L31)</f>
        <v>-8.3412599999945769E-3</v>
      </c>
      <c r="Q31" s="85"/>
      <c r="R31" s="110"/>
      <c r="T31" s="3"/>
      <c r="U31" s="3"/>
      <c r="V31" s="3"/>
    </row>
    <row r="32" spans="1:22" ht="30" thickBot="1">
      <c r="A32" s="3"/>
      <c r="B32" s="3"/>
      <c r="C32" s="89"/>
      <c r="D32" s="3"/>
      <c r="E32" s="3"/>
      <c r="F32" s="3"/>
      <c r="G32" s="3"/>
      <c r="H32" s="90"/>
      <c r="I32" s="133"/>
      <c r="J32" s="164">
        <v>8.0000000000000004E-4</v>
      </c>
      <c r="K32" s="133">
        <v>1</v>
      </c>
      <c r="L32" s="165">
        <f>-122.63303336</f>
        <v>-122.63303336</v>
      </c>
      <c r="M32" s="91">
        <f t="shared" si="6"/>
        <v>-1582.41303036</v>
      </c>
      <c r="N32" s="133">
        <v>-122.64137461999999</v>
      </c>
      <c r="O32" s="91">
        <f t="shared" si="7"/>
        <v>-1582.4213716200002</v>
      </c>
      <c r="P32" s="91">
        <f t="shared" si="8"/>
        <v>-8.3412599999945769E-3</v>
      </c>
      <c r="Q32" s="133"/>
      <c r="R32" s="92"/>
      <c r="T32" s="3"/>
      <c r="U32" s="3"/>
      <c r="V32" s="3"/>
    </row>
    <row r="33" spans="1:25" ht="30" thickBot="1">
      <c r="A33" s="3"/>
      <c r="B33" s="3"/>
      <c r="C33" s="3"/>
      <c r="D33" s="3"/>
      <c r="E33" s="3"/>
      <c r="F33" s="3"/>
      <c r="G33" s="3"/>
      <c r="H33" s="90"/>
      <c r="I33" s="133"/>
      <c r="J33" s="166">
        <v>5.9999999999999995E-4</v>
      </c>
      <c r="K33" s="165">
        <v>1</v>
      </c>
      <c r="L33" s="165">
        <v>-122.63393250999999</v>
      </c>
      <c r="M33" s="91">
        <f t="shared" si="6"/>
        <v>-1582.4139295100001</v>
      </c>
      <c r="N33" s="165">
        <v>-122.64164163</v>
      </c>
      <c r="O33" s="91">
        <f t="shared" si="7"/>
        <v>-1582.4216386300002</v>
      </c>
      <c r="P33" s="91">
        <f t="shared" si="8"/>
        <v>-7.709120000001235E-3</v>
      </c>
      <c r="Q33" s="133"/>
      <c r="R33" s="92"/>
      <c r="T33" s="3"/>
      <c r="U33" s="3"/>
      <c r="V33" s="3"/>
    </row>
    <row r="34" spans="1:25" ht="30" thickBot="1">
      <c r="A34" s="3"/>
      <c r="B34" s="3"/>
      <c r="C34" s="3"/>
      <c r="D34" s="3"/>
      <c r="E34" s="3"/>
      <c r="F34" s="3"/>
      <c r="G34" s="3"/>
      <c r="H34" s="90"/>
      <c r="I34" s="133"/>
      <c r="J34" s="166">
        <v>4.0000000000000002E-4</v>
      </c>
      <c r="K34" s="133">
        <v>1</v>
      </c>
      <c r="L34" s="165">
        <v>-122.63495587</v>
      </c>
      <c r="M34" s="91">
        <f t="shared" si="6"/>
        <v>-1582.41495287</v>
      </c>
      <c r="N34" s="165">
        <v>-122.64195273999999</v>
      </c>
      <c r="O34" s="91">
        <f t="shared" si="7"/>
        <v>-1582.4219497400002</v>
      </c>
      <c r="P34" s="91">
        <f t="shared" si="8"/>
        <v>-6.9968699999947148E-3</v>
      </c>
      <c r="Q34" s="133"/>
      <c r="R34" s="92"/>
      <c r="T34" s="3"/>
      <c r="U34" s="3"/>
      <c r="V34" s="3"/>
    </row>
    <row r="35" spans="1:25" ht="30" thickBot="1">
      <c r="A35" s="3"/>
      <c r="B35" s="3"/>
      <c r="C35" s="3"/>
      <c r="D35" s="3"/>
      <c r="E35" s="3"/>
      <c r="F35" s="3"/>
      <c r="G35" s="3"/>
      <c r="H35" s="93"/>
      <c r="I35" s="91"/>
      <c r="J35" s="94">
        <v>2.5000000000000001E-4</v>
      </c>
      <c r="K35" s="91">
        <v>1</v>
      </c>
      <c r="L35" s="95">
        <v>-122.63761187999999</v>
      </c>
      <c r="M35" s="91">
        <f t="shared" si="6"/>
        <v>-1582.41760888</v>
      </c>
      <c r="N35" s="95">
        <v>-122.6426682</v>
      </c>
      <c r="O35" s="91">
        <f t="shared" si="7"/>
        <v>-1582.4226652000002</v>
      </c>
      <c r="P35" s="91">
        <f t="shared" si="8"/>
        <v>-5.0563200000084407E-3</v>
      </c>
      <c r="Q35" s="91"/>
      <c r="R35" s="96"/>
      <c r="T35" s="3"/>
      <c r="U35" s="3"/>
      <c r="V35" s="3"/>
    </row>
    <row r="36" spans="1:25" ht="30" thickBot="1">
      <c r="H36" s="125">
        <v>2</v>
      </c>
      <c r="I36" s="126">
        <v>2</v>
      </c>
      <c r="J36" s="127">
        <v>1E-3</v>
      </c>
      <c r="K36" s="126">
        <v>1</v>
      </c>
      <c r="L36" s="126">
        <v>-122.64565257</v>
      </c>
      <c r="M36" s="91">
        <f>(L36-1459.779997)</f>
        <v>-1582.4256495700001</v>
      </c>
      <c r="N36" s="167">
        <v>-122.65938692</v>
      </c>
      <c r="O36" s="91">
        <f t="shared" si="7"/>
        <v>-1582.4393839200002</v>
      </c>
      <c r="P36" s="91">
        <f t="shared" si="8"/>
        <v>-1.3734350000007112E-2</v>
      </c>
      <c r="Q36" s="85"/>
      <c r="R36" s="86"/>
      <c r="W36" s="95">
        <v>-122.63761187999999</v>
      </c>
      <c r="X36" s="123">
        <v>-122.6373736</v>
      </c>
      <c r="Y36" s="151">
        <v>-122.63741831999999</v>
      </c>
    </row>
    <row r="37" spans="1:25" ht="30" thickBot="1">
      <c r="G37" s="97"/>
      <c r="H37" s="128"/>
      <c r="I37" s="167"/>
      <c r="J37" s="168">
        <v>8.0000000000000004E-4</v>
      </c>
      <c r="K37" s="167">
        <v>1</v>
      </c>
      <c r="L37" s="126">
        <v>-122.64565257</v>
      </c>
      <c r="M37" s="91">
        <f t="shared" si="6"/>
        <v>-1582.4256495700001</v>
      </c>
      <c r="N37" s="167">
        <v>-122.65938692</v>
      </c>
      <c r="O37" s="91">
        <f t="shared" si="7"/>
        <v>-1582.4393839200002</v>
      </c>
      <c r="P37" s="91">
        <f t="shared" si="8"/>
        <v>-1.3734350000007112E-2</v>
      </c>
      <c r="Q37" s="133"/>
      <c r="R37" s="92"/>
      <c r="W37" s="170">
        <v>-122.65203171208501</v>
      </c>
      <c r="X37" s="134">
        <v>-122.65295556</v>
      </c>
      <c r="Y37" s="171">
        <v>-122.65301967000001</v>
      </c>
    </row>
    <row r="38" spans="1:25" ht="30" thickBot="1">
      <c r="H38" s="130"/>
      <c r="I38" s="167"/>
      <c r="J38" s="168">
        <v>5.9999999999999995E-4</v>
      </c>
      <c r="K38" s="167">
        <v>1</v>
      </c>
      <c r="L38" s="167">
        <v>-122.64717277</v>
      </c>
      <c r="M38" s="91">
        <f t="shared" si="6"/>
        <v>-1582.4271697700001</v>
      </c>
      <c r="N38" s="171">
        <v>-122.66003397</v>
      </c>
      <c r="O38" s="91">
        <f t="shared" si="7"/>
        <v>-1582.4400309700002</v>
      </c>
      <c r="P38" s="91">
        <f t="shared" si="8"/>
        <v>-1.2861200000003237E-2</v>
      </c>
      <c r="Q38" s="133"/>
      <c r="R38" s="92"/>
      <c r="W38" s="170">
        <v>-122.65237397999999</v>
      </c>
      <c r="X38" s="123">
        <v>-122.65312969</v>
      </c>
      <c r="Y38" s="150">
        <v>-122.65318602000001</v>
      </c>
    </row>
    <row r="39" spans="1:25" ht="30" thickBot="1">
      <c r="H39" s="130"/>
      <c r="I39" s="167"/>
      <c r="J39" s="168">
        <v>4.0000000000000002E-4</v>
      </c>
      <c r="K39" s="169">
        <v>1</v>
      </c>
      <c r="L39" s="169">
        <v>-122.64913586999999</v>
      </c>
      <c r="M39" s="91">
        <f t="shared" si="6"/>
        <v>-1582.4291328700001</v>
      </c>
      <c r="N39" s="167">
        <v>-122.66091443000001</v>
      </c>
      <c r="O39" s="91">
        <f t="shared" si="7"/>
        <v>-1582.4409114300001</v>
      </c>
      <c r="P39" s="91">
        <f t="shared" si="8"/>
        <v>-1.177856000001043E-2</v>
      </c>
      <c r="Q39" s="133"/>
      <c r="R39" s="92"/>
    </row>
    <row r="40" spans="1:25" ht="30" thickBot="1">
      <c r="F40" s="98"/>
      <c r="H40" s="131"/>
      <c r="I40" s="129"/>
      <c r="J40" s="132">
        <v>2.5000000000000001E-4</v>
      </c>
      <c r="K40" s="129">
        <v>1</v>
      </c>
      <c r="L40" s="170">
        <v>-122.65203171208501</v>
      </c>
      <c r="M40" s="91">
        <f t="shared" si="6"/>
        <v>-1582.4320287120852</v>
      </c>
      <c r="N40" s="95">
        <v>-122.66218381</v>
      </c>
      <c r="O40" s="91">
        <f t="shared" si="7"/>
        <v>-1582.4421808100001</v>
      </c>
      <c r="P40" s="91">
        <f t="shared" si="8"/>
        <v>-1.0152097914996716E-2</v>
      </c>
      <c r="Q40" s="91"/>
      <c r="R40" s="96"/>
    </row>
    <row r="41" spans="1:25" ht="30" thickBot="1">
      <c r="F41" s="98"/>
      <c r="H41" s="130">
        <v>2</v>
      </c>
      <c r="I41" s="167">
        <v>3</v>
      </c>
      <c r="J41" s="168">
        <v>1E-3</v>
      </c>
      <c r="K41" s="167">
        <v>1</v>
      </c>
      <c r="L41" s="171">
        <v>-122.64572515</v>
      </c>
      <c r="M41" s="91">
        <f t="shared" si="6"/>
        <v>-1582.4257221500002</v>
      </c>
      <c r="N41" s="167">
        <v>-122.65972164999999</v>
      </c>
      <c r="O41" s="91">
        <f t="shared" si="7"/>
        <v>-1582.43971865</v>
      </c>
      <c r="P41" s="91">
        <f t="shared" si="8"/>
        <v>-1.3996499999990419E-2</v>
      </c>
      <c r="Q41" s="133"/>
      <c r="R41" s="92"/>
      <c r="W41" t="s">
        <v>29</v>
      </c>
      <c r="X41" t="s">
        <v>30</v>
      </c>
      <c r="Y41" t="s">
        <v>34</v>
      </c>
    </row>
    <row r="42" spans="1:25" ht="30" thickBot="1">
      <c r="F42" s="98"/>
      <c r="H42" s="130"/>
      <c r="I42" s="167"/>
      <c r="J42" s="168">
        <v>8.0000000000000004E-4</v>
      </c>
      <c r="K42" s="167">
        <v>1</v>
      </c>
      <c r="L42" s="167">
        <v>-122.64572515</v>
      </c>
      <c r="M42" s="91">
        <f t="shared" si="6"/>
        <v>-1582.4257221500002</v>
      </c>
      <c r="N42" s="171">
        <v>-122.65972164999999</v>
      </c>
      <c r="O42" s="91">
        <f t="shared" si="7"/>
        <v>-1582.43971865</v>
      </c>
      <c r="P42" s="91">
        <f t="shared" si="8"/>
        <v>-1.3996499999990419E-2</v>
      </c>
      <c r="Q42" s="133"/>
      <c r="R42" s="92"/>
      <c r="V42" t="s">
        <v>31</v>
      </c>
      <c r="W42" s="172">
        <f>(W36--122.5614845)*27.2114</f>
        <v>-2.0715325881316851</v>
      </c>
      <c r="X42" s="172">
        <f t="shared" ref="X42:Y42" si="9">(X36--122.5614845)*27.2114</f>
        <v>-2.0650486557399379</v>
      </c>
      <c r="Y42" s="172">
        <f t="shared" si="9"/>
        <v>-2.0662655495476963</v>
      </c>
    </row>
    <row r="43" spans="1:25" ht="30" thickBot="1">
      <c r="H43" s="130"/>
      <c r="I43" s="167"/>
      <c r="J43" s="168">
        <v>5.9999999999999995E-4</v>
      </c>
      <c r="K43" s="167">
        <v>1</v>
      </c>
      <c r="L43" s="167">
        <v>-122.64722725</v>
      </c>
      <c r="M43" s="91">
        <f t="shared" si="6"/>
        <v>-1582.4272242500001</v>
      </c>
      <c r="N43" s="167">
        <v>-122.66039720000001</v>
      </c>
      <c r="O43" s="91">
        <f t="shared" si="7"/>
        <v>-1582.4403942000001</v>
      </c>
      <c r="P43" s="91">
        <f t="shared" si="8"/>
        <v>-1.3169950000005315E-2</v>
      </c>
      <c r="Q43" s="133"/>
      <c r="R43" s="92"/>
      <c r="V43" t="s">
        <v>32</v>
      </c>
      <c r="W43" s="172">
        <f t="shared" ref="W43:Y44" si="10">(W37--122.5614845)*27.2114</f>
        <v>-2.4639164069297492</v>
      </c>
      <c r="X43" s="172">
        <f t="shared" si="10"/>
        <v>-2.4890556020837082</v>
      </c>
      <c r="Y43" s="172">
        <f t="shared" si="10"/>
        <v>-2.4908001249380063</v>
      </c>
    </row>
    <row r="44" spans="1:25" ht="33" thickBot="1">
      <c r="F44" s="99"/>
      <c r="H44" s="130"/>
      <c r="I44" s="167"/>
      <c r="J44" s="168">
        <v>4.0000000000000002E-4</v>
      </c>
      <c r="K44" s="167">
        <v>1</v>
      </c>
      <c r="L44" s="167">
        <v>-122.64929092</v>
      </c>
      <c r="M44" s="91">
        <f t="shared" si="6"/>
        <v>-1582.4292879200002</v>
      </c>
      <c r="N44" s="169">
        <v>-122.66137799000001</v>
      </c>
      <c r="O44" s="91">
        <f t="shared" si="7"/>
        <v>-1582.44137499</v>
      </c>
      <c r="P44" s="91">
        <f t="shared" si="8"/>
        <v>-1.2087070000006861E-2</v>
      </c>
      <c r="Q44" s="133"/>
      <c r="R44" s="92"/>
      <c r="V44" t="s">
        <v>33</v>
      </c>
      <c r="W44" s="172">
        <f t="shared" si="10"/>
        <v>-2.4732299960716486</v>
      </c>
      <c r="X44" s="172">
        <f t="shared" si="10"/>
        <v>-2.4937939231658413</v>
      </c>
      <c r="Y44" s="172">
        <f t="shared" si="10"/>
        <v>-2.4953267413280238</v>
      </c>
    </row>
    <row r="45" spans="1:25" ht="30" thickBot="1">
      <c r="F45" s="100"/>
      <c r="H45" s="131"/>
      <c r="I45" s="129"/>
      <c r="J45" s="132">
        <v>2.5000000000000001E-4</v>
      </c>
      <c r="K45" s="129">
        <v>1</v>
      </c>
      <c r="L45" s="170">
        <v>-122.65237397999999</v>
      </c>
      <c r="M45" s="91">
        <f t="shared" si="6"/>
        <v>-1582.4323709800001</v>
      </c>
      <c r="N45" s="170">
        <v>-122.66279040000001</v>
      </c>
      <c r="O45" s="91">
        <f t="shared" si="7"/>
        <v>-1582.4427874</v>
      </c>
      <c r="P45" s="91">
        <f t="shared" si="8"/>
        <v>-1.0416420000012749E-2</v>
      </c>
      <c r="Q45" s="91"/>
      <c r="R45" s="96"/>
    </row>
    <row r="46" spans="1:25" ht="29">
      <c r="F46" s="100"/>
      <c r="L46" s="135"/>
      <c r="M46" s="136"/>
      <c r="N46" s="135"/>
      <c r="O46" s="136"/>
      <c r="P46" s="136"/>
      <c r="Q46" s="101"/>
      <c r="R46" s="101"/>
      <c r="W46" t="s">
        <v>29</v>
      </c>
      <c r="X46" t="s">
        <v>30</v>
      </c>
      <c r="Y46" t="s">
        <v>34</v>
      </c>
    </row>
    <row r="47" spans="1:25" ht="32">
      <c r="F47" s="100"/>
      <c r="L47" s="135"/>
      <c r="M47" s="136"/>
      <c r="N47" s="135"/>
      <c r="O47" s="136"/>
      <c r="P47" s="136"/>
      <c r="Q47" s="101"/>
      <c r="R47" s="101"/>
      <c r="V47" t="s">
        <v>31</v>
      </c>
      <c r="W47" s="173">
        <v>-47.770159332132735</v>
      </c>
      <c r="X47" s="173">
        <v>-47.620637917298566</v>
      </c>
      <c r="Y47" s="173">
        <v>-47.648699851452996</v>
      </c>
    </row>
    <row r="48" spans="1:25" ht="32">
      <c r="L48" s="135"/>
      <c r="M48" s="136"/>
      <c r="N48" s="135"/>
      <c r="O48" s="136"/>
      <c r="P48" s="136"/>
      <c r="Q48" s="101"/>
      <c r="R48" s="101"/>
      <c r="V48" t="s">
        <v>32</v>
      </c>
      <c r="W48" s="173">
        <v>-56.818647224973304</v>
      </c>
      <c r="X48" s="173">
        <v>-57.398364563173274</v>
      </c>
      <c r="Y48" s="173">
        <v>-57.438593780510139</v>
      </c>
    </row>
    <row r="49" spans="8:25" ht="33" thickBot="1">
      <c r="L49" s="135"/>
      <c r="M49" s="136"/>
      <c r="N49" s="135"/>
      <c r="O49" s="136"/>
      <c r="P49" s="136"/>
      <c r="Q49" s="101"/>
      <c r="R49" s="101"/>
      <c r="V49" t="s">
        <v>33</v>
      </c>
      <c r="W49" s="173">
        <v>-57.033421368431902</v>
      </c>
      <c r="X49" s="173">
        <v>-57.507631660566339</v>
      </c>
      <c r="Y49" s="173">
        <v>-57.542978904560549</v>
      </c>
    </row>
    <row r="50" spans="8:25" ht="29" thickBot="1">
      <c r="H50" s="111">
        <v>3</v>
      </c>
      <c r="I50" s="112">
        <v>0</v>
      </c>
      <c r="J50" s="113">
        <v>1E-3</v>
      </c>
      <c r="K50" s="114">
        <v>1</v>
      </c>
      <c r="L50" s="112">
        <v>-122.57584808999999</v>
      </c>
      <c r="M50" s="112"/>
      <c r="N50" s="112"/>
      <c r="O50" s="112"/>
      <c r="P50" s="112"/>
      <c r="Q50" s="112"/>
      <c r="R50" s="115"/>
      <c r="W50" t="s">
        <v>31</v>
      </c>
      <c r="X50" t="s">
        <v>32</v>
      </c>
      <c r="Y50" t="s">
        <v>33</v>
      </c>
    </row>
    <row r="51" spans="8:25" ht="29" thickBot="1">
      <c r="H51" s="111">
        <v>3</v>
      </c>
      <c r="I51" s="112">
        <v>1</v>
      </c>
      <c r="J51" s="113">
        <v>1E-3</v>
      </c>
      <c r="K51" s="112">
        <v>1</v>
      </c>
      <c r="L51" s="114">
        <v>-122.63365317</v>
      </c>
      <c r="M51" s="116">
        <f t="shared" si="6"/>
        <v>-1582.41365017</v>
      </c>
      <c r="N51" s="114">
        <v>-122.64155243</v>
      </c>
      <c r="O51" s="116">
        <f t="shared" si="7"/>
        <v>-1582.4215494300001</v>
      </c>
      <c r="P51" s="116">
        <f t="shared" si="8"/>
        <v>-7.899260000002073E-3</v>
      </c>
      <c r="Q51" s="112"/>
      <c r="R51" s="117"/>
      <c r="V51" t="s">
        <v>29</v>
      </c>
      <c r="W51">
        <v>-2.0715325881316851</v>
      </c>
      <c r="X51">
        <v>-2.4639164069297492</v>
      </c>
      <c r="Y51">
        <v>-2.4732299960716486</v>
      </c>
    </row>
    <row r="52" spans="8:25" ht="29" thickBot="1">
      <c r="H52" s="118"/>
      <c r="I52" s="134"/>
      <c r="J52" s="161">
        <v>8.0000000000000004E-4</v>
      </c>
      <c r="K52" s="162">
        <v>1</v>
      </c>
      <c r="L52" s="134">
        <v>-122.63365317</v>
      </c>
      <c r="M52" s="119">
        <f>(L52+-1459.779997)</f>
        <v>-1582.41365017</v>
      </c>
      <c r="N52" s="162">
        <v>-122.64155243</v>
      </c>
      <c r="O52" s="119">
        <f t="shared" si="7"/>
        <v>-1582.4215494300001</v>
      </c>
      <c r="P52" s="119">
        <f>(N52-L52)</f>
        <v>-7.899260000002073E-3</v>
      </c>
      <c r="Q52" s="134"/>
      <c r="R52" s="120"/>
      <c r="V52" t="s">
        <v>30</v>
      </c>
      <c r="W52">
        <v>-2.0650486557399379</v>
      </c>
      <c r="X52">
        <v>-2.4890556020837082</v>
      </c>
      <c r="Y52">
        <v>-2.4937939231658413</v>
      </c>
    </row>
    <row r="53" spans="8:25" ht="29" thickBot="1">
      <c r="H53" s="118"/>
      <c r="I53" s="134"/>
      <c r="J53" s="161">
        <v>5.9999999999999995E-4</v>
      </c>
      <c r="K53" s="134">
        <v>1</v>
      </c>
      <c r="L53" s="134">
        <v>-122.63471057</v>
      </c>
      <c r="M53" s="119">
        <f>(L53+-1459.779997)</f>
        <v>-1582.41470757</v>
      </c>
      <c r="N53" s="162">
        <v>-122.64185442</v>
      </c>
      <c r="O53" s="119">
        <f t="shared" si="7"/>
        <v>-1582.4218514200002</v>
      </c>
      <c r="P53" s="119">
        <f>(N53-L53)</f>
        <v>-7.1438500000056138E-3</v>
      </c>
      <c r="Q53" s="134"/>
      <c r="R53" s="120"/>
      <c r="V53" t="s">
        <v>34</v>
      </c>
      <c r="W53">
        <v>-2.0662655495476963</v>
      </c>
      <c r="X53">
        <v>-2.4908001249380063</v>
      </c>
      <c r="Y53">
        <v>-2.4953267413280238</v>
      </c>
    </row>
    <row r="54" spans="8:25" ht="29" thickBot="1">
      <c r="H54" s="118"/>
      <c r="I54" s="134"/>
      <c r="J54" s="161">
        <v>4.0000000000000002E-4</v>
      </c>
      <c r="K54" s="134">
        <v>1</v>
      </c>
      <c r="L54" s="134">
        <v>-122.63596833</v>
      </c>
      <c r="M54" s="119">
        <f>(L54+-1459.779997)</f>
        <v>-1582.4159653300001</v>
      </c>
      <c r="N54" s="162">
        <v>-122.64220951999999</v>
      </c>
      <c r="O54" s="119">
        <f t="shared" si="7"/>
        <v>-1582.4222065200001</v>
      </c>
      <c r="P54" s="119">
        <f>(N54-L54)</f>
        <v>-6.241189999997232E-3</v>
      </c>
      <c r="Q54" s="134"/>
      <c r="R54" s="120"/>
    </row>
    <row r="55" spans="8:25" ht="29" thickBot="1">
      <c r="H55" s="121"/>
      <c r="I55" s="119"/>
      <c r="J55" s="122">
        <v>2.5000000000000001E-4</v>
      </c>
      <c r="K55" s="119">
        <v>1</v>
      </c>
      <c r="L55" s="123">
        <v>-122.6373736</v>
      </c>
      <c r="M55" s="119">
        <f t="shared" si="6"/>
        <v>-1582.4173706000001</v>
      </c>
      <c r="N55" s="123">
        <v>-122.64255693</v>
      </c>
      <c r="O55" s="119">
        <f t="shared" si="7"/>
        <v>-1582.42255393</v>
      </c>
      <c r="P55" s="119">
        <f t="shared" si="8"/>
        <v>-5.1833299999941573E-3</v>
      </c>
      <c r="Q55" s="119"/>
      <c r="R55" s="124"/>
    </row>
    <row r="56" spans="8:25" ht="29" thickBot="1">
      <c r="H56" s="111">
        <v>3</v>
      </c>
      <c r="I56" s="112">
        <v>2</v>
      </c>
      <c r="J56" s="113">
        <v>1E-3</v>
      </c>
      <c r="K56" s="112">
        <v>1</v>
      </c>
      <c r="L56" s="112">
        <v>-122.64622369999999</v>
      </c>
      <c r="M56" s="116">
        <f t="shared" si="6"/>
        <v>-1582.4262207000002</v>
      </c>
      <c r="N56" s="112">
        <v>-122.6595787</v>
      </c>
      <c r="O56" s="119">
        <f t="shared" si="7"/>
        <v>-1582.4395757000002</v>
      </c>
      <c r="P56" s="119">
        <f t="shared" si="8"/>
        <v>-1.3355000000004225E-2</v>
      </c>
      <c r="Q56" s="112"/>
      <c r="R56" s="115"/>
    </row>
    <row r="57" spans="8:25" ht="29" thickBot="1">
      <c r="H57" s="118"/>
      <c r="I57" s="134"/>
      <c r="J57" s="161">
        <v>8.0000000000000004E-4</v>
      </c>
      <c r="K57" s="134">
        <v>1</v>
      </c>
      <c r="L57" s="162">
        <v>-122.64622369999999</v>
      </c>
      <c r="M57" s="116">
        <f t="shared" si="6"/>
        <v>-1582.4262207000002</v>
      </c>
      <c r="N57" s="134">
        <v>-122.6595787</v>
      </c>
      <c r="O57" s="119">
        <f t="shared" si="7"/>
        <v>-1582.4395757000002</v>
      </c>
      <c r="P57" s="119">
        <f t="shared" si="8"/>
        <v>-1.3355000000004225E-2</v>
      </c>
      <c r="Q57" s="134"/>
      <c r="R57" s="120"/>
    </row>
    <row r="58" spans="8:25" ht="29" thickBot="1">
      <c r="H58" s="118"/>
      <c r="I58" s="134"/>
      <c r="J58" s="161">
        <v>5.9999999999999995E-4</v>
      </c>
      <c r="K58" s="134">
        <v>1</v>
      </c>
      <c r="L58" s="162">
        <v>-122.64788268</v>
      </c>
      <c r="M58" s="116">
        <f t="shared" si="6"/>
        <v>-1582.4278796800002</v>
      </c>
      <c r="N58" s="162">
        <v>-122.66024483</v>
      </c>
      <c r="O58" s="119">
        <f t="shared" si="7"/>
        <v>-1582.4402418300001</v>
      </c>
      <c r="P58" s="119">
        <f t="shared" si="8"/>
        <v>-1.2362150000001293E-2</v>
      </c>
      <c r="Q58" s="134"/>
      <c r="R58" s="120"/>
    </row>
    <row r="59" spans="8:25" ht="29" thickBot="1">
      <c r="H59" s="118"/>
      <c r="I59" s="134"/>
      <c r="J59" s="161">
        <v>4.0000000000000002E-4</v>
      </c>
      <c r="K59" s="162">
        <v>1</v>
      </c>
      <c r="L59" s="134">
        <v>-122.65021666</v>
      </c>
      <c r="M59" s="116">
        <f t="shared" si="6"/>
        <v>-1582.4302136600002</v>
      </c>
      <c r="N59" s="162">
        <v>-122.66121622</v>
      </c>
      <c r="O59" s="119">
        <f t="shared" si="7"/>
        <v>-1582.44121322</v>
      </c>
      <c r="P59" s="119">
        <f t="shared" si="8"/>
        <v>-1.0999560000001907E-2</v>
      </c>
      <c r="Q59" s="134"/>
      <c r="R59" s="120"/>
    </row>
    <row r="60" spans="8:25" ht="29" thickBot="1">
      <c r="H60" s="121"/>
      <c r="I60" s="119"/>
      <c r="J60" s="122">
        <v>2.5000000000000001E-4</v>
      </c>
      <c r="K60" s="119">
        <v>1</v>
      </c>
      <c r="L60" s="134">
        <v>-122.65295556</v>
      </c>
      <c r="M60" s="116">
        <f t="shared" si="6"/>
        <v>-1582.4329525600001</v>
      </c>
      <c r="N60" s="162">
        <v>-122.66224723000001</v>
      </c>
      <c r="O60" s="119">
        <f t="shared" si="7"/>
        <v>-1582.4422442300001</v>
      </c>
      <c r="P60" s="119">
        <f t="shared" si="8"/>
        <v>-9.2916700000102992E-3</v>
      </c>
      <c r="Q60" s="119"/>
      <c r="R60" s="124"/>
    </row>
    <row r="61" spans="8:25" ht="29" thickBot="1">
      <c r="H61" s="118">
        <v>3</v>
      </c>
      <c r="I61" s="134">
        <v>3</v>
      </c>
      <c r="J61" s="161">
        <v>1E-3</v>
      </c>
      <c r="K61" s="134">
        <v>1</v>
      </c>
      <c r="L61" s="134">
        <v>-122.64619115000001</v>
      </c>
      <c r="M61" s="116">
        <f t="shared" si="6"/>
        <v>-1582.4261881500001</v>
      </c>
      <c r="N61" s="134">
        <v>-122.65988043</v>
      </c>
      <c r="O61" s="119">
        <f t="shared" si="7"/>
        <v>-1582.43987743</v>
      </c>
      <c r="P61" s="119">
        <f t="shared" si="8"/>
        <v>-1.3689279999994142E-2</v>
      </c>
      <c r="Q61" s="134"/>
      <c r="R61" s="120"/>
    </row>
    <row r="62" spans="8:25" ht="29" thickBot="1">
      <c r="H62" s="118"/>
      <c r="I62" s="134"/>
      <c r="J62" s="161">
        <v>8.0000000000000004E-4</v>
      </c>
      <c r="K62" s="134">
        <v>1</v>
      </c>
      <c r="L62" s="134">
        <v>-122.64619115000001</v>
      </c>
      <c r="M62" s="116">
        <f t="shared" si="6"/>
        <v>-1582.4261881500001</v>
      </c>
      <c r="N62" s="134">
        <v>-122.65988043</v>
      </c>
      <c r="O62" s="119">
        <f t="shared" si="7"/>
        <v>-1582.43987743</v>
      </c>
      <c r="P62" s="119">
        <f t="shared" si="8"/>
        <v>-1.3689279999994142E-2</v>
      </c>
      <c r="Q62" s="134"/>
      <c r="R62" s="120"/>
    </row>
    <row r="63" spans="8:25" ht="29" thickBot="1">
      <c r="H63" s="118"/>
      <c r="I63" s="134"/>
      <c r="J63" s="161">
        <v>5.9999999999999995E-4</v>
      </c>
      <c r="K63" s="134">
        <v>1</v>
      </c>
      <c r="L63" s="134">
        <v>-122.64789367</v>
      </c>
      <c r="M63" s="116">
        <f t="shared" si="6"/>
        <v>-1582.4278906700001</v>
      </c>
      <c r="N63" s="134">
        <v>-122.66058977</v>
      </c>
      <c r="O63" s="119">
        <f t="shared" si="7"/>
        <v>-1582.4405867700002</v>
      </c>
      <c r="P63" s="119">
        <f t="shared" si="8"/>
        <v>-1.2696099999999433E-2</v>
      </c>
      <c r="Q63" s="134"/>
      <c r="R63" s="120"/>
    </row>
    <row r="64" spans="8:25" ht="29" thickBot="1">
      <c r="H64" s="118"/>
      <c r="I64" s="134"/>
      <c r="J64" s="161">
        <v>4.0000000000000002E-4</v>
      </c>
      <c r="K64" s="134">
        <v>1</v>
      </c>
      <c r="L64" s="134">
        <v>-122.65029937</v>
      </c>
      <c r="M64" s="116">
        <f t="shared" si="6"/>
        <v>-1582.4302963700002</v>
      </c>
      <c r="N64" s="163">
        <v>-122.66164599</v>
      </c>
      <c r="O64" s="119">
        <f t="shared" si="7"/>
        <v>-1582.44164299</v>
      </c>
      <c r="P64" s="119">
        <f t="shared" si="8"/>
        <v>-1.1346619999997642E-2</v>
      </c>
      <c r="Q64" s="134"/>
      <c r="R64" s="120"/>
    </row>
    <row r="65" spans="6:18" ht="29" thickBot="1">
      <c r="H65" s="121"/>
      <c r="I65" s="119"/>
      <c r="J65" s="122">
        <v>2.5000000000000001E-4</v>
      </c>
      <c r="K65" s="123">
        <v>1</v>
      </c>
      <c r="L65" s="123">
        <v>-122.65312969</v>
      </c>
      <c r="M65" s="116">
        <f t="shared" si="6"/>
        <v>-1582.4331266900001</v>
      </c>
      <c r="N65" s="123">
        <v>-122.66276946000001</v>
      </c>
      <c r="O65" s="119">
        <f t="shared" si="7"/>
        <v>-1582.44276646</v>
      </c>
      <c r="P65" s="119">
        <f t="shared" si="8"/>
        <v>-9.6397700000068198E-3</v>
      </c>
      <c r="Q65" s="119"/>
      <c r="R65" s="124"/>
    </row>
    <row r="66" spans="6:18" ht="29">
      <c r="L66" s="135"/>
      <c r="M66" s="136"/>
      <c r="N66" s="135"/>
      <c r="O66" s="136"/>
      <c r="P66" s="136"/>
      <c r="Q66" s="101"/>
      <c r="R66" s="101"/>
    </row>
    <row r="67" spans="6:18" ht="29">
      <c r="L67" s="135"/>
      <c r="M67" s="136"/>
      <c r="N67" s="135"/>
      <c r="O67" s="136"/>
      <c r="P67" s="136"/>
      <c r="Q67" s="101"/>
      <c r="R67" s="101"/>
    </row>
    <row r="68" spans="6:18" ht="29">
      <c r="L68" s="135"/>
      <c r="M68" s="136"/>
      <c r="N68" s="135"/>
      <c r="O68" s="136"/>
      <c r="P68" s="136"/>
      <c r="Q68" s="101"/>
      <c r="R68" s="101"/>
    </row>
    <row r="69" spans="6:18" ht="30" thickBot="1">
      <c r="L69" s="135"/>
      <c r="M69" s="136"/>
      <c r="N69" s="135"/>
      <c r="O69" s="136"/>
      <c r="P69" s="136"/>
      <c r="Q69" s="101"/>
      <c r="R69" s="101"/>
    </row>
    <row r="70" spans="6:18" ht="29" thickBot="1">
      <c r="H70" s="137">
        <v>4</v>
      </c>
      <c r="I70" s="138">
        <v>0</v>
      </c>
      <c r="J70" s="139"/>
      <c r="K70" s="138">
        <v>1</v>
      </c>
      <c r="L70" s="140">
        <v>-122.55957576</v>
      </c>
      <c r="M70" s="138">
        <f t="shared" si="6"/>
        <v>-1582.33957276</v>
      </c>
      <c r="N70" s="138">
        <v>-122.62598980999999</v>
      </c>
      <c r="O70" s="138">
        <f t="shared" si="7"/>
        <v>-1582.4059868100001</v>
      </c>
      <c r="P70" s="138">
        <f t="shared" si="8"/>
        <v>-6.6414049999991676E-2</v>
      </c>
      <c r="Q70" s="138"/>
      <c r="R70" s="141"/>
    </row>
    <row r="71" spans="6:18" ht="29" thickBot="1">
      <c r="H71" s="142">
        <v>4</v>
      </c>
      <c r="I71" s="143">
        <v>1</v>
      </c>
      <c r="J71" s="144">
        <v>1E-3</v>
      </c>
      <c r="K71" s="143">
        <v>1</v>
      </c>
      <c r="L71" s="145">
        <v>-122.63365327</v>
      </c>
      <c r="M71" s="138">
        <f t="shared" si="6"/>
        <v>-1582.4136502700001</v>
      </c>
      <c r="N71" s="145">
        <v>-122.6415543</v>
      </c>
      <c r="O71" s="138">
        <f t="shared" si="7"/>
        <v>-1582.4215513000001</v>
      </c>
      <c r="P71" s="138">
        <f t="shared" si="8"/>
        <v>-7.9010299999993094E-3</v>
      </c>
      <c r="Q71" s="143"/>
      <c r="R71" s="146"/>
    </row>
    <row r="72" spans="6:18" ht="29" thickBot="1">
      <c r="H72" s="147"/>
      <c r="I72" s="148"/>
      <c r="J72" s="149">
        <v>8.0000000000000004E-4</v>
      </c>
      <c r="K72" s="150">
        <v>1</v>
      </c>
      <c r="L72" s="150">
        <v>-122.63365327</v>
      </c>
      <c r="M72" s="151">
        <f t="shared" si="6"/>
        <v>-1582.4136502700001</v>
      </c>
      <c r="N72" s="150">
        <v>-122.6415543</v>
      </c>
      <c r="O72" s="151">
        <f t="shared" si="7"/>
        <v>-1582.4215513000001</v>
      </c>
      <c r="P72" s="151">
        <f t="shared" si="8"/>
        <v>-7.9010299999993094E-3</v>
      </c>
      <c r="Q72" s="148"/>
      <c r="R72" s="152"/>
    </row>
    <row r="73" spans="6:18" ht="29" thickBot="1">
      <c r="H73" s="147"/>
      <c r="I73" s="148"/>
      <c r="J73" s="149">
        <v>5.9999999999999995E-4</v>
      </c>
      <c r="K73" s="148">
        <v>1</v>
      </c>
      <c r="L73" s="150">
        <v>-122.63469320999999</v>
      </c>
      <c r="M73" s="151">
        <f t="shared" si="6"/>
        <v>-1582.4146902100001</v>
      </c>
      <c r="N73" s="150">
        <v>-122.6418489</v>
      </c>
      <c r="O73" s="151">
        <f t="shared" si="7"/>
        <v>-1582.4218459000001</v>
      </c>
      <c r="P73" s="151">
        <f t="shared" si="8"/>
        <v>-7.1556900000047108E-3</v>
      </c>
      <c r="Q73" s="148"/>
      <c r="R73" s="152"/>
    </row>
    <row r="74" spans="6:18" ht="29" thickBot="1">
      <c r="H74" s="147"/>
      <c r="I74" s="148"/>
      <c r="J74" s="149">
        <v>4.0000000000000002E-4</v>
      </c>
      <c r="K74" s="148">
        <v>1</v>
      </c>
      <c r="L74" s="148">
        <v>-122.63595605</v>
      </c>
      <c r="M74" s="151">
        <f t="shared" si="6"/>
        <v>-1582.4159530500001</v>
      </c>
      <c r="N74" s="150">
        <v>-122.64220992</v>
      </c>
      <c r="O74" s="151">
        <f t="shared" si="7"/>
        <v>-1582.42220692</v>
      </c>
      <c r="P74" s="151">
        <f t="shared" si="8"/>
        <v>-6.2538699999947767E-3</v>
      </c>
      <c r="Q74" s="148"/>
      <c r="R74" s="152"/>
    </row>
    <row r="75" spans="6:18" ht="29" thickBot="1">
      <c r="G75" s="102"/>
      <c r="H75" s="153"/>
      <c r="I75" s="151"/>
      <c r="J75" s="154">
        <v>2.5000000000000001E-4</v>
      </c>
      <c r="K75" s="151">
        <v>1</v>
      </c>
      <c r="L75" s="151">
        <v>-122.63741831999999</v>
      </c>
      <c r="M75" s="151">
        <f>(L75+-1459.779997)</f>
        <v>-1582.4174153200001</v>
      </c>
      <c r="N75" s="155">
        <v>-122.64258112</v>
      </c>
      <c r="O75" s="151">
        <f t="shared" si="7"/>
        <v>-1582.42257812</v>
      </c>
      <c r="P75" s="151">
        <f>(N75-L75)</f>
        <v>-5.1628000000079055E-3</v>
      </c>
      <c r="Q75" s="151"/>
      <c r="R75" s="156"/>
    </row>
    <row r="76" spans="6:18" ht="29" thickBot="1">
      <c r="F76" s="103"/>
      <c r="H76" s="142">
        <v>4</v>
      </c>
      <c r="I76" s="143">
        <v>2</v>
      </c>
      <c r="J76" s="144">
        <v>1E-3</v>
      </c>
      <c r="K76" s="143">
        <v>1</v>
      </c>
      <c r="L76" s="143">
        <v>-122.6462227</v>
      </c>
      <c r="M76" s="151">
        <f>(L76+-1459.779997)</f>
        <v>-1582.4262197</v>
      </c>
      <c r="N76" s="143">
        <v>-122.65957829</v>
      </c>
      <c r="O76" s="151">
        <f t="shared" si="7"/>
        <v>-1582.43957529</v>
      </c>
      <c r="P76" s="151">
        <f t="shared" ref="P76:P82" si="11">(N76-L76)</f>
        <v>-1.3355590000003303E-2</v>
      </c>
      <c r="Q76" s="143"/>
      <c r="R76" s="146"/>
    </row>
    <row r="77" spans="6:18" ht="29" thickBot="1">
      <c r="F77" s="103"/>
      <c r="H77" s="147"/>
      <c r="I77" s="148"/>
      <c r="J77" s="149">
        <v>8.0000000000000004E-4</v>
      </c>
      <c r="K77" s="148">
        <v>1</v>
      </c>
      <c r="L77" s="171">
        <v>-122.6462227</v>
      </c>
      <c r="M77" s="151">
        <f t="shared" ref="M77:M81" si="12">(L77+-1459.779997)</f>
        <v>-1582.4262197</v>
      </c>
      <c r="N77" s="171">
        <v>-122.65957829</v>
      </c>
      <c r="O77" s="151">
        <f t="shared" si="7"/>
        <v>-1582.43957529</v>
      </c>
      <c r="P77" s="151">
        <f t="shared" si="11"/>
        <v>-1.3355590000003303E-2</v>
      </c>
      <c r="Q77" s="148"/>
      <c r="R77" s="152"/>
    </row>
    <row r="78" spans="6:18" ht="29" thickBot="1">
      <c r="F78" s="103"/>
      <c r="H78" s="147"/>
      <c r="I78" s="148"/>
      <c r="J78" s="149">
        <v>5.9999999999999995E-4</v>
      </c>
      <c r="K78" s="150">
        <v>1</v>
      </c>
      <c r="L78" s="148">
        <v>-122.64788799</v>
      </c>
      <c r="M78" s="151">
        <f t="shared" si="12"/>
        <v>-1582.4278849900002</v>
      </c>
      <c r="N78" s="157">
        <v>-122.66024523</v>
      </c>
      <c r="O78" s="151">
        <f t="shared" si="7"/>
        <v>-1582.4402422300002</v>
      </c>
      <c r="P78" s="151">
        <f t="shared" si="11"/>
        <v>-1.2357240000000047E-2</v>
      </c>
      <c r="Q78" s="148"/>
      <c r="R78" s="152"/>
    </row>
    <row r="79" spans="6:18" ht="29" thickBot="1">
      <c r="F79" s="103"/>
      <c r="H79" s="147"/>
      <c r="I79" s="148"/>
      <c r="J79" s="149">
        <v>4.0000000000000002E-4</v>
      </c>
      <c r="K79" s="148">
        <v>1</v>
      </c>
      <c r="L79" s="150">
        <v>-122.65022422</v>
      </c>
      <c r="M79" s="151">
        <f t="shared" si="12"/>
        <v>-1582.43022122</v>
      </c>
      <c r="N79" s="150">
        <v>-122.66122434</v>
      </c>
      <c r="O79" s="151">
        <f t="shared" si="7"/>
        <v>-1582.4412213400001</v>
      </c>
      <c r="P79" s="151">
        <f t="shared" si="11"/>
        <v>-1.1000120000005609E-2</v>
      </c>
      <c r="Q79" s="148"/>
      <c r="R79" s="152"/>
    </row>
    <row r="80" spans="6:18" ht="29" thickBot="1">
      <c r="F80" s="103"/>
      <c r="H80" s="153"/>
      <c r="I80" s="151"/>
      <c r="J80" s="154">
        <v>2.5000000000000001E-4</v>
      </c>
      <c r="K80" s="151">
        <v>1</v>
      </c>
      <c r="L80" s="171">
        <v>-122.65301967000001</v>
      </c>
      <c r="M80" s="151">
        <f t="shared" si="12"/>
        <v>-1582.4330166700001</v>
      </c>
      <c r="N80" s="171">
        <v>-122.6622897</v>
      </c>
      <c r="O80" s="151">
        <f t="shared" si="7"/>
        <v>-1582.4422867000001</v>
      </c>
      <c r="P80" s="151">
        <f t="shared" si="11"/>
        <v>-9.2700299999961544E-3</v>
      </c>
      <c r="Q80" s="151"/>
      <c r="R80" s="156"/>
    </row>
    <row r="81" spans="6:18" ht="29" thickBot="1">
      <c r="F81" s="103"/>
      <c r="H81" s="147">
        <v>4</v>
      </c>
      <c r="I81" s="148">
        <v>3</v>
      </c>
      <c r="J81" s="149">
        <v>1E-3</v>
      </c>
      <c r="K81" s="148">
        <v>1</v>
      </c>
      <c r="L81" s="148">
        <v>-122.6462411</v>
      </c>
      <c r="M81" s="151">
        <f t="shared" si="12"/>
        <v>-1582.4262381000001</v>
      </c>
      <c r="N81" s="148">
        <v>-122.65989633</v>
      </c>
      <c r="O81" s="151">
        <f t="shared" si="7"/>
        <v>-1582.4398933300001</v>
      </c>
      <c r="P81" s="151">
        <f t="shared" si="11"/>
        <v>-1.3655229999997687E-2</v>
      </c>
      <c r="Q81" s="148"/>
      <c r="R81" s="152"/>
    </row>
    <row r="82" spans="6:18" ht="29" thickBot="1">
      <c r="F82" s="103"/>
      <c r="H82" s="147"/>
      <c r="I82" s="148"/>
      <c r="J82" s="149">
        <v>8.0000000000000004E-4</v>
      </c>
      <c r="K82" s="148">
        <v>1</v>
      </c>
      <c r="L82" s="148">
        <v>-122.6462411</v>
      </c>
      <c r="M82" s="151">
        <f t="shared" ref="M78:O85" si="13">(L82+-1459.779997)</f>
        <v>-1582.4262381000001</v>
      </c>
      <c r="N82" s="148">
        <v>-122.65989633</v>
      </c>
      <c r="O82" s="151">
        <f t="shared" si="7"/>
        <v>-1582.4398933300001</v>
      </c>
      <c r="P82" s="151">
        <f t="shared" si="11"/>
        <v>-1.3655229999997687E-2</v>
      </c>
      <c r="Q82" s="148"/>
      <c r="R82" s="152"/>
    </row>
    <row r="83" spans="6:18" ht="29" thickBot="1">
      <c r="F83" s="103"/>
      <c r="H83" s="147"/>
      <c r="I83" s="148"/>
      <c r="J83" s="149">
        <v>5.9999999999999995E-4</v>
      </c>
      <c r="K83" s="148">
        <v>1</v>
      </c>
      <c r="L83" s="150">
        <v>-122.64789832</v>
      </c>
      <c r="M83" s="151">
        <f t="shared" si="13"/>
        <v>-1582.4278953200001</v>
      </c>
      <c r="N83" s="148">
        <v>-122.6605869</v>
      </c>
      <c r="O83" s="151">
        <f t="shared" si="7"/>
        <v>-1582.4405839000001</v>
      </c>
      <c r="P83" s="151">
        <f t="shared" ref="P79:P85" si="14">(N83-L83)</f>
        <v>-1.2688580000002503E-2</v>
      </c>
      <c r="Q83" s="148"/>
      <c r="R83" s="152"/>
    </row>
    <row r="84" spans="6:18" ht="29" thickBot="1">
      <c r="F84" s="103"/>
      <c r="H84" s="147"/>
      <c r="I84" s="148"/>
      <c r="J84" s="149">
        <v>4.0000000000000002E-4</v>
      </c>
      <c r="K84" s="148">
        <v>1</v>
      </c>
      <c r="L84" s="150">
        <v>-122.65029369</v>
      </c>
      <c r="M84" s="151">
        <f t="shared" si="13"/>
        <v>-1582.43029069</v>
      </c>
      <c r="N84" s="150">
        <v>-122.66163936</v>
      </c>
      <c r="O84" s="151">
        <f t="shared" si="7"/>
        <v>-1582.4416363600001</v>
      </c>
      <c r="P84" s="151">
        <f t="shared" si="14"/>
        <v>-1.1345669999997199E-2</v>
      </c>
      <c r="Q84" s="148"/>
      <c r="R84" s="152"/>
    </row>
    <row r="85" spans="6:18" ht="29" thickBot="1">
      <c r="F85" s="103"/>
      <c r="H85" s="147"/>
      <c r="I85" s="148"/>
      <c r="J85" s="158">
        <v>2.5000000000000001E-4</v>
      </c>
      <c r="K85" s="150">
        <v>1</v>
      </c>
      <c r="L85" s="150">
        <v>-122.65318602000001</v>
      </c>
      <c r="M85" s="151">
        <f t="shared" si="13"/>
        <v>-1582.4331830200001</v>
      </c>
      <c r="N85" s="150">
        <v>-122.66280202999999</v>
      </c>
      <c r="O85" s="151">
        <f t="shared" si="7"/>
        <v>-1582.4427990300001</v>
      </c>
      <c r="P85" s="151">
        <f t="shared" si="14"/>
        <v>-9.6160099999877957E-3</v>
      </c>
      <c r="Q85" s="148"/>
      <c r="R85" s="152"/>
    </row>
    <row r="86" spans="6:18" ht="29" thickBot="1">
      <c r="F86" s="103"/>
      <c r="H86" s="159"/>
      <c r="I86" s="160"/>
      <c r="J86" s="160"/>
      <c r="K86" s="160"/>
      <c r="L86" s="160"/>
      <c r="M86" s="160"/>
      <c r="N86" s="160"/>
      <c r="O86" s="151"/>
      <c r="P86" s="151"/>
      <c r="Q86" s="151"/>
      <c r="R86" s="156"/>
    </row>
    <row r="87" spans="6:18">
      <c r="F87" s="103"/>
    </row>
    <row r="88" spans="6:18">
      <c r="F88" s="103"/>
    </row>
    <row r="89" spans="6:18">
      <c r="F89" s="103"/>
    </row>
    <row r="90" spans="6:18">
      <c r="F90" s="103"/>
    </row>
    <row r="91" spans="6:18">
      <c r="F91" s="103"/>
    </row>
    <row r="92" spans="6:18">
      <c r="F92" s="103"/>
    </row>
    <row r="93" spans="6:18" ht="29">
      <c r="F93" s="103"/>
      <c r="O93" s="101"/>
      <c r="P93" s="101"/>
      <c r="Q93" s="101"/>
      <c r="R93" s="101"/>
    </row>
    <row r="94" spans="6:18" ht="34">
      <c r="F94" s="103"/>
      <c r="H94" s="187" t="s">
        <v>48</v>
      </c>
      <c r="I94" s="185"/>
      <c r="J94" s="185"/>
      <c r="K94" s="185"/>
      <c r="L94" s="101"/>
      <c r="M94" s="101"/>
      <c r="N94" s="101"/>
      <c r="O94" s="101"/>
      <c r="R94" s="101"/>
    </row>
    <row r="95" spans="6:18" ht="34">
      <c r="F95" s="103"/>
      <c r="H95" s="185"/>
      <c r="I95" s="185"/>
      <c r="J95" s="185"/>
      <c r="K95" s="185"/>
      <c r="L95" s="101"/>
      <c r="M95" s="101"/>
      <c r="N95" s="101"/>
      <c r="O95" s="101"/>
      <c r="R95" s="101"/>
    </row>
    <row r="96" spans="6:18" ht="34">
      <c r="F96" s="103"/>
      <c r="H96" s="185"/>
      <c r="I96" s="185" t="s">
        <v>12</v>
      </c>
      <c r="J96" s="185" t="s">
        <v>40</v>
      </c>
      <c r="K96" s="185" t="s">
        <v>41</v>
      </c>
      <c r="L96" s="101"/>
      <c r="M96" s="101"/>
      <c r="N96" s="101"/>
      <c r="O96" s="101"/>
      <c r="R96" s="101"/>
    </row>
    <row r="97" spans="6:18" ht="34">
      <c r="F97" s="103"/>
      <c r="H97" s="185"/>
      <c r="I97" s="186">
        <v>8.0000000000000004E-4</v>
      </c>
      <c r="J97" s="185">
        <v>-1582.4262381000001</v>
      </c>
      <c r="K97" s="185">
        <v>-1582.4398933300001</v>
      </c>
      <c r="L97" s="188">
        <v>6534</v>
      </c>
      <c r="M97" s="101"/>
      <c r="N97" s="101"/>
      <c r="O97" s="101"/>
      <c r="R97" s="101"/>
    </row>
    <row r="98" spans="6:18" ht="34">
      <c r="F98" s="103"/>
      <c r="H98" s="185"/>
      <c r="I98" s="186">
        <v>5.9999999999999995E-4</v>
      </c>
      <c r="J98" s="185">
        <v>-1582.4278953200001</v>
      </c>
      <c r="K98" s="185">
        <v>-1582.4405839000001</v>
      </c>
      <c r="L98" s="188">
        <v>9870</v>
      </c>
      <c r="M98" s="101"/>
      <c r="N98" s="101"/>
      <c r="O98" s="101"/>
      <c r="R98" s="101"/>
    </row>
    <row r="99" spans="6:18" ht="34">
      <c r="F99" s="103"/>
      <c r="H99" s="185"/>
      <c r="I99" s="186">
        <v>4.0000000000000002E-4</v>
      </c>
      <c r="J99" s="185">
        <v>-1582.43029069</v>
      </c>
      <c r="K99" s="185">
        <v>-1582.4416363600001</v>
      </c>
      <c r="L99" s="188">
        <v>19285</v>
      </c>
      <c r="M99" s="101"/>
      <c r="N99" s="101"/>
      <c r="O99" s="101"/>
      <c r="R99" s="101"/>
    </row>
    <row r="100" spans="6:18" ht="34">
      <c r="F100" s="103"/>
      <c r="H100" s="185"/>
      <c r="I100" s="186">
        <v>2.5000000000000001E-4</v>
      </c>
      <c r="J100" s="185">
        <v>-1582.4331830200001</v>
      </c>
      <c r="K100" s="185">
        <v>-1582.4427990300001</v>
      </c>
      <c r="L100" s="188">
        <v>58969</v>
      </c>
      <c r="M100" s="101"/>
      <c r="N100" s="101"/>
      <c r="O100" s="101"/>
      <c r="R100" s="101"/>
    </row>
    <row r="101" spans="6:18" ht="29">
      <c r="F101" s="103"/>
      <c r="H101" s="101"/>
      <c r="I101" s="101"/>
      <c r="J101" s="101"/>
      <c r="K101" s="101"/>
      <c r="L101" s="101"/>
      <c r="M101" s="101"/>
      <c r="N101" s="101"/>
      <c r="O101" s="101"/>
      <c r="R101" s="101"/>
    </row>
    <row r="102" spans="6:18" ht="29">
      <c r="F102" s="103"/>
      <c r="H102" s="101"/>
      <c r="I102" s="101"/>
      <c r="J102" s="101"/>
      <c r="K102" s="101"/>
      <c r="L102" s="101"/>
      <c r="M102" s="101"/>
      <c r="N102" s="101"/>
      <c r="O102" s="101"/>
      <c r="R102" s="101"/>
    </row>
    <row r="103" spans="6:18" ht="29">
      <c r="F103" s="103"/>
      <c r="H103" s="101"/>
      <c r="I103" s="101"/>
      <c r="J103" s="101"/>
      <c r="K103" s="101"/>
      <c r="L103" s="101"/>
      <c r="M103" s="101"/>
      <c r="N103" s="101"/>
      <c r="O103" s="101"/>
      <c r="R103" s="101"/>
    </row>
    <row r="104" spans="6:18" ht="29">
      <c r="F104" s="103"/>
      <c r="L104" s="101"/>
      <c r="M104" s="101"/>
      <c r="N104" s="101"/>
      <c r="O104" s="101"/>
      <c r="R104" s="101"/>
    </row>
    <row r="105" spans="6:18" ht="32">
      <c r="F105" s="103"/>
      <c r="H105" s="180" t="s">
        <v>1</v>
      </c>
      <c r="I105" s="180"/>
      <c r="J105" s="180"/>
      <c r="K105" s="180"/>
      <c r="L105" s="180"/>
      <c r="M105" s="180"/>
      <c r="N105" s="101"/>
      <c r="O105" s="101"/>
      <c r="R105" s="101"/>
    </row>
    <row r="106" spans="6:18" ht="32">
      <c r="F106" s="103"/>
      <c r="H106" s="181"/>
      <c r="I106" s="181"/>
      <c r="J106" s="181"/>
      <c r="K106" s="181"/>
      <c r="L106" s="181"/>
      <c r="M106" s="180"/>
      <c r="N106" s="101"/>
      <c r="O106" s="101"/>
      <c r="R106" s="101"/>
    </row>
    <row r="107" spans="6:18" ht="32">
      <c r="F107" s="103"/>
      <c r="H107" s="181" t="s">
        <v>44</v>
      </c>
      <c r="I107" s="182">
        <v>-1479.3366410466199</v>
      </c>
      <c r="J107" s="181"/>
      <c r="K107" s="181"/>
      <c r="L107" s="180"/>
      <c r="M107" s="180"/>
      <c r="N107" s="101"/>
      <c r="O107" s="101"/>
      <c r="R107" s="101"/>
    </row>
    <row r="108" spans="6:18" ht="31">
      <c r="F108" s="103"/>
      <c r="H108" s="183" t="s">
        <v>42</v>
      </c>
      <c r="I108" s="183" t="s">
        <v>45</v>
      </c>
      <c r="J108" s="183" t="s">
        <v>40</v>
      </c>
      <c r="K108" s="183" t="s">
        <v>46</v>
      </c>
      <c r="L108" s="183" t="s">
        <v>41</v>
      </c>
      <c r="M108" s="183" t="s">
        <v>47</v>
      </c>
      <c r="N108" s="101"/>
      <c r="O108" s="101"/>
      <c r="R108" s="101"/>
    </row>
    <row r="109" spans="6:18" ht="31">
      <c r="F109" s="103"/>
      <c r="H109" s="184">
        <v>1E-3</v>
      </c>
      <c r="I109" s="183">
        <v>-122.33863101999999</v>
      </c>
      <c r="J109" s="183">
        <f>(I109+I107)</f>
        <v>-1601.67527206662</v>
      </c>
      <c r="K109" s="183">
        <v>-122.35207265</v>
      </c>
      <c r="L109" s="183">
        <f>(K109-1479.336641)</f>
        <v>-1601.6887136500002</v>
      </c>
      <c r="M109" s="183">
        <v>5777</v>
      </c>
      <c r="N109" s="101"/>
      <c r="O109" s="101"/>
      <c r="R109" s="101"/>
    </row>
    <row r="110" spans="6:18" ht="31">
      <c r="F110" s="103"/>
      <c r="H110" s="184">
        <v>8.0000000000000004E-4</v>
      </c>
      <c r="I110" s="183">
        <v>-122.33992397</v>
      </c>
      <c r="J110" s="183">
        <f>(I110-1479.336641)</f>
        <v>-1601.6765649700001</v>
      </c>
      <c r="K110" s="183">
        <v>-122.3525685</v>
      </c>
      <c r="L110" s="183">
        <f t="shared" ref="L110:L113" si="15">(K110-1479.336641)</f>
        <v>-1601.6892095000001</v>
      </c>
      <c r="M110" s="183">
        <v>7490</v>
      </c>
      <c r="N110" s="101"/>
      <c r="O110" s="101"/>
      <c r="R110" s="101"/>
    </row>
    <row r="111" spans="6:18" ht="31">
      <c r="F111" s="103"/>
      <c r="H111" s="184">
        <v>5.9999999999999995E-4</v>
      </c>
      <c r="I111" s="183">
        <v>-122.34141757</v>
      </c>
      <c r="J111" s="183">
        <f t="shared" ref="J111:J113" si="16">(I111-1479.336641)</f>
        <v>-1601.6780585700001</v>
      </c>
      <c r="K111" s="183">
        <v>-122.35311428999999</v>
      </c>
      <c r="L111" s="183">
        <f t="shared" si="15"/>
        <v>-1601.68975529</v>
      </c>
      <c r="M111" s="183">
        <v>10688</v>
      </c>
      <c r="N111" s="101"/>
      <c r="O111" s="101"/>
      <c r="R111" s="101"/>
    </row>
    <row r="112" spans="6:18" ht="31">
      <c r="F112" s="103"/>
      <c r="H112" s="184">
        <v>4.0000000000000002E-4</v>
      </c>
      <c r="I112" s="183">
        <v>-122.34333904</v>
      </c>
      <c r="J112" s="183">
        <f t="shared" si="16"/>
        <v>-1601.6799800400001</v>
      </c>
      <c r="K112" s="183">
        <v>-122.35384162</v>
      </c>
      <c r="L112" s="183">
        <f t="shared" si="15"/>
        <v>-1601.69048262</v>
      </c>
      <c r="M112" s="183">
        <v>18501</v>
      </c>
      <c r="N112" s="101"/>
      <c r="O112" s="101"/>
      <c r="R112" s="101"/>
    </row>
    <row r="113" spans="6:20" ht="31">
      <c r="F113" s="103"/>
      <c r="H113" s="184">
        <v>2.5000000000000001E-4</v>
      </c>
      <c r="I113" s="183">
        <f>-122.34556873</f>
        <v>-122.34556873</v>
      </c>
      <c r="J113" s="183">
        <f t="shared" si="16"/>
        <v>-1601.6822097300001</v>
      </c>
      <c r="K113" s="183">
        <v>-122.35463566</v>
      </c>
      <c r="L113" s="183">
        <f t="shared" si="15"/>
        <v>-1601.6912766600001</v>
      </c>
      <c r="M113" s="183">
        <v>56900</v>
      </c>
      <c r="N113" s="101"/>
      <c r="O113" s="101"/>
      <c r="R113" s="101"/>
    </row>
    <row r="114" spans="6:20" ht="29">
      <c r="F114" s="103"/>
      <c r="H114" s="101"/>
      <c r="I114" s="101"/>
      <c r="J114" s="101"/>
      <c r="K114" s="101"/>
      <c r="L114" s="101"/>
      <c r="M114" s="101"/>
      <c r="N114" s="101"/>
      <c r="O114" s="101"/>
      <c r="R114" s="101"/>
    </row>
    <row r="115" spans="6:20" ht="29">
      <c r="F115" s="103"/>
      <c r="H115" s="101"/>
      <c r="I115" s="101"/>
      <c r="J115" s="101"/>
      <c r="K115" s="101"/>
      <c r="L115" s="101"/>
      <c r="M115" s="101"/>
      <c r="N115" s="101"/>
      <c r="O115" s="101"/>
      <c r="R115" s="101"/>
    </row>
    <row r="116" spans="6:20" ht="29">
      <c r="F116" s="103"/>
      <c r="H116" s="101" t="s">
        <v>40</v>
      </c>
      <c r="I116" s="101" t="s">
        <v>40</v>
      </c>
      <c r="J116" s="101" t="s">
        <v>40</v>
      </c>
      <c r="K116" s="101" t="s">
        <v>40</v>
      </c>
      <c r="L116" s="101" t="s">
        <v>40</v>
      </c>
      <c r="M116" s="101" t="s">
        <v>43</v>
      </c>
      <c r="N116" s="101" t="s">
        <v>43</v>
      </c>
      <c r="O116" s="101" t="s">
        <v>43</v>
      </c>
      <c r="P116" s="101" t="s">
        <v>43</v>
      </c>
      <c r="Q116" s="101" t="s">
        <v>43</v>
      </c>
      <c r="R116" s="101"/>
    </row>
    <row r="117" spans="6:20" ht="29">
      <c r="F117" s="103"/>
      <c r="H117" s="101">
        <v>1E-3</v>
      </c>
      <c r="I117" s="101">
        <v>8.0000000000000004E-4</v>
      </c>
      <c r="J117" s="101">
        <v>5.9999999999999995E-4</v>
      </c>
      <c r="K117" s="101">
        <v>4.0000000000000002E-4</v>
      </c>
      <c r="L117" s="101">
        <v>2.5000000000000001E-4</v>
      </c>
      <c r="M117" s="101">
        <v>1E-3</v>
      </c>
      <c r="N117" s="101">
        <v>8.0000000000000004E-4</v>
      </c>
      <c r="O117" s="101">
        <v>5.9999999999999995E-4</v>
      </c>
      <c r="P117" s="101">
        <v>4.0000000000000002E-4</v>
      </c>
      <c r="Q117" s="101">
        <v>2.5000000000000001E-4</v>
      </c>
      <c r="R117" s="101"/>
      <c r="S117" s="101"/>
      <c r="T117" s="101"/>
    </row>
    <row r="118" spans="6:20" ht="29">
      <c r="F118" s="103"/>
      <c r="H118" s="101">
        <v>-1601.67527206662</v>
      </c>
      <c r="I118" s="101">
        <v>-1601.6765649700001</v>
      </c>
      <c r="J118" s="101">
        <v>-1601.6780585700001</v>
      </c>
      <c r="K118" s="101">
        <v>-1601.6799800400001</v>
      </c>
      <c r="L118" s="101">
        <v>-1601.6822097300001</v>
      </c>
      <c r="M118" s="101">
        <v>-1601.6887136500002</v>
      </c>
      <c r="N118" s="101">
        <v>-1601.6892095000001</v>
      </c>
      <c r="O118" s="101">
        <v>-1601.68975529</v>
      </c>
      <c r="P118">
        <v>-1601.69048262</v>
      </c>
      <c r="Q118">
        <v>-1601.6912766600001</v>
      </c>
      <c r="R118" s="101"/>
      <c r="S118" s="101"/>
      <c r="T118" s="101"/>
    </row>
    <row r="119" spans="6:20" ht="29">
      <c r="F119" s="103"/>
      <c r="H119" s="101"/>
      <c r="I119" s="101"/>
      <c r="J119" s="101"/>
      <c r="K119" s="101"/>
      <c r="L119" s="101"/>
      <c r="M119" s="101"/>
      <c r="N119" s="101"/>
      <c r="O119" s="101"/>
      <c r="P119" s="101"/>
      <c r="Q119" s="101"/>
      <c r="R119" s="101"/>
    </row>
    <row r="120" spans="6:20" ht="29">
      <c r="F120" s="103"/>
      <c r="H120" s="101"/>
      <c r="I120" s="101"/>
      <c r="J120" s="101"/>
      <c r="K120" s="101"/>
      <c r="L120" s="101"/>
      <c r="M120" s="101"/>
      <c r="N120" s="101"/>
      <c r="O120" s="101"/>
      <c r="P120" s="101"/>
      <c r="Q120" s="101"/>
      <c r="R120" s="101"/>
    </row>
    <row r="121" spans="6:20" ht="29">
      <c r="F121" s="103"/>
      <c r="H121" s="101"/>
      <c r="I121" s="101"/>
      <c r="J121" s="101"/>
      <c r="K121" s="101"/>
      <c r="L121" s="101"/>
      <c r="M121" s="101"/>
      <c r="N121" s="101"/>
      <c r="O121" s="101"/>
      <c r="P121" s="101"/>
      <c r="Q121" s="101"/>
      <c r="R121" s="101"/>
    </row>
    <row r="122" spans="6:20" ht="29">
      <c r="F122" s="103"/>
      <c r="H122" s="101"/>
      <c r="I122" s="101"/>
      <c r="J122" s="101"/>
      <c r="K122" s="101"/>
      <c r="L122" s="101"/>
      <c r="M122" s="101"/>
      <c r="N122" s="101"/>
      <c r="O122" s="101"/>
      <c r="P122" s="101"/>
      <c r="Q122" s="101"/>
      <c r="R122" s="101"/>
    </row>
    <row r="123" spans="6:20" ht="29">
      <c r="F123" s="103"/>
      <c r="H123" s="101"/>
      <c r="I123" s="101"/>
      <c r="J123" s="101"/>
      <c r="K123" s="101"/>
      <c r="L123" s="101"/>
      <c r="M123" s="101"/>
      <c r="N123" s="101"/>
      <c r="O123" s="101"/>
      <c r="P123" s="101"/>
      <c r="Q123" s="101"/>
      <c r="R123" s="101"/>
    </row>
    <row r="124" spans="6:20" ht="29">
      <c r="F124" s="103"/>
      <c r="H124" s="101"/>
      <c r="I124" s="101"/>
      <c r="J124" s="101"/>
      <c r="K124" s="101"/>
      <c r="L124" s="101"/>
      <c r="M124" s="101"/>
      <c r="N124" s="101"/>
      <c r="O124" s="101"/>
      <c r="P124" s="101"/>
      <c r="Q124" s="101"/>
      <c r="R124" s="101"/>
    </row>
    <row r="125" spans="6:20" ht="29">
      <c r="F125" s="103"/>
      <c r="H125" s="101"/>
      <c r="I125" s="101"/>
      <c r="J125" s="101"/>
      <c r="K125" s="101"/>
      <c r="L125" s="101"/>
      <c r="M125" s="101"/>
      <c r="N125" s="101"/>
      <c r="O125" s="101"/>
      <c r="P125" s="101"/>
      <c r="Q125" s="101"/>
      <c r="R125" s="101"/>
    </row>
    <row r="126" spans="6:20" ht="29">
      <c r="F126" s="103"/>
      <c r="H126" s="101"/>
      <c r="I126" s="101"/>
      <c r="J126" s="101"/>
      <c r="K126" s="101"/>
      <c r="L126" s="101"/>
      <c r="M126" s="101"/>
      <c r="N126" s="101"/>
      <c r="O126" s="101"/>
      <c r="P126" s="101"/>
      <c r="Q126" s="101"/>
      <c r="R126" s="101"/>
    </row>
    <row r="127" spans="6:20" ht="29">
      <c r="F127" s="103"/>
      <c r="H127" s="101"/>
      <c r="I127" s="101"/>
      <c r="J127" s="101"/>
      <c r="K127" s="101"/>
      <c r="L127" s="101"/>
      <c r="M127" s="101"/>
      <c r="N127" s="101"/>
      <c r="O127" s="101"/>
      <c r="P127" s="101"/>
      <c r="Q127" s="101"/>
      <c r="R127" s="101"/>
    </row>
    <row r="128" spans="6:20" ht="29">
      <c r="F128" s="103"/>
      <c r="H128" s="101"/>
      <c r="I128" s="101"/>
      <c r="J128" s="101"/>
      <c r="K128" s="101"/>
      <c r="L128" s="101"/>
      <c r="M128" s="101"/>
      <c r="N128" s="101"/>
      <c r="O128" s="101"/>
      <c r="P128" s="101"/>
      <c r="Q128" s="101"/>
      <c r="R128" s="101"/>
    </row>
    <row r="129" spans="6:18" ht="29">
      <c r="F129" s="103"/>
      <c r="H129" s="101"/>
      <c r="I129" s="101"/>
      <c r="J129" s="101"/>
      <c r="K129" s="101"/>
      <c r="L129" s="101"/>
      <c r="M129" s="101"/>
      <c r="N129" s="101"/>
      <c r="O129" s="101"/>
      <c r="P129" s="101"/>
      <c r="Q129" s="101"/>
      <c r="R129" s="101"/>
    </row>
    <row r="130" spans="6:18" ht="29">
      <c r="F130" s="103"/>
      <c r="H130" s="101"/>
      <c r="I130" s="101"/>
      <c r="J130" s="101"/>
      <c r="K130" s="101"/>
      <c r="L130" s="101"/>
      <c r="M130" s="101"/>
      <c r="N130" s="101"/>
      <c r="O130" s="101"/>
      <c r="P130" s="101"/>
      <c r="Q130" s="101"/>
      <c r="R130" s="101"/>
    </row>
    <row r="131" spans="6:18" ht="29">
      <c r="F131" s="103"/>
      <c r="H131" s="101"/>
      <c r="I131" s="101"/>
      <c r="J131" s="101"/>
      <c r="K131" s="101"/>
      <c r="L131" s="101"/>
      <c r="M131" s="101"/>
      <c r="N131" s="101"/>
      <c r="O131" s="101"/>
      <c r="P131" s="101"/>
      <c r="Q131" s="101"/>
      <c r="R131" s="101"/>
    </row>
    <row r="132" spans="6:18" ht="29">
      <c r="F132" s="103"/>
      <c r="H132" s="101"/>
      <c r="I132" s="101"/>
      <c r="J132" s="101"/>
      <c r="K132" s="101"/>
      <c r="L132" s="101"/>
      <c r="M132" s="101"/>
      <c r="N132" s="101"/>
      <c r="O132" s="101"/>
      <c r="P132" s="101"/>
      <c r="Q132" s="101"/>
      <c r="R132" s="101"/>
    </row>
    <row r="133" spans="6:18" ht="29">
      <c r="F133" s="103"/>
      <c r="H133" s="101"/>
      <c r="I133" s="101"/>
      <c r="J133" s="101"/>
      <c r="K133" s="101"/>
      <c r="L133" s="101"/>
      <c r="M133" s="101"/>
      <c r="N133" s="101"/>
      <c r="O133" s="101"/>
      <c r="P133" s="101"/>
      <c r="Q133" s="101"/>
      <c r="R133" s="101"/>
    </row>
    <row r="134" spans="6:18" ht="29">
      <c r="F134" s="103"/>
      <c r="H134" s="101"/>
      <c r="I134" s="101"/>
      <c r="J134" s="101"/>
      <c r="K134" s="101"/>
      <c r="L134" s="101"/>
      <c r="M134" s="101"/>
      <c r="N134" s="101"/>
      <c r="O134" s="101"/>
      <c r="P134" s="101"/>
      <c r="Q134" s="101"/>
      <c r="R134" s="101"/>
    </row>
    <row r="135" spans="6:18" ht="29">
      <c r="F135" s="103"/>
      <c r="H135" s="101"/>
      <c r="I135" s="101"/>
      <c r="J135" s="101"/>
      <c r="K135" s="101"/>
      <c r="L135" s="101"/>
      <c r="M135" s="101"/>
      <c r="N135" s="101"/>
      <c r="O135" s="101"/>
      <c r="P135" s="101"/>
      <c r="Q135" s="101"/>
      <c r="R135" s="101"/>
    </row>
    <row r="136" spans="6:18" ht="29">
      <c r="F136" s="103"/>
      <c r="H136" s="101"/>
      <c r="I136" s="101"/>
      <c r="J136" s="101"/>
      <c r="K136" s="101"/>
      <c r="L136" s="101"/>
      <c r="M136" s="101"/>
      <c r="N136" s="101"/>
      <c r="O136" s="101"/>
      <c r="P136" s="101"/>
      <c r="Q136" s="101"/>
      <c r="R136" s="101"/>
    </row>
    <row r="137" spans="6:18" ht="29">
      <c r="F137" s="103"/>
      <c r="H137" s="101"/>
      <c r="I137" s="101"/>
      <c r="J137" s="101"/>
      <c r="K137" s="101"/>
      <c r="L137" s="101"/>
      <c r="M137" s="101"/>
      <c r="N137" s="101"/>
      <c r="O137" s="101"/>
      <c r="P137" s="101"/>
      <c r="Q137" s="101"/>
      <c r="R137" s="101"/>
    </row>
    <row r="138" spans="6:18" ht="29">
      <c r="F138" s="103"/>
      <c r="H138" s="101"/>
      <c r="I138" s="101"/>
      <c r="J138" s="101"/>
      <c r="K138" s="101"/>
      <c r="L138" s="101"/>
      <c r="M138" s="101"/>
      <c r="N138" s="101"/>
      <c r="O138" s="101"/>
      <c r="P138" s="101"/>
      <c r="Q138" s="101"/>
      <c r="R138" s="101"/>
    </row>
    <row r="139" spans="6:18" ht="29">
      <c r="F139" s="103"/>
      <c r="H139" s="101"/>
      <c r="I139" s="101"/>
      <c r="J139" s="101"/>
      <c r="K139" s="101"/>
      <c r="L139" s="101"/>
      <c r="M139" s="101"/>
      <c r="N139" s="101"/>
      <c r="O139" s="101"/>
      <c r="P139" s="101"/>
      <c r="Q139" s="101"/>
      <c r="R139" s="101"/>
    </row>
    <row r="140" spans="6:18" ht="29">
      <c r="F140" s="103"/>
      <c r="H140" s="101"/>
      <c r="I140" s="101"/>
      <c r="J140" s="101"/>
      <c r="K140" s="101"/>
      <c r="L140" s="101"/>
      <c r="M140" s="101"/>
      <c r="N140" s="101"/>
      <c r="O140" s="101"/>
      <c r="P140" s="101"/>
      <c r="Q140" s="101"/>
      <c r="R140" s="101"/>
    </row>
    <row r="141" spans="6:18" ht="29">
      <c r="F141" s="103"/>
      <c r="H141" s="101"/>
      <c r="I141" s="101"/>
      <c r="J141" s="101"/>
      <c r="K141" s="101"/>
      <c r="L141" s="101"/>
      <c r="M141" s="101"/>
      <c r="N141" s="101"/>
      <c r="O141" s="101"/>
      <c r="P141" s="101"/>
      <c r="Q141" s="101"/>
      <c r="R141" s="101"/>
    </row>
    <row r="142" spans="6:18" ht="29">
      <c r="F142" s="103"/>
      <c r="H142" s="101"/>
      <c r="I142" s="101"/>
      <c r="J142" s="101"/>
      <c r="K142" s="101"/>
      <c r="L142" s="101"/>
      <c r="M142" s="101"/>
      <c r="N142" s="101"/>
      <c r="O142" s="101"/>
      <c r="P142" s="101"/>
      <c r="Q142" s="101"/>
      <c r="R142" s="101"/>
    </row>
    <row r="143" spans="6:18" ht="29">
      <c r="F143" s="103"/>
      <c r="H143" s="101"/>
      <c r="I143" s="101"/>
      <c r="J143" s="101"/>
      <c r="K143" s="101"/>
      <c r="L143" s="101"/>
      <c r="M143" s="101"/>
      <c r="N143" s="101"/>
      <c r="O143" s="101"/>
      <c r="P143" s="101"/>
      <c r="Q143" s="101"/>
      <c r="R143" s="101"/>
    </row>
    <row r="144" spans="6:18" ht="29">
      <c r="F144" s="103"/>
      <c r="H144" s="101"/>
      <c r="I144" s="101"/>
      <c r="J144" s="101"/>
      <c r="K144" s="101"/>
      <c r="L144" s="101"/>
      <c r="M144" s="101"/>
      <c r="N144" s="101"/>
      <c r="O144" s="101"/>
      <c r="P144" s="101"/>
      <c r="Q144" s="101"/>
      <c r="R144" s="101"/>
    </row>
    <row r="145" spans="6:18" ht="29">
      <c r="F145" s="103"/>
      <c r="H145" s="101"/>
      <c r="I145" s="101"/>
      <c r="J145" s="101"/>
      <c r="K145" s="101"/>
      <c r="L145" s="101"/>
      <c r="M145" s="101"/>
      <c r="N145" s="101"/>
      <c r="O145" s="101"/>
      <c r="P145" s="101"/>
      <c r="Q145" s="101"/>
      <c r="R145" s="101"/>
    </row>
    <row r="146" spans="6:18" ht="29">
      <c r="F146" s="103"/>
      <c r="H146" s="101"/>
      <c r="I146" s="101"/>
      <c r="J146" s="101"/>
      <c r="K146" s="101"/>
      <c r="L146" s="101"/>
      <c r="M146" s="101"/>
      <c r="N146" s="101"/>
      <c r="O146" s="101"/>
      <c r="P146" s="101"/>
      <c r="Q146" s="101"/>
      <c r="R146" s="101"/>
    </row>
    <row r="147" spans="6:18" ht="29">
      <c r="F147" s="103"/>
      <c r="H147" s="101"/>
      <c r="I147" s="101"/>
      <c r="J147" s="101"/>
      <c r="K147" s="101"/>
      <c r="L147" s="101"/>
      <c r="M147" s="101"/>
      <c r="N147" s="101"/>
      <c r="O147" s="101"/>
      <c r="P147" s="101"/>
      <c r="Q147" s="101"/>
      <c r="R147" s="101"/>
    </row>
    <row r="148" spans="6:18" ht="29">
      <c r="F148" s="103"/>
      <c r="H148" s="101"/>
      <c r="I148" s="101"/>
      <c r="J148" s="101"/>
      <c r="K148" s="101"/>
      <c r="L148" s="101"/>
      <c r="M148" s="101"/>
      <c r="N148" s="101"/>
      <c r="O148" s="101"/>
      <c r="P148" s="101"/>
      <c r="Q148" s="101"/>
      <c r="R148" s="101"/>
    </row>
    <row r="149" spans="6:18" ht="29">
      <c r="F149" s="103"/>
      <c r="H149" s="101"/>
      <c r="I149" s="101"/>
      <c r="J149" s="101"/>
      <c r="K149" s="101"/>
      <c r="L149" s="101"/>
      <c r="M149" s="101"/>
      <c r="N149" s="101"/>
      <c r="O149" s="101"/>
      <c r="P149" s="101"/>
      <c r="Q149" s="101"/>
      <c r="R149" s="101"/>
    </row>
    <row r="150" spans="6:18" ht="29">
      <c r="F150" s="103"/>
      <c r="H150" s="101"/>
      <c r="I150" s="101"/>
      <c r="J150" s="101"/>
      <c r="K150" s="101"/>
      <c r="L150" s="101"/>
      <c r="M150" s="101"/>
      <c r="N150" s="101"/>
      <c r="O150" s="101"/>
      <c r="P150" s="101"/>
      <c r="Q150" s="101"/>
      <c r="R150" s="101"/>
    </row>
    <row r="151" spans="6:18" ht="29">
      <c r="F151" s="103"/>
      <c r="H151" s="101"/>
      <c r="I151" s="101"/>
      <c r="J151" s="101"/>
      <c r="K151" s="101"/>
      <c r="L151" s="101"/>
      <c r="M151" s="101"/>
      <c r="N151" s="101"/>
      <c r="O151" s="101"/>
      <c r="P151" s="101"/>
      <c r="Q151" s="101"/>
      <c r="R151" s="101"/>
    </row>
    <row r="152" spans="6:18" ht="29">
      <c r="F152" s="103"/>
      <c r="H152" s="101"/>
      <c r="I152" s="101"/>
      <c r="J152" s="101"/>
      <c r="K152" s="101"/>
      <c r="L152" s="101"/>
      <c r="M152" s="101"/>
      <c r="N152" s="101"/>
      <c r="O152" s="101"/>
      <c r="P152" s="101"/>
      <c r="Q152" s="101"/>
      <c r="R152" s="101"/>
    </row>
    <row r="153" spans="6:18" ht="29">
      <c r="F153" s="103"/>
      <c r="H153" s="101"/>
      <c r="I153" s="101"/>
      <c r="J153" s="101"/>
      <c r="K153" s="101"/>
      <c r="L153" s="101"/>
      <c r="M153" s="101"/>
      <c r="N153" s="101"/>
      <c r="O153" s="101"/>
      <c r="P153" s="101"/>
      <c r="Q153" s="101"/>
      <c r="R153" s="101"/>
    </row>
    <row r="154" spans="6:18" ht="29">
      <c r="F154" s="103"/>
      <c r="H154" s="101"/>
      <c r="I154" s="101"/>
      <c r="J154" s="101"/>
      <c r="K154" s="101"/>
      <c r="L154" s="101"/>
      <c r="M154" s="101"/>
      <c r="N154" s="101"/>
      <c r="O154" s="101"/>
      <c r="P154" s="101"/>
      <c r="Q154" s="101"/>
      <c r="R154" s="101"/>
    </row>
    <row r="155" spans="6:18" ht="29">
      <c r="F155" s="103"/>
      <c r="H155" s="101"/>
      <c r="I155" s="101"/>
      <c r="J155" s="101"/>
      <c r="K155" s="101"/>
      <c r="L155" s="101"/>
      <c r="M155" s="101"/>
      <c r="N155" s="101"/>
      <c r="O155" s="101"/>
      <c r="P155" s="101"/>
      <c r="Q155" s="101"/>
      <c r="R155" s="101"/>
    </row>
    <row r="156" spans="6:18" ht="29">
      <c r="F156" s="103"/>
      <c r="H156" s="101"/>
      <c r="I156" s="101"/>
      <c r="J156" s="101"/>
      <c r="K156" s="101"/>
      <c r="L156" s="101"/>
      <c r="M156" s="101"/>
      <c r="N156" s="101"/>
      <c r="O156" s="101"/>
      <c r="P156" s="101"/>
      <c r="Q156" s="101"/>
      <c r="R156" s="101"/>
    </row>
    <row r="157" spans="6:18" ht="29">
      <c r="F157" s="103"/>
      <c r="H157" s="101"/>
      <c r="I157" s="101"/>
      <c r="J157" s="101"/>
      <c r="K157" s="101"/>
      <c r="L157" s="101"/>
      <c r="M157" s="101"/>
      <c r="N157" s="101"/>
      <c r="O157" s="101"/>
      <c r="P157" s="101"/>
      <c r="Q157" s="101"/>
      <c r="R157" s="101"/>
    </row>
    <row r="158" spans="6:18" ht="29">
      <c r="F158" s="103"/>
      <c r="H158" s="101"/>
      <c r="I158" s="101"/>
      <c r="J158" s="101"/>
      <c r="K158" s="101"/>
      <c r="L158" s="101"/>
      <c r="M158" s="101"/>
      <c r="N158" s="101"/>
      <c r="O158" s="101"/>
      <c r="P158" s="101"/>
      <c r="Q158" s="101"/>
      <c r="R158" s="101"/>
    </row>
    <row r="159" spans="6:18" ht="29">
      <c r="F159" s="103"/>
      <c r="H159" s="101"/>
      <c r="I159" s="101"/>
      <c r="J159" s="101"/>
      <c r="K159" s="101"/>
      <c r="L159" s="101"/>
      <c r="M159" s="101"/>
      <c r="N159" s="101"/>
      <c r="O159" s="101"/>
      <c r="P159" s="101"/>
      <c r="Q159" s="101"/>
      <c r="R159" s="101"/>
    </row>
    <row r="160" spans="6:18" ht="29">
      <c r="F160" s="103"/>
      <c r="H160" s="101"/>
      <c r="I160" s="101"/>
      <c r="J160" s="101"/>
      <c r="K160" s="101"/>
      <c r="L160" s="101"/>
      <c r="M160" s="101"/>
      <c r="N160" s="101"/>
      <c r="O160" s="101"/>
      <c r="P160" s="101"/>
      <c r="Q160" s="101"/>
      <c r="R160" s="101"/>
    </row>
    <row r="161" spans="6:18" ht="29">
      <c r="F161" s="103"/>
      <c r="H161" s="101"/>
      <c r="I161" s="101"/>
      <c r="J161" s="101"/>
      <c r="K161" s="101"/>
      <c r="L161" s="101"/>
      <c r="M161" s="101"/>
      <c r="N161" s="101"/>
      <c r="O161" s="101"/>
      <c r="P161" s="101"/>
      <c r="Q161" s="101"/>
      <c r="R161" s="101"/>
    </row>
    <row r="162" spans="6:18" ht="29">
      <c r="F162" s="103"/>
      <c r="H162" s="101"/>
      <c r="I162" s="101"/>
      <c r="J162" s="101"/>
      <c r="K162" s="101"/>
      <c r="L162" s="101"/>
      <c r="M162" s="101"/>
      <c r="N162" s="101"/>
      <c r="O162" s="101"/>
      <c r="P162" s="101"/>
      <c r="Q162" s="101"/>
      <c r="R162" s="101"/>
    </row>
    <row r="163" spans="6:18" ht="29">
      <c r="F163" s="103"/>
      <c r="H163" s="101"/>
      <c r="I163" s="101"/>
      <c r="J163" s="101"/>
      <c r="K163" s="101"/>
      <c r="L163" s="101"/>
      <c r="M163" s="101"/>
      <c r="N163" s="101"/>
      <c r="O163" s="101"/>
      <c r="P163" s="101"/>
      <c r="Q163" s="101"/>
      <c r="R163" s="101"/>
    </row>
    <row r="164" spans="6:18" ht="29">
      <c r="F164" s="103"/>
      <c r="H164" s="101"/>
      <c r="I164" s="101"/>
      <c r="J164" s="101"/>
      <c r="K164" s="101"/>
      <c r="L164" s="101"/>
      <c r="M164" s="101"/>
      <c r="N164" s="101"/>
      <c r="O164" s="101"/>
      <c r="P164" s="101"/>
      <c r="Q164" s="101"/>
      <c r="R164" s="101"/>
    </row>
    <row r="165" spans="6:18" ht="29">
      <c r="F165" s="103"/>
      <c r="H165" s="101"/>
      <c r="I165" s="101"/>
      <c r="J165" s="101"/>
      <c r="K165" s="101"/>
      <c r="L165" s="101"/>
      <c r="M165" s="101"/>
      <c r="N165" s="101"/>
      <c r="O165" s="101"/>
      <c r="P165" s="101"/>
      <c r="Q165" s="101"/>
      <c r="R165" s="101"/>
    </row>
    <row r="166" spans="6:18" ht="29">
      <c r="F166" s="103"/>
      <c r="H166" s="101"/>
      <c r="I166" s="101"/>
      <c r="J166" s="101"/>
      <c r="K166" s="101"/>
      <c r="L166" s="101"/>
      <c r="M166" s="101"/>
      <c r="N166" s="101"/>
      <c r="O166" s="101"/>
      <c r="P166" s="101"/>
      <c r="Q166" s="101"/>
      <c r="R166" s="101"/>
    </row>
    <row r="167" spans="6:18" ht="29">
      <c r="F167" s="103"/>
      <c r="H167" s="101"/>
      <c r="I167" s="101"/>
      <c r="J167" s="101"/>
      <c r="K167" s="101"/>
      <c r="L167" s="101"/>
      <c r="M167" s="101"/>
      <c r="N167" s="101"/>
      <c r="O167" s="101"/>
      <c r="P167" s="101"/>
      <c r="Q167" s="101"/>
      <c r="R167" s="101"/>
    </row>
    <row r="168" spans="6:18" ht="29">
      <c r="F168" s="103"/>
      <c r="H168" s="101"/>
      <c r="I168" s="101"/>
      <c r="J168" s="101"/>
      <c r="K168" s="101"/>
      <c r="L168" s="101"/>
      <c r="M168" s="101"/>
      <c r="N168" s="101"/>
      <c r="O168" s="101"/>
      <c r="P168" s="101"/>
      <c r="Q168" s="101"/>
      <c r="R168" s="101"/>
    </row>
    <row r="169" spans="6:18" ht="29">
      <c r="F169" s="103"/>
      <c r="H169" s="101"/>
      <c r="I169" s="101"/>
      <c r="J169" s="101"/>
      <c r="K169" s="101"/>
      <c r="L169" s="101"/>
      <c r="M169" s="101"/>
      <c r="N169" s="101"/>
      <c r="O169" s="101"/>
      <c r="P169" s="101"/>
      <c r="Q169" s="101"/>
      <c r="R169" s="101"/>
    </row>
    <row r="170" spans="6:18" ht="29">
      <c r="F170" s="103"/>
      <c r="H170" s="101"/>
      <c r="I170" s="101"/>
      <c r="J170" s="101"/>
      <c r="K170" s="101"/>
      <c r="L170" s="101"/>
      <c r="M170" s="101"/>
      <c r="N170" s="101"/>
      <c r="O170" s="101"/>
      <c r="P170" s="101"/>
      <c r="Q170" s="101"/>
      <c r="R170" s="101"/>
    </row>
    <row r="171" spans="6:18">
      <c r="F171" s="103"/>
    </row>
    <row r="172" spans="6:18">
      <c r="F172" s="103"/>
    </row>
    <row r="173" spans="6:18">
      <c r="F173" s="103"/>
    </row>
    <row r="174" spans="6:18">
      <c r="F174" s="103"/>
    </row>
    <row r="175" spans="6:18">
      <c r="F175" s="103"/>
    </row>
    <row r="176" spans="6:18">
      <c r="F176" s="103"/>
    </row>
    <row r="177" spans="6:6">
      <c r="F177" s="103"/>
    </row>
    <row r="178" spans="6:6">
      <c r="F178" s="103"/>
    </row>
    <row r="179" spans="6:6">
      <c r="F179" s="103"/>
    </row>
    <row r="180" spans="6:6">
      <c r="F180" s="103"/>
    </row>
    <row r="181" spans="6:6">
      <c r="F181" s="103"/>
    </row>
    <row r="182" spans="6:6">
      <c r="F182" s="103"/>
    </row>
    <row r="183" spans="6:6">
      <c r="F183" s="103"/>
    </row>
    <row r="184" spans="6:6">
      <c r="F184" s="103"/>
    </row>
    <row r="185" spans="6:6">
      <c r="F185" s="103"/>
    </row>
    <row r="186" spans="6:6">
      <c r="F186" s="103"/>
    </row>
    <row r="187" spans="6:6">
      <c r="F187" s="103"/>
    </row>
    <row r="188" spans="6:6">
      <c r="F188" s="103"/>
    </row>
    <row r="189" spans="6:6">
      <c r="F189" s="103"/>
    </row>
    <row r="190" spans="6:6">
      <c r="F190" s="103"/>
    </row>
    <row r="191" spans="6:6">
      <c r="F191" s="103"/>
    </row>
    <row r="192" spans="6:6">
      <c r="F192" s="103"/>
    </row>
    <row r="193" spans="6:6">
      <c r="F193" s="103"/>
    </row>
    <row r="194" spans="6:6">
      <c r="F194" s="103"/>
    </row>
    <row r="195" spans="6:6">
      <c r="F195" s="103"/>
    </row>
    <row r="196" spans="6:6">
      <c r="F196" s="103"/>
    </row>
    <row r="197" spans="6:6">
      <c r="F197" s="103"/>
    </row>
    <row r="198" spans="6:6">
      <c r="F198" s="103"/>
    </row>
    <row r="199" spans="6:6">
      <c r="F199" s="103"/>
    </row>
    <row r="200" spans="6:6">
      <c r="F200" s="103"/>
    </row>
    <row r="201" spans="6:6">
      <c r="F201" s="103"/>
    </row>
    <row r="202" spans="6:6">
      <c r="F202" s="103"/>
    </row>
    <row r="203" spans="6:6">
      <c r="F203" s="103"/>
    </row>
    <row r="204" spans="6:6">
      <c r="F204" s="103"/>
    </row>
    <row r="205" spans="6:6">
      <c r="F205" s="103"/>
    </row>
    <row r="206" spans="6:6">
      <c r="F206" s="103"/>
    </row>
    <row r="207" spans="6:6">
      <c r="F207" s="103"/>
    </row>
    <row r="208" spans="6:6">
      <c r="F208" s="103"/>
    </row>
    <row r="209" spans="6:6">
      <c r="F209" s="103"/>
    </row>
    <row r="210" spans="6:6">
      <c r="F210" s="103"/>
    </row>
    <row r="211" spans="6:6">
      <c r="F211" s="103"/>
    </row>
    <row r="212" spans="6:6">
      <c r="F212" s="103"/>
    </row>
    <row r="213" spans="6:6">
      <c r="F213" s="103"/>
    </row>
    <row r="214" spans="6:6">
      <c r="F214" s="103"/>
    </row>
    <row r="215" spans="6:6">
      <c r="F215" s="103"/>
    </row>
    <row r="216" spans="6:6">
      <c r="F216" s="103"/>
    </row>
    <row r="217" spans="6:6">
      <c r="F217" s="103"/>
    </row>
    <row r="218" spans="6:6">
      <c r="F218" s="103"/>
    </row>
    <row r="219" spans="6:6">
      <c r="F219" s="103"/>
    </row>
    <row r="220" spans="6:6">
      <c r="F220" s="103"/>
    </row>
    <row r="221" spans="6:6">
      <c r="F221" s="103"/>
    </row>
    <row r="222" spans="6:6">
      <c r="F222" s="103"/>
    </row>
    <row r="223" spans="6:6">
      <c r="F223" s="103"/>
    </row>
    <row r="224" spans="6:6">
      <c r="F224" s="103"/>
    </row>
    <row r="225" spans="6:6">
      <c r="F225" s="103"/>
    </row>
    <row r="226" spans="6:6">
      <c r="F226" s="103"/>
    </row>
    <row r="227" spans="6:6">
      <c r="F227" s="103"/>
    </row>
    <row r="228" spans="6:6">
      <c r="F228" s="103"/>
    </row>
    <row r="229" spans="6:6">
      <c r="F229" s="103"/>
    </row>
    <row r="230" spans="6:6">
      <c r="F230" s="103"/>
    </row>
    <row r="231" spans="6:6">
      <c r="F231" s="103"/>
    </row>
    <row r="232" spans="6:6">
      <c r="F232" s="103"/>
    </row>
    <row r="233" spans="6:6">
      <c r="F233" s="103"/>
    </row>
    <row r="234" spans="6:6">
      <c r="F234" s="103"/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Bachhar, Arnab</dc:creator>
  <cp:keywords/>
  <dc:description/>
  <cp:lastModifiedBy>Bachhar, Arnab</cp:lastModifiedBy>
  <cp:revision/>
  <dcterms:created xsi:type="dcterms:W3CDTF">2024-02-21T21:19:20Z</dcterms:created>
  <dcterms:modified xsi:type="dcterms:W3CDTF">2024-03-03T12:36:14Z</dcterms:modified>
  <cp:category/>
  <cp:contentStatus/>
</cp:coreProperties>
</file>