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nab/arnab/workspace/2024_faraday_discussions_data/hexabenzocoronene/"/>
    </mc:Choice>
  </mc:AlternateContent>
  <xr:revisionPtr revIDLastSave="0" documentId="8_{7D3CBF56-39D9-C44B-B92B-9F0F07DE9CCB}" xr6:coauthVersionLast="47" xr6:coauthVersionMax="47" xr10:uidLastSave="{00000000-0000-0000-0000-000000000000}"/>
  <bookViews>
    <workbookView xWindow="520" yWindow="760" windowWidth="29720" windowHeight="17920" xr2:uid="{FEE3860C-D3F4-C840-B97D-F5B8812B61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" i="1" l="1"/>
  <c r="E109" i="1"/>
  <c r="F109" i="1" s="1"/>
  <c r="E112" i="1"/>
  <c r="E113" i="1"/>
  <c r="F113" i="1" s="1"/>
  <c r="E114" i="1"/>
  <c r="F114" i="1" s="1"/>
  <c r="E111" i="1"/>
  <c r="C110" i="1"/>
  <c r="C111" i="1"/>
  <c r="C112" i="1"/>
  <c r="C113" i="1"/>
  <c r="C114" i="1"/>
  <c r="C109" i="1"/>
  <c r="B111" i="1"/>
  <c r="B113" i="1"/>
  <c r="F97" i="1"/>
  <c r="F98" i="1"/>
  <c r="F99" i="1"/>
  <c r="F96" i="1"/>
  <c r="G96" i="1" s="1" a="1"/>
  <c r="G96" i="1" s="1"/>
  <c r="H81" i="1"/>
  <c r="H82" i="1"/>
  <c r="H83" i="1"/>
  <c r="H84" i="1"/>
  <c r="F36" i="1"/>
  <c r="I80" i="1"/>
  <c r="I75" i="1"/>
  <c r="I76" i="1"/>
  <c r="I77" i="1"/>
  <c r="I78" i="1"/>
  <c r="I79" i="1"/>
  <c r="I81" i="1"/>
  <c r="H75" i="1"/>
  <c r="H76" i="1"/>
  <c r="H77" i="1"/>
  <c r="H78" i="1"/>
  <c r="H79" i="1"/>
  <c r="H80" i="1"/>
  <c r="F76" i="1"/>
  <c r="F77" i="1"/>
  <c r="F78" i="1"/>
  <c r="F79" i="1"/>
  <c r="F80" i="1"/>
  <c r="I60" i="1"/>
  <c r="I61" i="1"/>
  <c r="I62" i="1"/>
  <c r="I63" i="1"/>
  <c r="I64" i="1"/>
  <c r="H60" i="1"/>
  <c r="H61" i="1"/>
  <c r="H62" i="1"/>
  <c r="H63" i="1"/>
  <c r="F61" i="1"/>
  <c r="F62" i="1"/>
  <c r="I36" i="1"/>
  <c r="I37" i="1"/>
  <c r="I38" i="1"/>
  <c r="I39" i="1"/>
  <c r="I40" i="1"/>
  <c r="I41" i="1"/>
  <c r="I42" i="1"/>
  <c r="I43" i="1"/>
  <c r="H36" i="1"/>
  <c r="H37" i="1"/>
  <c r="H38" i="1"/>
  <c r="H39" i="1"/>
  <c r="H40" i="1"/>
  <c r="H41" i="1"/>
  <c r="H42" i="1"/>
  <c r="H43" i="1"/>
  <c r="F37" i="1"/>
  <c r="F38" i="1"/>
  <c r="F39" i="1"/>
  <c r="F40" i="1"/>
  <c r="F41" i="1"/>
  <c r="F42" i="1"/>
  <c r="F60" i="1"/>
  <c r="F75" i="1"/>
  <c r="H55" i="1"/>
  <c r="I55" i="1"/>
  <c r="I44" i="1"/>
  <c r="I45" i="1"/>
  <c r="H45" i="1"/>
  <c r="H44" i="1"/>
  <c r="F43" i="1"/>
  <c r="F44" i="1"/>
  <c r="F45" i="1"/>
  <c r="I82" i="1"/>
  <c r="I83" i="1"/>
  <c r="I84" i="1"/>
  <c r="F81" i="1"/>
  <c r="F82" i="1"/>
  <c r="F83" i="1"/>
  <c r="F84" i="1"/>
  <c r="H64" i="1"/>
  <c r="F63" i="1"/>
  <c r="F64" i="1"/>
  <c r="I56" i="1"/>
  <c r="I57" i="1"/>
  <c r="I58" i="1"/>
  <c r="I59" i="1"/>
  <c r="H56" i="1"/>
  <c r="H57" i="1"/>
  <c r="H58" i="1"/>
  <c r="H59" i="1"/>
  <c r="F56" i="1"/>
  <c r="F57" i="1"/>
  <c r="F58" i="1"/>
  <c r="F59" i="1"/>
  <c r="F55" i="1"/>
  <c r="I74" i="1"/>
  <c r="H74" i="1"/>
  <c r="F74" i="1"/>
  <c r="I73" i="1"/>
  <c r="H73" i="1"/>
  <c r="F73" i="1"/>
  <c r="I72" i="1"/>
  <c r="H72" i="1"/>
  <c r="F72" i="1"/>
  <c r="I71" i="1"/>
  <c r="H71" i="1"/>
  <c r="F71" i="1"/>
  <c r="I70" i="1"/>
  <c r="H70" i="1"/>
  <c r="F70" i="1"/>
  <c r="I69" i="1"/>
  <c r="H69" i="1"/>
  <c r="F69" i="1"/>
  <c r="I54" i="1"/>
  <c r="H54" i="1"/>
  <c r="F54" i="1"/>
  <c r="I53" i="1"/>
  <c r="H53" i="1"/>
  <c r="F53" i="1"/>
  <c r="I52" i="1"/>
  <c r="H52" i="1"/>
  <c r="F52" i="1"/>
  <c r="I51" i="1"/>
  <c r="H51" i="1"/>
  <c r="F51" i="1"/>
  <c r="I50" i="1"/>
  <c r="H50" i="1"/>
  <c r="F50" i="1"/>
  <c r="I35" i="1"/>
  <c r="H35" i="1"/>
  <c r="F35" i="1"/>
  <c r="I34" i="1"/>
  <c r="H34" i="1"/>
  <c r="F34" i="1"/>
  <c r="I33" i="1"/>
  <c r="H33" i="1"/>
  <c r="F33" i="1"/>
  <c r="H32" i="1"/>
  <c r="E32" i="1"/>
  <c r="I32" i="1" s="1"/>
  <c r="H31" i="1"/>
  <c r="E31" i="1"/>
  <c r="I27" i="1"/>
  <c r="H27" i="1"/>
  <c r="F27" i="1"/>
  <c r="I26" i="1"/>
  <c r="H26" i="1"/>
  <c r="F26" i="1"/>
  <c r="I25" i="1"/>
  <c r="H25" i="1"/>
  <c r="F25" i="1"/>
  <c r="I24" i="1"/>
  <c r="H24" i="1"/>
  <c r="F24" i="1"/>
  <c r="I23" i="1"/>
  <c r="H23" i="1"/>
  <c r="F23" i="1"/>
  <c r="I22" i="1"/>
  <c r="H22" i="1"/>
  <c r="F22" i="1"/>
  <c r="I21" i="1"/>
  <c r="H21" i="1"/>
  <c r="F21" i="1"/>
  <c r="I20" i="1"/>
  <c r="H20" i="1"/>
  <c r="F20" i="1"/>
  <c r="I19" i="1"/>
  <c r="H19" i="1"/>
  <c r="F19" i="1"/>
  <c r="I18" i="1"/>
  <c r="H18" i="1"/>
  <c r="F18" i="1"/>
  <c r="I17" i="1"/>
  <c r="H17" i="1"/>
  <c r="I16" i="1"/>
  <c r="H16" i="1"/>
  <c r="I15" i="1"/>
  <c r="H15" i="1"/>
  <c r="I14" i="1"/>
  <c r="H14" i="1"/>
  <c r="I13" i="1"/>
  <c r="H13" i="1"/>
  <c r="H9" i="1"/>
  <c r="H8" i="1"/>
  <c r="E7" i="1"/>
  <c r="C3" i="1"/>
  <c r="F111" i="1" l="1"/>
  <c r="F112" i="1"/>
  <c r="F110" i="1"/>
  <c r="G109" i="1" s="1" a="1"/>
  <c r="G109" i="1" s="1"/>
  <c r="F9" i="1"/>
  <c r="F17" i="1"/>
  <c r="F15" i="1"/>
  <c r="F13" i="1"/>
  <c r="F8" i="1"/>
  <c r="H7" i="1"/>
  <c r="F7" i="1"/>
  <c r="I31" i="1"/>
  <c r="F31" i="1"/>
  <c r="F32" i="1"/>
  <c r="F14" i="1"/>
  <c r="F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<sst xmlns="http://schemas.openxmlformats.org/spreadsheetml/2006/main" count="33" uniqueCount="30">
  <si>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cc-pVDZ</t>
  </si>
  <si>
    <t>cMF</t>
  </si>
  <si>
    <t>Active=</t>
  </si>
  <si>
    <t xml:space="preserve">EST basis </t>
  </si>
  <si>
    <t>ecore=</t>
  </si>
  <si>
    <t>STO-3G</t>
  </si>
  <si>
    <t>nbody</t>
  </si>
  <si>
    <t>delta_elec</t>
  </si>
  <si>
    <t>thresh_cipsi</t>
  </si>
  <si>
    <t>Root</t>
  </si>
  <si>
    <t>active_E(0)</t>
  </si>
  <si>
    <t>TOTAL_E(0)</t>
  </si>
  <si>
    <t>active_E(2)</t>
  </si>
  <si>
    <t>TOTAL_E(2)</t>
  </si>
  <si>
    <t>Extrapolated E</t>
  </si>
  <si>
    <t xml:space="preserve"> </t>
  </si>
  <si>
    <t>PT2 correction</t>
  </si>
  <si>
    <t>&lt;N&gt;</t>
  </si>
  <si>
    <t>&lt;Sz&gt;</t>
  </si>
  <si>
    <t>&lt;S2&gt;</t>
  </si>
  <si>
    <t>&lt;H&gt;</t>
  </si>
  <si>
    <t>&lt;Hcmf&gt;</t>
  </si>
  <si>
    <t>var</t>
  </si>
  <si>
    <t>var+pt2</t>
  </si>
  <si>
    <t>cipsi_thresh</t>
  </si>
  <si>
    <t>pt2</t>
  </si>
  <si>
    <t>ecore</t>
  </si>
  <si>
    <t>var_active</t>
  </si>
  <si>
    <t>active_(var+pt2)</t>
  </si>
  <si>
    <t>sto3g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</si>
</sst>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theme="1"/>
      <name val="Aptos Narrow"/>
      <family val="2"/>
      <scheme val="minor"/>
    </font>
    <font>
      <b/>
      <sz val="20"/>
      <color theme="6" tint="-0.499984740745262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Aptos Narrow"/>
      <family val="2"/>
      <scheme val="minor"/>
    </font>
    <font>
      <b/>
      <sz val="20"/>
      <color theme="6" tint="-0.499984740745262"/>
      <name val="Aptos Narrow"/>
      <scheme val="minor"/>
    </font>
    <font>
      <b/>
      <sz val="20"/>
      <color theme="6" tint="-0.499984740745262"/>
      <name val="Aptos Narrow"/>
      <family val="2"/>
      <scheme val="minor"/>
    </font>
    <font>
      <b/>
      <sz val="20"/>
      <color theme="6" tint="-0.499984740745262"/>
      <name val="Menlo"/>
      <family val="2"/>
    </font>
    <font>
      <b/>
      <sz val="20"/>
      <color rgb="FF000000"/>
      <name val="Menlo"/>
      <family val="2"/>
    </font>
    <font>
      <b/>
      <sz val="20"/>
      <color theme="6" tint="-0.499984740745262"/>
      <name val="Monaco"/>
      <family val="2"/>
    </font>
    <font>
      <b/>
      <sz val="20"/>
      <color theme="6"/>
      <name val="Aptos Narrow"/>
      <family val="2"/>
      <scheme val="minor"/>
    </font>
    <font>
      <b/>
      <sz val="20"/>
      <color theme="6"/>
      <name val="Menlo"/>
      <family val="2"/>
    </font>
    <font>
      <b/>
      <sz val="20"/>
      <color theme="1"/>
      <name val="Aptos Narrow"/>
      <scheme val="minor"/>
    </font>
    <font>
      <b/>
      <sz val="2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b/>
      <sz val="22"/>
      <color theme="6" tint="-0.499984740745262"/>
      <name val="Aptos Narrow"/>
      <family val="2"/>
      <scheme val="minor"/>
    </font>
    <font>
      <b/>
      <sz val="22"/>
      <color rgb="FF000000"/>
      <name val="Menlo"/>
      <family val="2"/>
    </font>
    <font>
      <b/>
      <sz val="22"/>
      <color rgb="FF0D3512"/>
      <name val="Aptos Narrow"/>
      <family val="2"/>
      <scheme val="minor"/>
    </font>
    <font>
      <b/>
      <sz val="22"/>
      <color rgb="FF0D3512"/>
      <name val="Arial"/>
      <family val="2"/>
    </font>
    <font>
      <b/>
      <sz val="22"/>
      <color rgb="FF000000"/>
      <name val="Aptos Narrow"/>
      <family val="2"/>
      <scheme val="minor"/>
    </font>
    <font>
      <b/>
      <sz val="16"/>
      <color theme="6"/>
      <name val="Menlo"/>
      <family val="2"/>
    </font>
    <font>
      <sz val="2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20"/>
      <color rgb="FFFF0000"/>
      <name val="Aptos Narrow"/>
      <family val="2"/>
      <scheme val="minor"/>
    </font>
    <font>
      <b/>
      <sz val="22"/>
      <color theme="6"/>
      <name val="Aptos Narrow"/>
      <family val="2"/>
      <scheme val="minor"/>
    </font>
    <font>
      <b/>
      <sz val="22"/>
      <color theme="1"/>
      <name val="Menlo Regular"/>
    </font>
    <font>
      <b/>
      <sz val="22"/>
      <color rgb="FF0D3512"/>
      <name val="Menlo Regular"/>
    </font>
    <font>
      <b/>
      <sz val="22"/>
      <color rgb="FF000000"/>
      <name val="Menlo Regular"/>
    </font>
    <font>
      <b/>
      <sz val="12"/>
      <color theme="1"/>
      <name val="Menlo Regular"/>
    </font>
    <font>
      <b/>
      <sz val="22"/>
      <color theme="6"/>
      <name val="Menlo Regular"/>
    </font>
    <font>
      <sz val="24"/>
      <color theme="1"/>
      <name val="Aptos Narrow"/>
      <family val="2"/>
      <scheme val="minor"/>
    </font>
    <font>
      <b/>
      <sz val="24"/>
      <color theme="1" tint="0.34998626667073579"/>
      <name val="Aptos Narrow"/>
      <family val="2"/>
      <scheme val="minor"/>
    </font>
    <font>
      <b/>
      <sz val="24"/>
      <color theme="1" tint="0.34998626667073579"/>
      <name val="Monaco"/>
      <family val="2"/>
    </font>
    <font>
      <b/>
      <sz val="24"/>
      <color theme="1"/>
      <name val="Aptos Narrow (Body)"/>
    </font>
    <font>
      <b/>
      <sz val="24"/>
      <color theme="1"/>
      <name val="Aptos Narrow"/>
      <family val="2"/>
      <scheme val="minor"/>
    </font>
    <font>
      <b/>
      <sz val="24"/>
      <color theme="3"/>
      <name val="Aptos Narrow"/>
      <family val="2"/>
      <scheme val="minor"/>
    </font>
    <font>
      <b/>
      <sz val="24"/>
      <color theme="3"/>
      <name val="Arial"/>
      <family val="2"/>
    </font>
    <font>
      <b/>
      <sz val="24"/>
      <color theme="3"/>
      <name val="Menlo"/>
      <family val="2"/>
    </font>
    <font>
      <b/>
      <sz val="24"/>
      <color theme="3"/>
      <name val="Menlo Regular"/>
    </font>
    <font>
      <b/>
      <sz val="26"/>
      <color theme="6"/>
      <name val="Aptos Narrow"/>
      <family val="2"/>
      <scheme val="minor"/>
    </font>
    <font>
      <b/>
      <sz val="26"/>
      <color theme="6"/>
      <name val="Menlo Regular"/>
    </font>
    <font>
      <b/>
      <sz val="26"/>
      <color theme="6"/>
      <name val="Aptos Narrow (Body)"/>
    </font>
    <font>
      <sz val="24"/>
      <color theme="6"/>
      <name val="Menlo"/>
      <family val="2"/>
    </font>
    <font>
      <b/>
      <sz val="22"/>
      <color theme="6"/>
      <name val="Arial"/>
      <family val="2"/>
    </font>
    <font>
      <b/>
      <sz val="22"/>
      <color theme="6"/>
      <name val="Menlo"/>
      <family val="2"/>
    </font>
    <font>
      <b/>
      <sz val="22"/>
      <color theme="6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5" xfId="0" applyFont="1" applyFill="1" applyBorder="1"/>
    <xf numFmtId="0" fontId="3" fillId="3" borderId="4" xfId="0" applyFont="1" applyFill="1" applyBorder="1"/>
    <xf numFmtId="0" fontId="4" fillId="3" borderId="0" xfId="0" applyFont="1" applyFill="1"/>
    <xf numFmtId="0" fontId="5" fillId="3" borderId="0" xfId="0" applyFont="1" applyFill="1"/>
    <xf numFmtId="0" fontId="6" fillId="3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7" fillId="4" borderId="7" xfId="0" applyFont="1" applyFill="1" applyBorder="1"/>
    <xf numFmtId="0" fontId="1" fillId="4" borderId="7" xfId="0" applyFont="1" applyFill="1" applyBorder="1"/>
    <xf numFmtId="0" fontId="5" fillId="4" borderId="7" xfId="0" applyFont="1" applyFill="1" applyBorder="1"/>
    <xf numFmtId="0" fontId="3" fillId="4" borderId="8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5" borderId="4" xfId="0" applyFont="1" applyFill="1" applyBorder="1"/>
    <xf numFmtId="11" fontId="1" fillId="5" borderId="0" xfId="0" applyNumberFormat="1" applyFont="1" applyFill="1"/>
    <xf numFmtId="0" fontId="3" fillId="5" borderId="0" xfId="0" applyFont="1" applyFill="1"/>
    <xf numFmtId="0" fontId="1" fillId="5" borderId="0" xfId="0" applyFont="1" applyFill="1"/>
    <xf numFmtId="0" fontId="7" fillId="5" borderId="0" xfId="0" applyFont="1" applyFill="1"/>
    <xf numFmtId="0" fontId="3" fillId="5" borderId="5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8" fillId="5" borderId="4" xfId="0" applyFont="1" applyFill="1" applyBorder="1"/>
    <xf numFmtId="0" fontId="8" fillId="5" borderId="9" xfId="0" applyFont="1" applyFill="1" applyBorder="1"/>
    <xf numFmtId="0" fontId="5" fillId="5" borderId="10" xfId="0" applyFont="1" applyFill="1" applyBorder="1"/>
    <xf numFmtId="0" fontId="1" fillId="5" borderId="10" xfId="0" applyFont="1" applyFill="1" applyBorder="1"/>
    <xf numFmtId="0" fontId="7" fillId="5" borderId="10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1" fontId="9" fillId="6" borderId="1" xfId="0" applyNumberFormat="1" applyFont="1" applyFill="1" applyBorder="1"/>
    <xf numFmtId="0" fontId="10" fillId="6" borderId="2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1" xfId="0" applyFont="1" applyFill="1" applyBorder="1"/>
    <xf numFmtId="0" fontId="5" fillId="6" borderId="2" xfId="0" applyFont="1" applyFill="1" applyBorder="1"/>
    <xf numFmtId="0" fontId="7" fillId="6" borderId="2" xfId="0" applyFont="1" applyFill="1" applyBorder="1"/>
    <xf numFmtId="0" fontId="7" fillId="6" borderId="4" xfId="0" applyFont="1" applyFill="1" applyBorder="1"/>
    <xf numFmtId="0" fontId="3" fillId="6" borderId="0" xfId="0" applyFont="1" applyFill="1"/>
    <xf numFmtId="0" fontId="5" fillId="6" borderId="0" xfId="0" applyFont="1" applyFill="1"/>
    <xf numFmtId="0" fontId="7" fillId="6" borderId="0" xfId="0" applyFont="1" applyFill="1"/>
    <xf numFmtId="11" fontId="3" fillId="6" borderId="4" xfId="0" applyNumberFormat="1" applyFont="1" applyFill="1" applyBorder="1"/>
    <xf numFmtId="0" fontId="11" fillId="6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7" fillId="6" borderId="10" xfId="0" applyFont="1" applyFill="1" applyBorder="1"/>
    <xf numFmtId="11" fontId="11" fillId="6" borderId="1" xfId="0" applyNumberFormat="1" applyFont="1" applyFill="1" applyBorder="1"/>
    <xf numFmtId="0" fontId="7" fillId="6" borderId="9" xfId="0" applyFont="1" applyFill="1" applyBorder="1"/>
    <xf numFmtId="0" fontId="12" fillId="8" borderId="1" xfId="0" applyFont="1" applyFill="1" applyBorder="1"/>
    <xf numFmtId="0" fontId="13" fillId="8" borderId="2" xfId="0" applyFont="1" applyFill="1" applyBorder="1"/>
    <xf numFmtId="0" fontId="14" fillId="8" borderId="2" xfId="0" applyFont="1" applyFill="1" applyBorder="1"/>
    <xf numFmtId="0" fontId="15" fillId="8" borderId="2" xfId="0" applyFont="1" applyFill="1" applyBorder="1"/>
    <xf numFmtId="0" fontId="12" fillId="8" borderId="2" xfId="0" applyFont="1" applyFill="1" applyBorder="1"/>
    <xf numFmtId="0" fontId="12" fillId="8" borderId="3" xfId="0" applyFont="1" applyFill="1" applyBorder="1"/>
    <xf numFmtId="0" fontId="16" fillId="9" borderId="2" xfId="0" applyFont="1" applyFill="1" applyBorder="1"/>
    <xf numFmtId="0" fontId="12" fillId="8" borderId="7" xfId="0" applyFont="1" applyFill="1" applyBorder="1"/>
    <xf numFmtId="0" fontId="12" fillId="8" borderId="4" xfId="0" applyFont="1" applyFill="1" applyBorder="1"/>
    <xf numFmtId="0" fontId="12" fillId="8" borderId="10" xfId="0" applyFont="1" applyFill="1" applyBorder="1"/>
    <xf numFmtId="0" fontId="12" fillId="8" borderId="5" xfId="0" applyFont="1" applyFill="1" applyBorder="1"/>
    <xf numFmtId="0" fontId="12" fillId="8" borderId="9" xfId="0" applyFont="1" applyFill="1" applyBorder="1"/>
    <xf numFmtId="0" fontId="18" fillId="9" borderId="10" xfId="0" applyFont="1" applyFill="1" applyBorder="1"/>
    <xf numFmtId="0" fontId="15" fillId="8" borderId="10" xfId="0" applyFont="1" applyFill="1" applyBorder="1"/>
    <xf numFmtId="0" fontId="12" fillId="8" borderId="11" xfId="0" applyFont="1" applyFill="1" applyBorder="1"/>
    <xf numFmtId="0" fontId="19" fillId="7" borderId="0" xfId="0" applyFont="1" applyFill="1"/>
    <xf numFmtId="0" fontId="20" fillId="0" borderId="0" xfId="0" applyFont="1"/>
    <xf numFmtId="0" fontId="21" fillId="0" borderId="0" xfId="0" applyFont="1"/>
    <xf numFmtId="0" fontId="22" fillId="6" borderId="5" xfId="0" applyFont="1" applyFill="1" applyBorder="1"/>
    <xf numFmtId="0" fontId="22" fillId="6" borderId="11" xfId="0" applyFont="1" applyFill="1" applyBorder="1"/>
    <xf numFmtId="0" fontId="22" fillId="6" borderId="1" xfId="0" applyFont="1" applyFill="1" applyBorder="1"/>
    <xf numFmtId="0" fontId="22" fillId="6" borderId="4" xfId="0" applyFont="1" applyFill="1" applyBorder="1"/>
    <xf numFmtId="0" fontId="22" fillId="6" borderId="9" xfId="0" applyFont="1" applyFill="1" applyBorder="1"/>
    <xf numFmtId="0" fontId="9" fillId="6" borderId="3" xfId="0" applyFont="1" applyFill="1" applyBorder="1"/>
    <xf numFmtId="0" fontId="23" fillId="8" borderId="3" xfId="0" applyFont="1" applyFill="1" applyBorder="1"/>
    <xf numFmtId="0" fontId="24" fillId="10" borderId="1" xfId="0" applyFont="1" applyFill="1" applyBorder="1"/>
    <xf numFmtId="0" fontId="24" fillId="10" borderId="2" xfId="0" applyFont="1" applyFill="1" applyBorder="1"/>
    <xf numFmtId="0" fontId="25" fillId="11" borderId="2" xfId="0" applyFont="1" applyFill="1" applyBorder="1"/>
    <xf numFmtId="0" fontId="26" fillId="10" borderId="2" xfId="0" applyFont="1" applyFill="1" applyBorder="1"/>
    <xf numFmtId="0" fontId="24" fillId="10" borderId="3" xfId="0" applyFont="1" applyFill="1" applyBorder="1"/>
    <xf numFmtId="0" fontId="24" fillId="10" borderId="7" xfId="0" applyFont="1" applyFill="1" applyBorder="1"/>
    <xf numFmtId="0" fontId="28" fillId="10" borderId="3" xfId="0" applyFont="1" applyFill="1" applyBorder="1"/>
    <xf numFmtId="0" fontId="24" fillId="10" borderId="4" xfId="0" applyFont="1" applyFill="1" applyBorder="1"/>
    <xf numFmtId="0" fontId="24" fillId="10" borderId="10" xfId="0" applyFont="1" applyFill="1" applyBorder="1"/>
    <xf numFmtId="0" fontId="24" fillId="10" borderId="5" xfId="0" applyFont="1" applyFill="1" applyBorder="1"/>
    <xf numFmtId="0" fontId="24" fillId="10" borderId="9" xfId="0" applyFont="1" applyFill="1" applyBorder="1"/>
    <xf numFmtId="0" fontId="26" fillId="11" borderId="10" xfId="0" applyFont="1" applyFill="1" applyBorder="1"/>
    <xf numFmtId="0" fontId="26" fillId="10" borderId="10" xfId="0" applyFont="1" applyFill="1" applyBorder="1"/>
    <xf numFmtId="0" fontId="24" fillId="10" borderId="11" xfId="0" applyFont="1" applyFill="1" applyBorder="1"/>
    <xf numFmtId="0" fontId="24" fillId="8" borderId="1" xfId="0" applyFont="1" applyFill="1" applyBorder="1"/>
    <xf numFmtId="0" fontId="24" fillId="8" borderId="2" xfId="0" applyFont="1" applyFill="1" applyBorder="1"/>
    <xf numFmtId="0" fontId="25" fillId="9" borderId="2" xfId="0" applyFont="1" applyFill="1" applyBorder="1"/>
    <xf numFmtId="0" fontId="26" fillId="8" borderId="4" xfId="0" applyFont="1" applyFill="1" applyBorder="1"/>
    <xf numFmtId="0" fontId="24" fillId="8" borderId="10" xfId="0" applyFont="1" applyFill="1" applyBorder="1"/>
    <xf numFmtId="0" fontId="24" fillId="8" borderId="4" xfId="0" applyFont="1" applyFill="1" applyBorder="1"/>
    <xf numFmtId="0" fontId="24" fillId="8" borderId="9" xfId="0" applyFont="1" applyFill="1" applyBorder="1"/>
    <xf numFmtId="0" fontId="26" fillId="9" borderId="10" xfId="0" applyFont="1" applyFill="1" applyBorder="1"/>
    <xf numFmtId="0" fontId="12" fillId="8" borderId="0" xfId="0" applyFont="1" applyFill="1"/>
    <xf numFmtId="0" fontId="24" fillId="10" borderId="0" xfId="0" applyFont="1" applyFill="1"/>
    <xf numFmtId="0" fontId="0" fillId="7" borderId="0" xfId="0" applyFill="1"/>
    <xf numFmtId="0" fontId="3" fillId="7" borderId="0" xfId="0" applyFont="1" applyFill="1"/>
    <xf numFmtId="0" fontId="24" fillId="3" borderId="6" xfId="0" applyFont="1" applyFill="1" applyBorder="1"/>
    <xf numFmtId="0" fontId="24" fillId="3" borderId="7" xfId="0" applyFont="1" applyFill="1" applyBorder="1"/>
    <xf numFmtId="0" fontId="25" fillId="12" borderId="7" xfId="0" applyFont="1" applyFill="1" applyBorder="1"/>
    <xf numFmtId="0" fontId="26" fillId="3" borderId="7" xfId="0" applyFont="1" applyFill="1" applyBorder="1"/>
    <xf numFmtId="0" fontId="24" fillId="3" borderId="8" xfId="0" applyFont="1" applyFill="1" applyBorder="1"/>
    <xf numFmtId="0" fontId="24" fillId="3" borderId="1" xfId="0" applyFont="1" applyFill="1" applyBorder="1"/>
    <xf numFmtId="0" fontId="24" fillId="3" borderId="2" xfId="0" applyFont="1" applyFill="1" applyBorder="1"/>
    <xf numFmtId="0" fontId="25" fillId="12" borderId="2" xfId="0" applyFont="1" applyFill="1" applyBorder="1"/>
    <xf numFmtId="0" fontId="26" fillId="3" borderId="2" xfId="0" applyFont="1" applyFill="1" applyBorder="1"/>
    <xf numFmtId="0" fontId="24" fillId="3" borderId="3" xfId="0" applyFont="1" applyFill="1" applyBorder="1"/>
    <xf numFmtId="0" fontId="24" fillId="3" borderId="4" xfId="0" applyFont="1" applyFill="1" applyBorder="1"/>
    <xf numFmtId="0" fontId="24" fillId="3" borderId="0" xfId="0" applyFont="1" applyFill="1"/>
    <xf numFmtId="0" fontId="25" fillId="12" borderId="0" xfId="0" applyFont="1" applyFill="1"/>
    <xf numFmtId="0" fontId="26" fillId="3" borderId="0" xfId="0" applyFont="1" applyFill="1"/>
    <xf numFmtId="0" fontId="24" fillId="3" borderId="10" xfId="0" applyFont="1" applyFill="1" applyBorder="1"/>
    <xf numFmtId="0" fontId="24" fillId="3" borderId="5" xfId="0" applyFont="1" applyFill="1" applyBorder="1"/>
    <xf numFmtId="0" fontId="24" fillId="3" borderId="9" xfId="0" applyFont="1" applyFill="1" applyBorder="1"/>
    <xf numFmtId="0" fontId="26" fillId="12" borderId="10" xfId="0" applyFont="1" applyFill="1" applyBorder="1"/>
    <xf numFmtId="0" fontId="26" fillId="3" borderId="10" xfId="0" applyFont="1" applyFill="1" applyBorder="1"/>
    <xf numFmtId="0" fontId="24" fillId="3" borderId="11" xfId="0" applyFont="1" applyFill="1" applyBorder="1"/>
    <xf numFmtId="0" fontId="15" fillId="3" borderId="0" xfId="0" applyFont="1" applyFill="1"/>
    <xf numFmtId="0" fontId="26" fillId="12" borderId="0" xfId="0" applyFont="1" applyFill="1"/>
    <xf numFmtId="0" fontId="27" fillId="3" borderId="9" xfId="0" applyFont="1" applyFill="1" applyBorder="1"/>
    <xf numFmtId="0" fontId="27" fillId="3" borderId="10" xfId="0" applyFont="1" applyFill="1" applyBorder="1"/>
    <xf numFmtId="0" fontId="25" fillId="11" borderId="0" xfId="0" applyFont="1" applyFill="1"/>
    <xf numFmtId="0" fontId="26" fillId="10" borderId="0" xfId="0" applyFont="1" applyFill="1"/>
    <xf numFmtId="0" fontId="15" fillId="10" borderId="0" xfId="0" applyFont="1" applyFill="1"/>
    <xf numFmtId="0" fontId="16" fillId="9" borderId="0" xfId="0" applyFont="1" applyFill="1"/>
    <xf numFmtId="0" fontId="15" fillId="8" borderId="0" xfId="0" applyFont="1" applyFill="1"/>
    <xf numFmtId="0" fontId="17" fillId="9" borderId="0" xfId="0" applyFont="1" applyFill="1"/>
    <xf numFmtId="0" fontId="24" fillId="8" borderId="0" xfId="0" applyFont="1" applyFill="1"/>
    <xf numFmtId="0" fontId="25" fillId="9" borderId="0" xfId="0" applyFont="1" applyFill="1"/>
    <xf numFmtId="0" fontId="26" fillId="8" borderId="0" xfId="0" applyFont="1" applyFill="1"/>
    <xf numFmtId="0" fontId="26" fillId="8" borderId="10" xfId="0" applyFont="1" applyFill="1" applyBorder="1"/>
    <xf numFmtId="0" fontId="15" fillId="0" borderId="0" xfId="0" applyFont="1"/>
    <xf numFmtId="0" fontId="13" fillId="0" borderId="0" xfId="0" applyFont="1"/>
    <xf numFmtId="0" fontId="29" fillId="0" borderId="0" xfId="0" applyFont="1"/>
    <xf numFmtId="0" fontId="30" fillId="13" borderId="0" xfId="0" applyFont="1" applyFill="1"/>
    <xf numFmtId="0" fontId="30" fillId="7" borderId="0" xfId="0" applyFont="1" applyFill="1"/>
    <xf numFmtId="20" fontId="31" fillId="7" borderId="0" xfId="0" applyNumberFormat="1" applyFont="1" applyFill="1"/>
    <xf numFmtId="20" fontId="30" fillId="7" borderId="0" xfId="0" applyNumberFormat="1" applyFont="1" applyFill="1"/>
    <xf numFmtId="0" fontId="32" fillId="0" borderId="0" xfId="0" applyFont="1"/>
    <xf numFmtId="0" fontId="33" fillId="0" borderId="0" xfId="0" applyFont="1"/>
    <xf numFmtId="0" fontId="34" fillId="3" borderId="0" xfId="0" applyFont="1" applyFill="1"/>
    <xf numFmtId="0" fontId="35" fillId="3" borderId="0" xfId="0" applyFont="1" applyFill="1"/>
    <xf numFmtId="0" fontId="36" fillId="3" borderId="0" xfId="0" applyFont="1" applyFill="1"/>
    <xf numFmtId="0" fontId="37" fillId="3" borderId="0" xfId="0" applyFont="1" applyFill="1"/>
    <xf numFmtId="11" fontId="37" fillId="3" borderId="0" xfId="0" applyNumberFormat="1" applyFont="1" applyFill="1"/>
    <xf numFmtId="0" fontId="23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28" fillId="3" borderId="0" xfId="0" applyFont="1" applyFill="1"/>
    <xf numFmtId="0" fontId="44" fillId="3" borderId="0" xfId="0" applyFont="1" applyFill="1"/>
    <xf numFmtId="0" fontId="15" fillId="7" borderId="10" xfId="0" applyFont="1" applyFill="1" applyBorder="1"/>
    <xf numFmtId="0" fontId="26" fillId="7" borderId="10" xfId="0" applyFont="1" applyFill="1" applyBorder="1"/>
    <xf numFmtId="0" fontId="24" fillId="7" borderId="10" xfId="0" applyFont="1" applyFill="1" applyBorder="1"/>
    <xf numFmtId="0" fontId="24" fillId="7" borderId="0" xfId="0" applyFont="1" applyFill="1"/>
    <xf numFmtId="0" fontId="15" fillId="7" borderId="0" xfId="0" applyFont="1" applyFill="1"/>
    <xf numFmtId="0" fontId="26" fillId="7" borderId="0" xfId="0" applyFont="1" applyFill="1"/>
    <xf numFmtId="0" fontId="40" fillId="14" borderId="0" xfId="0" applyFont="1" applyFill="1"/>
    <xf numFmtId="0" fontId="38" fillId="14" borderId="0" xfId="0" applyFont="1" applyFill="1"/>
    <xf numFmtId="0" fontId="20" fillId="14" borderId="0" xfId="0" applyFont="1" applyFill="1"/>
    <xf numFmtId="0" fontId="39" fillId="15" borderId="0" xfId="0" applyFont="1" applyFill="1"/>
    <xf numFmtId="0" fontId="4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9B32-CF8A-A644-91BD-4F75E173F94D}">
  <dimension ref="A1:AH234"/>
  <sheetViews>
    <sheetView tabSelected="1" zoomScale="50" zoomScaleNormal="70" workbookViewId="0">
      <selection activeCell="D107" sqref="D107"/>
    </sheetView>
  </sheetViews>
  <sheetFormatPr baseColWidth="10" defaultColWidth="11" defaultRowHeight="16"/>
  <cols>
    <col min="1" max="1" width="18" bestFit="1" customWidth="1"/>
    <col min="2" max="2" width="33" customWidth="1"/>
    <col min="3" max="3" width="48.33203125" customWidth="1"/>
    <col min="4" max="4" width="25.6640625" customWidth="1"/>
    <col min="5" max="5" width="39.6640625" customWidth="1"/>
    <col min="6" max="6" width="55" customWidth="1"/>
    <col min="7" max="7" width="29.83203125" customWidth="1"/>
    <col min="8" max="8" width="43.1640625" customWidth="1"/>
    <col min="9" max="9" width="48.1640625" customWidth="1"/>
    <col min="10" max="10" width="34.83203125" customWidth="1"/>
    <col min="11" max="11" width="40.1640625" customWidth="1"/>
    <col min="12" max="12" width="44" customWidth="1"/>
    <col min="13" max="13" width="55.6640625" customWidth="1"/>
    <col min="14" max="14" width="56.83203125" customWidth="1"/>
    <col min="15" max="15" width="52.6640625" customWidth="1"/>
    <col min="16" max="16" width="43" customWidth="1"/>
    <col min="17" max="17" width="39.33203125" customWidth="1"/>
    <col min="18" max="18" width="38.1640625" customWidth="1"/>
    <col min="19" max="19" width="33" customWidth="1"/>
    <col min="20" max="20" width="33.33203125" customWidth="1"/>
    <col min="23" max="23" width="27.6640625" customWidth="1"/>
    <col min="24" max="24" width="25" customWidth="1"/>
    <col min="25" max="25" width="30" customWidth="1"/>
    <col min="26" max="26" width="27.6640625" customWidth="1"/>
    <col min="27" max="27" width="17" customWidth="1"/>
    <col min="28" max="28" width="27.6640625" customWidth="1"/>
    <col min="29" max="29" width="21.6640625" customWidth="1"/>
    <col min="30" max="30" width="25.6640625" customWidth="1"/>
    <col min="31" max="31" width="21.6640625" customWidth="1"/>
    <col min="32" max="32" width="20.33203125" customWidth="1"/>
    <col min="33" max="33" width="22" customWidth="1"/>
    <col min="34" max="34" width="25.33203125" customWidth="1"/>
  </cols>
  <sheetData>
    <row r="1" spans="1:34" ht="27">
      <c r="A1" s="2" t="s">
        <v>1</v>
      </c>
      <c r="B1" s="3"/>
      <c r="C1" s="3"/>
      <c r="D1" s="4"/>
      <c r="E1" s="1"/>
      <c r="F1" s="1"/>
      <c r="G1" s="1"/>
      <c r="H1" s="1"/>
      <c r="I1" s="1"/>
      <c r="J1" s="1"/>
      <c r="K1" s="1"/>
      <c r="S1" s="1"/>
      <c r="T1" s="1"/>
      <c r="U1" s="1"/>
      <c r="V1" s="1"/>
    </row>
    <row r="2" spans="1:34" ht="27">
      <c r="A2" s="5">
        <v>-1582.3414811891901</v>
      </c>
      <c r="B2" s="6" t="s">
        <v>2</v>
      </c>
      <c r="C2" s="7">
        <v>-122.561484512365</v>
      </c>
      <c r="D2" s="8"/>
      <c r="E2" s="1" t="s">
        <v>3</v>
      </c>
      <c r="F2" s="1"/>
      <c r="G2" s="1"/>
      <c r="H2" s="1"/>
      <c r="I2" s="1"/>
      <c r="J2" s="1"/>
      <c r="K2" s="1"/>
      <c r="S2" s="1"/>
      <c r="T2" s="1"/>
      <c r="U2" s="1"/>
      <c r="V2" s="1"/>
    </row>
    <row r="3" spans="1:34" ht="27">
      <c r="A3" s="5"/>
      <c r="B3" s="6" t="s">
        <v>4</v>
      </c>
      <c r="C3" s="7">
        <f>(A2-C2)</f>
        <v>-1459.779996676825</v>
      </c>
      <c r="D3" s="8"/>
      <c r="E3" s="1" t="s">
        <v>5</v>
      </c>
      <c r="F3" s="1"/>
      <c r="G3" s="1"/>
      <c r="H3" s="1"/>
      <c r="I3" s="1"/>
      <c r="J3" s="1"/>
      <c r="K3" s="1"/>
      <c r="S3" s="1"/>
      <c r="T3" s="1"/>
      <c r="U3" s="1"/>
      <c r="V3" s="1"/>
    </row>
    <row r="4" spans="1:34" ht="33" thickBot="1">
      <c r="A4" s="9"/>
      <c r="B4" s="10"/>
      <c r="C4" s="11"/>
      <c r="D4" s="12"/>
      <c r="E4" s="1"/>
      <c r="F4" s="1"/>
      <c r="G4" s="1"/>
      <c r="H4" s="1"/>
      <c r="I4" s="1"/>
      <c r="J4" s="1"/>
      <c r="K4" s="1"/>
      <c r="S4" s="1"/>
      <c r="T4" s="1"/>
      <c r="U4" s="1"/>
      <c r="V4" s="1"/>
      <c r="AA4" s="153"/>
      <c r="AB4" s="154">
        <v>1</v>
      </c>
      <c r="AC4" s="154">
        <v>2</v>
      </c>
      <c r="AD4" s="154">
        <v>3</v>
      </c>
      <c r="AE4" s="154">
        <v>4</v>
      </c>
      <c r="AF4" s="154">
        <v>5</v>
      </c>
      <c r="AG4" s="154">
        <v>6</v>
      </c>
      <c r="AH4" s="154">
        <v>7</v>
      </c>
    </row>
    <row r="5" spans="1:34" ht="34" thickBot="1">
      <c r="A5" s="13" t="s">
        <v>6</v>
      </c>
      <c r="B5" s="14" t="s">
        <v>7</v>
      </c>
      <c r="C5" s="14" t="s">
        <v>8</v>
      </c>
      <c r="D5" s="15" t="s">
        <v>9</v>
      </c>
      <c r="E5" s="16" t="s">
        <v>10</v>
      </c>
      <c r="F5" s="14" t="s">
        <v>11</v>
      </c>
      <c r="G5" s="17" t="s">
        <v>12</v>
      </c>
      <c r="H5" s="14" t="s">
        <v>13</v>
      </c>
      <c r="I5" s="14" t="s">
        <v>16</v>
      </c>
      <c r="J5" s="14"/>
      <c r="K5" s="18" t="s">
        <v>14</v>
      </c>
      <c r="S5" s="1"/>
      <c r="T5" s="1"/>
      <c r="U5" s="1"/>
      <c r="V5" s="1"/>
      <c r="W5" s="150"/>
      <c r="X5" s="150"/>
      <c r="Y5" s="151"/>
      <c r="AA5" s="149" t="s">
        <v>17</v>
      </c>
      <c r="AB5" s="149">
        <v>6.0000432500000001</v>
      </c>
      <c r="AC5" s="149">
        <v>6.0000585400000004</v>
      </c>
      <c r="AD5" s="149">
        <v>6.0000649199999998</v>
      </c>
      <c r="AE5" s="149">
        <v>6.0000470000000004</v>
      </c>
      <c r="AF5" s="149">
        <v>6.0000588300000004</v>
      </c>
      <c r="AG5" s="149">
        <v>6.00005963</v>
      </c>
      <c r="AH5" s="149">
        <v>5.9996678299999999</v>
      </c>
    </row>
    <row r="6" spans="1:34" ht="32">
      <c r="A6" s="19">
        <v>0</v>
      </c>
      <c r="B6" s="20">
        <v>0</v>
      </c>
      <c r="C6" s="20"/>
      <c r="D6" s="20"/>
      <c r="E6" s="20"/>
      <c r="F6" s="20"/>
      <c r="G6" s="20"/>
      <c r="H6" s="20"/>
      <c r="I6" s="21"/>
      <c r="J6" s="22"/>
      <c r="K6" s="23"/>
      <c r="S6" s="1"/>
      <c r="T6" s="1"/>
      <c r="U6" s="1"/>
      <c r="V6" s="1"/>
      <c r="W6" s="150"/>
      <c r="X6" s="150"/>
      <c r="Y6" s="152"/>
      <c r="AA6" s="149" t="s">
        <v>18</v>
      </c>
      <c r="AB6" s="149">
        <v>2.08E-6</v>
      </c>
      <c r="AC6" s="149">
        <v>6.1E-6</v>
      </c>
      <c r="AD6" s="149">
        <v>-3.1E-7</v>
      </c>
      <c r="AE6" s="149">
        <v>5.48E-6</v>
      </c>
      <c r="AF6" s="149">
        <v>7.3300000000000001E-6</v>
      </c>
      <c r="AG6" s="149">
        <v>4.4999999999999998E-7</v>
      </c>
      <c r="AH6" s="149">
        <v>-2.1129999999999999E-5</v>
      </c>
    </row>
    <row r="7" spans="1:34" ht="32">
      <c r="A7" s="24">
        <v>0</v>
      </c>
      <c r="B7" s="25">
        <v>1</v>
      </c>
      <c r="C7" s="26"/>
      <c r="D7" s="27">
        <v>1</v>
      </c>
      <c r="E7" s="28">
        <f>-122.55957577</f>
        <v>-122.55957577</v>
      </c>
      <c r="F7" s="26">
        <f>(E7+C3)</f>
        <v>-1582.3395724468251</v>
      </c>
      <c r="G7" s="26">
        <v>-122.61758139</v>
      </c>
      <c r="H7" s="26">
        <f>(G7+C3)</f>
        <v>-1582.397578066825</v>
      </c>
      <c r="I7" s="29"/>
      <c r="J7" s="30"/>
      <c r="K7" s="31"/>
      <c r="S7" s="1"/>
      <c r="T7" s="1"/>
      <c r="U7" s="1"/>
      <c r="V7" s="1"/>
      <c r="W7" s="150"/>
      <c r="X7" s="150"/>
      <c r="Y7" s="152"/>
      <c r="AA7" s="149" t="s">
        <v>19</v>
      </c>
      <c r="AB7" s="149">
        <v>3.8133779999999999E-2</v>
      </c>
      <c r="AC7" s="149">
        <v>3.8136339999999998E-2</v>
      </c>
      <c r="AD7" s="149">
        <v>3.8366869999999997E-2</v>
      </c>
      <c r="AE7" s="149">
        <v>3.81255E-2</v>
      </c>
      <c r="AF7" s="149">
        <v>3.8141479999999998E-2</v>
      </c>
      <c r="AG7" s="149">
        <v>3.8380020000000001E-2</v>
      </c>
      <c r="AH7" s="149">
        <v>8.5687390000000002E-2</v>
      </c>
    </row>
    <row r="8" spans="1:34" ht="32">
      <c r="A8" s="32">
        <v>0</v>
      </c>
      <c r="B8" s="25">
        <v>2</v>
      </c>
      <c r="C8" s="27"/>
      <c r="D8" s="27">
        <v>1</v>
      </c>
      <c r="E8" s="28">
        <v>-122.55957576</v>
      </c>
      <c r="F8" s="26">
        <f>(E8+C3)</f>
        <v>-1582.3395724368249</v>
      </c>
      <c r="G8" s="28">
        <v>-122.62596216999999</v>
      </c>
      <c r="H8" s="26">
        <f>(G8+-1459.779997)</f>
        <v>-1582.4059591700002</v>
      </c>
      <c r="I8" s="29"/>
      <c r="J8" s="30"/>
      <c r="K8" s="31"/>
      <c r="S8" s="1"/>
      <c r="T8" s="1"/>
      <c r="U8" s="1"/>
      <c r="V8" s="1"/>
      <c r="W8" s="150"/>
      <c r="X8" s="150"/>
      <c r="Y8" s="152"/>
      <c r="AA8" s="149" t="s">
        <v>20</v>
      </c>
      <c r="AB8" s="149">
        <v>-27.75210843</v>
      </c>
      <c r="AC8" s="149">
        <v>-27.752177280000002</v>
      </c>
      <c r="AD8" s="149">
        <v>-27.75198722</v>
      </c>
      <c r="AE8" s="149">
        <v>-27.75212509</v>
      </c>
      <c r="AF8" s="149">
        <v>-27.752173519999999</v>
      </c>
      <c r="AG8" s="149">
        <v>-27.75195523</v>
      </c>
      <c r="AH8" s="149">
        <v>-34.042855969999998</v>
      </c>
    </row>
    <row r="9" spans="1:34" ht="33" thickBot="1">
      <c r="A9" s="33">
        <v>0</v>
      </c>
      <c r="B9" s="34">
        <v>3</v>
      </c>
      <c r="C9" s="35"/>
      <c r="D9" s="35">
        <v>1</v>
      </c>
      <c r="E9" s="36">
        <v>-122.55957577</v>
      </c>
      <c r="F9" s="37">
        <f>(E9+C3)</f>
        <v>-1582.3395724468251</v>
      </c>
      <c r="G9" s="36">
        <v>-122.62596387000001</v>
      </c>
      <c r="H9" s="37">
        <f t="shared" ref="H9" si="0">(G9+-1459.779997)</f>
        <v>-1582.4059608700002</v>
      </c>
      <c r="I9" s="38"/>
      <c r="J9" s="39"/>
      <c r="K9" s="40"/>
      <c r="S9" s="1"/>
      <c r="T9" s="1"/>
      <c r="U9" s="1"/>
      <c r="V9" s="1"/>
      <c r="W9" s="150"/>
      <c r="X9" s="150"/>
      <c r="Y9" s="152"/>
      <c r="AA9" s="149" t="s">
        <v>21</v>
      </c>
      <c r="AB9" s="149">
        <v>-6.3503054199999998</v>
      </c>
      <c r="AC9" s="149">
        <v>-6.3503062999999997</v>
      </c>
      <c r="AD9" s="149">
        <v>-6.3502019399999998</v>
      </c>
      <c r="AE9" s="149">
        <v>-6.3503078000000004</v>
      </c>
      <c r="AF9" s="149">
        <v>-6.35030216</v>
      </c>
      <c r="AG9" s="149">
        <v>-6.3501975499999999</v>
      </c>
      <c r="AH9" s="149">
        <v>-6.23124638</v>
      </c>
    </row>
    <row r="10" spans="1:34" ht="27">
      <c r="S10" s="1"/>
      <c r="T10" s="1"/>
      <c r="U10" s="1"/>
      <c r="V10" s="1"/>
    </row>
    <row r="11" spans="1:34" ht="28" thickBot="1">
      <c r="S11" s="1"/>
      <c r="T11" s="1"/>
      <c r="U11" s="1"/>
      <c r="V11" s="1"/>
    </row>
    <row r="12" spans="1:34" ht="28" thickBot="1">
      <c r="A12" s="41">
        <v>1</v>
      </c>
      <c r="B12" s="42">
        <v>0</v>
      </c>
      <c r="C12" s="43">
        <v>2.5000000000000001E-4</v>
      </c>
      <c r="D12" s="42">
        <v>1</v>
      </c>
      <c r="E12" s="43"/>
      <c r="F12" s="43"/>
      <c r="G12" s="43"/>
      <c r="H12" s="43"/>
      <c r="I12" s="43"/>
      <c r="J12" s="43"/>
      <c r="K12" s="44"/>
      <c r="S12" s="1"/>
      <c r="T12" s="1"/>
      <c r="U12" s="1"/>
      <c r="V12" s="1"/>
    </row>
    <row r="13" spans="1:34" ht="27">
      <c r="A13" s="45">
        <v>1</v>
      </c>
      <c r="B13" s="43">
        <v>1</v>
      </c>
      <c r="C13" s="46">
        <v>1E-3</v>
      </c>
      <c r="D13" s="43">
        <v>1</v>
      </c>
      <c r="E13" s="47">
        <v>-122.5622613</v>
      </c>
      <c r="F13" s="43">
        <f>(E13+C3)</f>
        <v>-1582.3422579768251</v>
      </c>
      <c r="G13" s="47">
        <v>-122.6218647</v>
      </c>
      <c r="H13" s="43">
        <f t="shared" ref="H13:H27" si="1">(G13+-1459.779997)</f>
        <v>-1582.4018617000002</v>
      </c>
      <c r="I13" s="43">
        <f t="shared" ref="I13:I23" si="2">(G17-E17)</f>
        <v>-5.9599779999999214E-2</v>
      </c>
      <c r="J13" s="81"/>
      <c r="K13" s="84"/>
      <c r="S13" s="1"/>
      <c r="T13" s="1"/>
      <c r="U13" s="1"/>
      <c r="V13" s="1"/>
    </row>
    <row r="14" spans="1:34" ht="27">
      <c r="A14" s="48"/>
      <c r="B14" s="49"/>
      <c r="C14" s="50">
        <v>8.0000000000000004E-4</v>
      </c>
      <c r="D14" s="49">
        <v>1</v>
      </c>
      <c r="E14" s="51">
        <v>-122.5622613</v>
      </c>
      <c r="F14" s="49">
        <f>(E14+C3)</f>
        <v>-1582.3422579768251</v>
      </c>
      <c r="G14" s="51">
        <v>-122.6218647</v>
      </c>
      <c r="H14" s="49">
        <f t="shared" si="1"/>
        <v>-1582.4018617000002</v>
      </c>
      <c r="I14" s="49">
        <f t="shared" si="2"/>
        <v>-6.8356179999994993E-2</v>
      </c>
      <c r="J14" s="82"/>
      <c r="K14" s="79"/>
      <c r="S14" s="1"/>
      <c r="T14" s="1"/>
      <c r="U14" s="1"/>
      <c r="V14" s="1"/>
    </row>
    <row r="15" spans="1:34" ht="27">
      <c r="A15" s="52"/>
      <c r="B15" s="53"/>
      <c r="C15" s="54">
        <v>5.9999999999999995E-4</v>
      </c>
      <c r="D15" s="51">
        <v>1</v>
      </c>
      <c r="E15" s="51">
        <v>-122.56226270000001</v>
      </c>
      <c r="F15" s="49">
        <f>(E15+C3)</f>
        <v>-1582.342259376825</v>
      </c>
      <c r="G15" s="51">
        <v>-122.62185316999999</v>
      </c>
      <c r="H15" s="49">
        <f t="shared" si="1"/>
        <v>-1582.40185017</v>
      </c>
      <c r="I15" s="49">
        <f t="shared" si="2"/>
        <v>-6.8356179999994993E-2</v>
      </c>
      <c r="J15" s="82"/>
      <c r="K15" s="79"/>
      <c r="S15" s="1"/>
      <c r="T15" s="1"/>
      <c r="U15" s="1"/>
      <c r="V15" s="1"/>
    </row>
    <row r="16" spans="1:34" ht="27">
      <c r="A16" s="55"/>
      <c r="B16" s="53"/>
      <c r="C16" s="54">
        <v>4.0000000000000002E-4</v>
      </c>
      <c r="D16" s="49">
        <v>1</v>
      </c>
      <c r="E16" s="51">
        <v>-122.56226518</v>
      </c>
      <c r="F16" s="49">
        <f>(E16+C3)</f>
        <v>-1582.342261856825</v>
      </c>
      <c r="G16" s="51">
        <v>-122.62185885</v>
      </c>
      <c r="H16" s="49">
        <f t="shared" si="1"/>
        <v>-1582.4018558500002</v>
      </c>
      <c r="I16" s="49">
        <f t="shared" si="2"/>
        <v>-6.8355159999995863E-2</v>
      </c>
      <c r="J16" s="82"/>
      <c r="K16" s="79"/>
      <c r="S16" s="1"/>
      <c r="T16" s="1"/>
      <c r="U16" s="1"/>
      <c r="V16" s="1"/>
    </row>
    <row r="17" spans="1:22" ht="28" thickBot="1">
      <c r="A17" s="56"/>
      <c r="B17" s="57"/>
      <c r="C17" s="57">
        <v>2.5000000000000001E-4</v>
      </c>
      <c r="D17" s="57">
        <v>1</v>
      </c>
      <c r="E17" s="58">
        <v>-122.5622759</v>
      </c>
      <c r="F17" s="57">
        <f>(E17+C3)</f>
        <v>-1582.3422725768251</v>
      </c>
      <c r="G17" s="57">
        <v>-122.62187568</v>
      </c>
      <c r="H17" s="57">
        <f t="shared" si="1"/>
        <v>-1582.40187268</v>
      </c>
      <c r="I17" s="57">
        <f t="shared" si="2"/>
        <v>-6.836593999999252E-2</v>
      </c>
      <c r="J17" s="83"/>
      <c r="K17" s="80"/>
      <c r="S17" s="1"/>
      <c r="T17" s="1"/>
      <c r="U17" s="1" t="s">
        <v>15</v>
      </c>
      <c r="V17" s="1"/>
    </row>
    <row r="18" spans="1:22" ht="27">
      <c r="A18" s="59">
        <v>1</v>
      </c>
      <c r="B18" s="47">
        <v>2</v>
      </c>
      <c r="C18" s="46">
        <v>1E-3</v>
      </c>
      <c r="D18" s="43">
        <v>1</v>
      </c>
      <c r="E18" s="47">
        <v>-122.56186024</v>
      </c>
      <c r="F18" s="43">
        <f t="shared" ref="F18:F27" si="3">(E18+-1459.779997)</f>
        <v>-1582.3418572400001</v>
      </c>
      <c r="G18" s="47">
        <v>-122.63021642</v>
      </c>
      <c r="H18" s="43">
        <f t="shared" si="1"/>
        <v>-1582.41021342</v>
      </c>
      <c r="I18" s="43">
        <f t="shared" si="2"/>
        <v>-6.8367989999998713E-2</v>
      </c>
      <c r="J18" s="81"/>
      <c r="K18" s="84"/>
      <c r="S18" s="1"/>
      <c r="T18" s="1"/>
      <c r="U18" s="1"/>
      <c r="V18" s="1"/>
    </row>
    <row r="19" spans="1:22" ht="27">
      <c r="A19" s="55"/>
      <c r="B19" s="49"/>
      <c r="C19" s="50">
        <v>8.0000000000000004E-4</v>
      </c>
      <c r="D19" s="49">
        <v>1</v>
      </c>
      <c r="E19" s="51">
        <v>-122.56186024</v>
      </c>
      <c r="F19" s="49">
        <f t="shared" si="3"/>
        <v>-1582.3418572400001</v>
      </c>
      <c r="G19" s="49">
        <v>-122.63021642</v>
      </c>
      <c r="H19" s="49">
        <f t="shared" si="1"/>
        <v>-1582.41021342</v>
      </c>
      <c r="I19" s="49">
        <f t="shared" si="2"/>
        <v>-6.8355170000003795E-2</v>
      </c>
      <c r="J19" s="82"/>
      <c r="K19" s="79"/>
      <c r="S19" s="1"/>
      <c r="T19" s="1"/>
      <c r="U19" s="1"/>
      <c r="V19" s="1"/>
    </row>
    <row r="20" spans="1:22" ht="27">
      <c r="A20" s="55"/>
      <c r="B20" s="49"/>
      <c r="C20" s="54">
        <v>5.9999999999999995E-4</v>
      </c>
      <c r="D20" s="49">
        <v>1</v>
      </c>
      <c r="E20" s="51">
        <v>-122.56186121</v>
      </c>
      <c r="F20" s="49">
        <f t="shared" si="3"/>
        <v>-1582.3418582100001</v>
      </c>
      <c r="G20" s="51">
        <v>-122.63021637</v>
      </c>
      <c r="H20" s="49">
        <f t="shared" si="1"/>
        <v>-1582.4102133700001</v>
      </c>
      <c r="I20" s="49">
        <f t="shared" si="2"/>
        <v>-6.8355170000003795E-2</v>
      </c>
      <c r="J20" s="82"/>
      <c r="K20" s="79"/>
      <c r="S20" s="1"/>
      <c r="T20" s="1"/>
      <c r="U20" s="1"/>
      <c r="V20" s="1"/>
    </row>
    <row r="21" spans="1:22" ht="27">
      <c r="A21" s="55"/>
      <c r="B21" s="49"/>
      <c r="C21" s="54">
        <v>4.0000000000000002E-4</v>
      </c>
      <c r="D21" s="49">
        <v>1</v>
      </c>
      <c r="E21" s="51">
        <v>-122.56186266</v>
      </c>
      <c r="F21" s="49">
        <f t="shared" si="3"/>
        <v>-1582.3418596600002</v>
      </c>
      <c r="G21" s="51">
        <v>-122.6302286</v>
      </c>
      <c r="H21" s="49">
        <f t="shared" si="1"/>
        <v>-1582.4102256000001</v>
      </c>
      <c r="I21" s="49">
        <f t="shared" si="2"/>
        <v>-6.8354150000004665E-2</v>
      </c>
      <c r="J21" s="82"/>
      <c r="K21" s="79"/>
      <c r="S21" s="1"/>
      <c r="T21" s="1"/>
      <c r="U21" s="1"/>
      <c r="V21" s="1"/>
    </row>
    <row r="22" spans="1:22" ht="28" thickBot="1">
      <c r="A22" s="56"/>
      <c r="B22" s="57"/>
      <c r="C22" s="57">
        <v>2.5000000000000001E-4</v>
      </c>
      <c r="D22" s="58">
        <v>1</v>
      </c>
      <c r="E22" s="58">
        <v>-122.56187147</v>
      </c>
      <c r="F22" s="57">
        <f t="shared" si="3"/>
        <v>-1582.34186847</v>
      </c>
      <c r="G22" s="57">
        <v>-122.63023946</v>
      </c>
      <c r="H22" s="57">
        <f t="shared" si="1"/>
        <v>-1582.4102364600001</v>
      </c>
      <c r="I22" s="57">
        <f t="shared" si="2"/>
        <v>-6.8364909999999668E-2</v>
      </c>
      <c r="J22" s="83"/>
      <c r="K22" s="80"/>
      <c r="S22" s="1"/>
      <c r="T22" s="1"/>
      <c r="U22" s="1"/>
      <c r="V22" s="1"/>
    </row>
    <row r="23" spans="1:22" ht="27">
      <c r="A23" s="45">
        <v>1</v>
      </c>
      <c r="B23" s="43">
        <v>3</v>
      </c>
      <c r="C23" s="46">
        <v>1E-3</v>
      </c>
      <c r="D23" s="43">
        <v>1</v>
      </c>
      <c r="E23" s="47">
        <v>-122.56186022999999</v>
      </c>
      <c r="F23" s="43">
        <f t="shared" si="3"/>
        <v>-1582.3418572300002</v>
      </c>
      <c r="G23" s="47">
        <v>-122.6302154</v>
      </c>
      <c r="H23" s="43">
        <f t="shared" si="1"/>
        <v>-1582.4102124000001</v>
      </c>
      <c r="I23" s="43">
        <f t="shared" si="2"/>
        <v>-6.8367330000000948E-2</v>
      </c>
      <c r="J23" s="81"/>
      <c r="K23" s="84"/>
      <c r="S23" s="1"/>
      <c r="T23" s="1"/>
      <c r="U23" s="1"/>
      <c r="V23" s="1"/>
    </row>
    <row r="24" spans="1:22" ht="27">
      <c r="A24" s="55"/>
      <c r="B24" s="49"/>
      <c r="C24" s="50">
        <v>8.0000000000000004E-4</v>
      </c>
      <c r="D24" s="49">
        <v>1</v>
      </c>
      <c r="E24" s="51">
        <v>-122.56186022999999</v>
      </c>
      <c r="F24" s="49">
        <f t="shared" si="3"/>
        <v>-1582.3418572300002</v>
      </c>
      <c r="G24" s="51">
        <v>-122.6302154</v>
      </c>
      <c r="H24" s="49">
        <f t="shared" si="1"/>
        <v>-1582.4102124000001</v>
      </c>
      <c r="I24" s="49">
        <f>(G24-E24)</f>
        <v>-6.8355170000003795E-2</v>
      </c>
      <c r="J24" s="82"/>
      <c r="K24" s="79"/>
      <c r="S24" s="1"/>
      <c r="T24" s="1"/>
      <c r="U24" s="1"/>
      <c r="V24" s="1"/>
    </row>
    <row r="25" spans="1:22" ht="27">
      <c r="A25" s="55"/>
      <c r="B25" s="49"/>
      <c r="C25" s="54">
        <v>5.9999999999999995E-4</v>
      </c>
      <c r="D25" s="49">
        <v>1</v>
      </c>
      <c r="E25" s="51">
        <v>-122.5618612</v>
      </c>
      <c r="F25" s="49">
        <f t="shared" si="3"/>
        <v>-1582.3418582000002</v>
      </c>
      <c r="G25" s="51">
        <v>-122.63021535</v>
      </c>
      <c r="H25" s="49">
        <f t="shared" si="1"/>
        <v>-1582.4102123500002</v>
      </c>
      <c r="I25" s="49">
        <f>(G25-E25)</f>
        <v>-6.8354150000004665E-2</v>
      </c>
      <c r="J25" s="82"/>
      <c r="K25" s="79"/>
      <c r="S25" s="1"/>
      <c r="T25" s="1"/>
      <c r="U25" s="1"/>
      <c r="V25" s="1"/>
    </row>
    <row r="26" spans="1:22" ht="27">
      <c r="A26" s="48"/>
      <c r="B26" s="49"/>
      <c r="C26" s="54">
        <v>4.0000000000000002E-4</v>
      </c>
      <c r="D26" s="49">
        <v>1</v>
      </c>
      <c r="E26" s="51">
        <v>-122.56186267</v>
      </c>
      <c r="F26" s="49">
        <f t="shared" si="3"/>
        <v>-1582.3418596700001</v>
      </c>
      <c r="G26" s="51">
        <v>-122.63022758</v>
      </c>
      <c r="H26" s="49">
        <f t="shared" si="1"/>
        <v>-1582.41022458</v>
      </c>
      <c r="I26" s="49">
        <f>(G26-E26)</f>
        <v>-6.8364909999999668E-2</v>
      </c>
      <c r="J26" s="82"/>
      <c r="K26" s="79"/>
      <c r="S26" s="1"/>
      <c r="T26" s="1"/>
      <c r="U26" s="1"/>
      <c r="V26" s="1"/>
    </row>
    <row r="27" spans="1:22" ht="28" thickBot="1">
      <c r="A27" s="60"/>
      <c r="B27" s="57"/>
      <c r="C27" s="57">
        <v>2.5000000000000001E-4</v>
      </c>
      <c r="D27" s="57">
        <v>1</v>
      </c>
      <c r="E27" s="51">
        <v>-122.56187131999999</v>
      </c>
      <c r="F27" s="49">
        <f t="shared" si="3"/>
        <v>-1582.34186832</v>
      </c>
      <c r="G27" s="51">
        <v>-122.63023865</v>
      </c>
      <c r="H27" s="49">
        <f t="shared" si="1"/>
        <v>-1582.41023565</v>
      </c>
      <c r="I27" s="49">
        <f>(G27-E27)</f>
        <v>-6.8367330000000948E-2</v>
      </c>
      <c r="J27" s="83"/>
      <c r="K27" s="80"/>
      <c r="S27" s="1"/>
      <c r="T27" s="1"/>
      <c r="U27" s="1"/>
      <c r="V27" s="1"/>
    </row>
    <row r="28" spans="1:22" ht="27">
      <c r="F28" s="111"/>
      <c r="G28" s="110"/>
      <c r="H28" s="111"/>
      <c r="I28" s="111"/>
      <c r="S28" s="1"/>
      <c r="T28" s="1"/>
      <c r="U28" s="1"/>
      <c r="V28" s="1"/>
    </row>
    <row r="29" spans="1:22" ht="28" thickBot="1">
      <c r="F29" s="111"/>
      <c r="G29" s="110"/>
      <c r="H29" s="111"/>
      <c r="I29" s="111"/>
      <c r="S29" s="1"/>
      <c r="T29" s="1"/>
      <c r="U29" s="1"/>
      <c r="V29" s="1"/>
    </row>
    <row r="30" spans="1:22" ht="30" thickBot="1">
      <c r="A30" s="61">
        <v>2</v>
      </c>
      <c r="B30" s="62">
        <v>0</v>
      </c>
      <c r="C30" s="63">
        <v>1E-3</v>
      </c>
      <c r="D30" s="64">
        <v>1</v>
      </c>
      <c r="E30" s="65"/>
      <c r="F30" s="65"/>
      <c r="G30" s="65"/>
      <c r="H30" s="65"/>
      <c r="I30" s="65"/>
      <c r="J30" s="65"/>
      <c r="K30" s="66"/>
      <c r="T30" s="1"/>
      <c r="U30" s="1"/>
      <c r="V30" s="1"/>
    </row>
    <row r="31" spans="1:22" ht="30" thickBot="1">
      <c r="A31" s="61">
        <v>2</v>
      </c>
      <c r="B31" s="65">
        <v>1</v>
      </c>
      <c r="C31" s="67">
        <v>1E-3</v>
      </c>
      <c r="D31" s="65">
        <v>1</v>
      </c>
      <c r="E31" s="64">
        <f>-122.63303336</f>
        <v>-122.63303336</v>
      </c>
      <c r="F31" s="68">
        <f>(E31+-1459.779997)</f>
        <v>-1582.41303036</v>
      </c>
      <c r="G31" s="65">
        <v>-122.64137461999999</v>
      </c>
      <c r="H31" s="68">
        <f>(G31+-1459.779997)</f>
        <v>-1582.4213716200002</v>
      </c>
      <c r="I31" s="68">
        <f>(G31-E31)</f>
        <v>-8.3412599999945769E-3</v>
      </c>
      <c r="J31" s="65"/>
      <c r="K31" s="85"/>
      <c r="T31" s="1"/>
      <c r="U31" s="1"/>
      <c r="V31" s="1"/>
    </row>
    <row r="32" spans="1:22" ht="30" thickBot="1">
      <c r="A32" s="69"/>
      <c r="B32" s="108"/>
      <c r="C32" s="139">
        <v>8.0000000000000004E-4</v>
      </c>
      <c r="D32" s="108">
        <v>1</v>
      </c>
      <c r="E32" s="140">
        <f>-122.63303336</f>
        <v>-122.63303336</v>
      </c>
      <c r="F32" s="70">
        <f>(E32+-1459.779997)</f>
        <v>-1582.41303036</v>
      </c>
      <c r="G32" s="108">
        <v>-122.64137461999999</v>
      </c>
      <c r="H32" s="70">
        <f>(G32+-1459.779997)</f>
        <v>-1582.4213716200002</v>
      </c>
      <c r="I32" s="70">
        <f>(G32-E32)</f>
        <v>-8.3412599999945769E-3</v>
      </c>
      <c r="J32" s="108"/>
      <c r="K32" s="71"/>
      <c r="T32" s="1"/>
      <c r="U32" s="1"/>
      <c r="V32" s="1"/>
    </row>
    <row r="33" spans="1:25" ht="30" thickBot="1">
      <c r="A33" s="69"/>
      <c r="B33" s="108"/>
      <c r="C33" s="141">
        <v>5.9999999999999995E-4</v>
      </c>
      <c r="D33" s="140">
        <v>1</v>
      </c>
      <c r="E33" s="140">
        <v>-122.63393250999999</v>
      </c>
      <c r="F33" s="70">
        <f>(E33+-1459.779997)</f>
        <v>-1582.4139295100001</v>
      </c>
      <c r="G33" s="140">
        <v>-122.64164163</v>
      </c>
      <c r="H33" s="70">
        <f>(G33+-1459.779997)</f>
        <v>-1582.4216386300002</v>
      </c>
      <c r="I33" s="70">
        <f>(G33-E33)</f>
        <v>-7.709120000001235E-3</v>
      </c>
      <c r="J33" s="108"/>
      <c r="K33" s="71"/>
      <c r="T33" s="1"/>
      <c r="U33" s="1"/>
      <c r="V33" s="1"/>
    </row>
    <row r="34" spans="1:25" ht="30" thickBot="1">
      <c r="A34" s="69"/>
      <c r="B34" s="108"/>
      <c r="C34" s="141">
        <v>4.0000000000000002E-4</v>
      </c>
      <c r="D34" s="108">
        <v>1</v>
      </c>
      <c r="E34" s="140">
        <v>-122.63495587</v>
      </c>
      <c r="F34" s="70">
        <f>(E34+-1459.779997)</f>
        <v>-1582.41495287</v>
      </c>
      <c r="G34" s="140">
        <v>-122.64195273999999</v>
      </c>
      <c r="H34" s="70">
        <f>(G34+-1459.779997)</f>
        <v>-1582.4219497400002</v>
      </c>
      <c r="I34" s="70">
        <f>(G34-E34)</f>
        <v>-6.9968699999947148E-3</v>
      </c>
      <c r="J34" s="108"/>
      <c r="K34" s="71"/>
      <c r="T34" s="1"/>
      <c r="U34" s="1"/>
      <c r="V34" s="1"/>
    </row>
    <row r="35" spans="1:25" ht="30" thickBot="1">
      <c r="A35" s="72"/>
      <c r="B35" s="70"/>
      <c r="C35" s="73">
        <v>2.5000000000000001E-4</v>
      </c>
      <c r="D35" s="70">
        <v>1</v>
      </c>
      <c r="E35" s="74">
        <v>-122.63761187999999</v>
      </c>
      <c r="F35" s="70">
        <f>(E35+-1459.779997)</f>
        <v>-1582.41760888</v>
      </c>
      <c r="G35" s="74">
        <v>-122.6426682</v>
      </c>
      <c r="H35" s="70">
        <f>(G35+-1459.779997)</f>
        <v>-1582.4226652000002</v>
      </c>
      <c r="I35" s="70">
        <f>(G35-E35)</f>
        <v>-5.0563200000084407E-3</v>
      </c>
      <c r="J35" s="70"/>
      <c r="K35" s="75"/>
      <c r="T35" s="1"/>
      <c r="U35" s="1"/>
      <c r="V35" s="1"/>
    </row>
    <row r="36" spans="1:25" ht="30" thickBot="1">
      <c r="A36" s="100">
        <v>2</v>
      </c>
      <c r="B36" s="101">
        <v>2</v>
      </c>
      <c r="C36" s="102">
        <v>1E-3</v>
      </c>
      <c r="D36" s="101">
        <v>1</v>
      </c>
      <c r="E36" s="101">
        <v>-122.64565257</v>
      </c>
      <c r="F36" s="70">
        <f>(E36-1459.779997)</f>
        <v>-1582.4256495700001</v>
      </c>
      <c r="G36" s="142">
        <v>-122.65938692</v>
      </c>
      <c r="H36" s="70">
        <f>(G36+-1459.779997)</f>
        <v>-1582.4393839200002</v>
      </c>
      <c r="I36" s="70">
        <f>(G36-E36)</f>
        <v>-1.3734350000007112E-2</v>
      </c>
      <c r="J36" s="65"/>
      <c r="K36" s="66"/>
      <c r="W36" s="165"/>
      <c r="X36" s="166"/>
      <c r="Y36" s="167"/>
    </row>
    <row r="37" spans="1:25" ht="30" thickBot="1">
      <c r="A37" s="103"/>
      <c r="B37" s="142"/>
      <c r="C37" s="143">
        <v>8.0000000000000004E-4</v>
      </c>
      <c r="D37" s="142">
        <v>1</v>
      </c>
      <c r="E37" s="101">
        <v>-122.64565257</v>
      </c>
      <c r="F37" s="70">
        <f>(E37+-1459.779997)</f>
        <v>-1582.4256495700001</v>
      </c>
      <c r="G37" s="142">
        <v>-122.65938692</v>
      </c>
      <c r="H37" s="70">
        <f>(G37+-1459.779997)</f>
        <v>-1582.4393839200002</v>
      </c>
      <c r="I37" s="70">
        <f>(G37-E37)</f>
        <v>-1.3734350000007112E-2</v>
      </c>
      <c r="J37" s="108"/>
      <c r="K37" s="71"/>
      <c r="W37" s="166"/>
      <c r="X37" s="168"/>
      <c r="Y37" s="169"/>
    </row>
    <row r="38" spans="1:25" ht="30" thickBot="1">
      <c r="A38" s="105"/>
      <c r="B38" s="142"/>
      <c r="C38" s="143">
        <v>5.9999999999999995E-4</v>
      </c>
      <c r="D38" s="142">
        <v>1</v>
      </c>
      <c r="E38" s="142">
        <v>-122.64717277</v>
      </c>
      <c r="F38" s="70">
        <f>(E38+-1459.779997)</f>
        <v>-1582.4271697700001</v>
      </c>
      <c r="G38" s="146">
        <v>-122.66003397</v>
      </c>
      <c r="H38" s="70">
        <f>(G38+-1459.779997)</f>
        <v>-1582.4400309700002</v>
      </c>
      <c r="I38" s="70">
        <f>(G38-E38)</f>
        <v>-1.2861200000003237E-2</v>
      </c>
      <c r="J38" s="108"/>
      <c r="K38" s="71"/>
      <c r="W38" s="166"/>
      <c r="X38" s="166"/>
      <c r="Y38" s="170"/>
    </row>
    <row r="39" spans="1:25" ht="30" thickBot="1">
      <c r="A39" s="105"/>
      <c r="B39" s="142"/>
      <c r="C39" s="143">
        <v>4.0000000000000002E-4</v>
      </c>
      <c r="D39" s="144">
        <v>1</v>
      </c>
      <c r="E39" s="144">
        <v>-122.64913586999999</v>
      </c>
      <c r="F39" s="70">
        <f>(E39+-1459.779997)</f>
        <v>-1582.4291328700001</v>
      </c>
      <c r="G39" s="142">
        <v>-122.66091443000001</v>
      </c>
      <c r="H39" s="70">
        <f>(G39+-1459.779997)</f>
        <v>-1582.4409114300001</v>
      </c>
      <c r="I39" s="70">
        <f>(G39-E39)</f>
        <v>-1.177856000001043E-2</v>
      </c>
      <c r="J39" s="108"/>
      <c r="K39" s="71"/>
      <c r="W39" s="110"/>
      <c r="X39" s="110"/>
      <c r="Y39" s="110"/>
    </row>
    <row r="40" spans="1:25" ht="30" thickBot="1">
      <c r="A40" s="106"/>
      <c r="B40" s="104"/>
      <c r="C40" s="107">
        <v>2.5000000000000001E-4</v>
      </c>
      <c r="D40" s="104">
        <v>1</v>
      </c>
      <c r="E40" s="145">
        <v>-122.65203171208501</v>
      </c>
      <c r="F40" s="70">
        <f>(E40+-1459.779997)</f>
        <v>-1582.4320287120852</v>
      </c>
      <c r="G40" s="74">
        <v>-122.66218381</v>
      </c>
      <c r="H40" s="70">
        <f>(G40+-1459.779997)</f>
        <v>-1582.4421808100001</v>
      </c>
      <c r="I40" s="70">
        <f>(G40-E40)</f>
        <v>-1.0152097914996716E-2</v>
      </c>
      <c r="J40" s="70"/>
      <c r="K40" s="75"/>
    </row>
    <row r="41" spans="1:25" ht="30" thickBot="1">
      <c r="A41" s="105">
        <v>2</v>
      </c>
      <c r="B41" s="142">
        <v>3</v>
      </c>
      <c r="C41" s="143">
        <v>1E-3</v>
      </c>
      <c r="D41" s="142">
        <v>1</v>
      </c>
      <c r="E41" s="146">
        <v>-122.64572515</v>
      </c>
      <c r="F41" s="70">
        <f>(E41+-1459.779997)</f>
        <v>-1582.4257221500002</v>
      </c>
      <c r="G41" s="142">
        <v>-122.65972164999999</v>
      </c>
      <c r="H41" s="70">
        <f>(G41+-1459.779997)</f>
        <v>-1582.43971865</v>
      </c>
      <c r="I41" s="70">
        <f>(G41-E41)</f>
        <v>-1.3996499999990419E-2</v>
      </c>
      <c r="J41" s="108"/>
      <c r="K41" s="71"/>
    </row>
    <row r="42" spans="1:25" ht="30" thickBot="1">
      <c r="A42" s="105"/>
      <c r="B42" s="142"/>
      <c r="C42" s="143">
        <v>8.0000000000000004E-4</v>
      </c>
      <c r="D42" s="142">
        <v>1</v>
      </c>
      <c r="E42" s="142">
        <v>-122.64572515</v>
      </c>
      <c r="F42" s="70">
        <f>(E42+-1459.779997)</f>
        <v>-1582.4257221500002</v>
      </c>
      <c r="G42" s="146">
        <v>-122.65972164999999</v>
      </c>
      <c r="H42" s="70">
        <f>(G42+-1459.779997)</f>
        <v>-1582.43971865</v>
      </c>
      <c r="I42" s="70">
        <f>(G42-E42)</f>
        <v>-1.3996499999990419E-2</v>
      </c>
      <c r="J42" s="108"/>
      <c r="K42" s="71"/>
      <c r="W42" s="147"/>
      <c r="X42" s="147"/>
      <c r="Y42" s="147"/>
    </row>
    <row r="43" spans="1:25" ht="30" thickBot="1">
      <c r="A43" s="105"/>
      <c r="B43" s="142"/>
      <c r="C43" s="143">
        <v>5.9999999999999995E-4</v>
      </c>
      <c r="D43" s="142">
        <v>1</v>
      </c>
      <c r="E43" s="142">
        <v>-122.64722725</v>
      </c>
      <c r="F43" s="70">
        <f>(E43+-1459.779997)</f>
        <v>-1582.4272242500001</v>
      </c>
      <c r="G43" s="142">
        <v>-122.66039720000001</v>
      </c>
      <c r="H43" s="70">
        <f>(G43+-1459.779997)</f>
        <v>-1582.4403942000001</v>
      </c>
      <c r="I43" s="70">
        <f>(G43-E43)</f>
        <v>-1.3169950000005315E-2</v>
      </c>
      <c r="J43" s="108"/>
      <c r="K43" s="71"/>
      <c r="W43" s="147"/>
      <c r="X43" s="147"/>
      <c r="Y43" s="147"/>
    </row>
    <row r="44" spans="1:25" ht="30" thickBot="1">
      <c r="A44" s="105"/>
      <c r="B44" s="142"/>
      <c r="C44" s="143">
        <v>4.0000000000000002E-4</v>
      </c>
      <c r="D44" s="142">
        <v>1</v>
      </c>
      <c r="E44" s="142">
        <v>-122.64929092</v>
      </c>
      <c r="F44" s="70">
        <f>(E44+-1459.779997)</f>
        <v>-1582.4292879200002</v>
      </c>
      <c r="G44" s="144">
        <v>-122.66137799000001</v>
      </c>
      <c r="H44" s="70">
        <f>(G44+-1459.779997)</f>
        <v>-1582.44137499</v>
      </c>
      <c r="I44" s="70">
        <f>(G44-E44)</f>
        <v>-1.2087070000006861E-2</v>
      </c>
      <c r="J44" s="108"/>
      <c r="K44" s="71"/>
      <c r="W44" s="147"/>
      <c r="X44" s="147"/>
      <c r="Y44" s="147"/>
    </row>
    <row r="45" spans="1:25" ht="30" thickBot="1">
      <c r="A45" s="106"/>
      <c r="B45" s="104"/>
      <c r="C45" s="107">
        <v>2.5000000000000001E-4</v>
      </c>
      <c r="D45" s="104">
        <v>1</v>
      </c>
      <c r="E45" s="145">
        <v>-122.65237397999999</v>
      </c>
      <c r="F45" s="70">
        <f>(E45+-1459.779997)</f>
        <v>-1582.4323709800001</v>
      </c>
      <c r="G45" s="145">
        <v>-122.66279040000001</v>
      </c>
      <c r="H45" s="70">
        <f>(G45+-1459.779997)</f>
        <v>-1582.4427874</v>
      </c>
      <c r="I45" s="70">
        <f>(G45-E45)</f>
        <v>-1.0416420000012749E-2</v>
      </c>
      <c r="J45" s="70"/>
      <c r="K45" s="75"/>
    </row>
    <row r="46" spans="1:25" ht="29">
      <c r="F46" s="76"/>
      <c r="L46" s="110"/>
      <c r="M46" s="111"/>
      <c r="N46" s="110"/>
      <c r="O46" s="111"/>
      <c r="P46" s="111"/>
      <c r="Q46" s="77"/>
      <c r="R46" s="77"/>
    </row>
    <row r="47" spans="1:25" ht="32">
      <c r="F47" s="76"/>
      <c r="L47" s="110"/>
      <c r="M47" s="111"/>
      <c r="N47" s="110"/>
      <c r="O47" s="111"/>
      <c r="P47" s="111"/>
      <c r="Q47" s="77"/>
      <c r="R47" s="77"/>
      <c r="W47" s="148"/>
      <c r="X47" s="148"/>
      <c r="Y47" s="148"/>
    </row>
    <row r="48" spans="1:25" ht="33" thickBot="1">
      <c r="L48" s="110"/>
      <c r="M48" s="111"/>
      <c r="N48" s="110"/>
      <c r="O48" s="111"/>
      <c r="P48" s="111"/>
      <c r="Q48" s="77"/>
      <c r="R48" s="77"/>
      <c r="W48" s="148"/>
      <c r="X48" s="148"/>
      <c r="Y48" s="148"/>
    </row>
    <row r="49" spans="1:25" ht="33" thickBot="1">
      <c r="A49" s="86">
        <v>3</v>
      </c>
      <c r="B49" s="87">
        <v>0</v>
      </c>
      <c r="C49" s="88">
        <v>1E-3</v>
      </c>
      <c r="D49" s="89">
        <v>1</v>
      </c>
      <c r="E49" s="87">
        <v>-122.57584808999999</v>
      </c>
      <c r="F49" s="87"/>
      <c r="G49" s="87"/>
      <c r="H49" s="87"/>
      <c r="I49" s="87"/>
      <c r="L49" s="110"/>
      <c r="M49" s="111"/>
      <c r="N49" s="110"/>
      <c r="O49" s="111"/>
      <c r="P49" s="111"/>
      <c r="Q49" s="77"/>
      <c r="R49" s="77"/>
      <c r="W49" s="148"/>
      <c r="X49" s="148"/>
      <c r="Y49" s="148"/>
    </row>
    <row r="50" spans="1:25" ht="29" thickBot="1">
      <c r="A50" s="86">
        <v>3</v>
      </c>
      <c r="B50" s="87">
        <v>1</v>
      </c>
      <c r="C50" s="88">
        <v>1E-3</v>
      </c>
      <c r="D50" s="87">
        <v>1</v>
      </c>
      <c r="E50" s="89">
        <v>-122.63365317</v>
      </c>
      <c r="F50" s="91">
        <f>(E50+-1459.779997)</f>
        <v>-1582.41365017</v>
      </c>
      <c r="G50" s="89">
        <v>-122.64155243</v>
      </c>
      <c r="H50" s="91">
        <f>(G50+-1459.779997)</f>
        <v>-1582.4215494300001</v>
      </c>
      <c r="I50" s="91">
        <f>(G50-E50)</f>
        <v>-7.899260000002073E-3</v>
      </c>
      <c r="Q50" s="87"/>
      <c r="R50" s="90"/>
    </row>
    <row r="51" spans="1:25" ht="29" thickBot="1">
      <c r="A51" s="93"/>
      <c r="B51" s="109"/>
      <c r="C51" s="136">
        <v>8.0000000000000004E-4</v>
      </c>
      <c r="D51" s="137">
        <v>1</v>
      </c>
      <c r="E51" s="109">
        <v>-122.63365317</v>
      </c>
      <c r="F51" s="94">
        <f>(E51+-1459.779997)</f>
        <v>-1582.41365017</v>
      </c>
      <c r="G51" s="137">
        <v>-122.64155243</v>
      </c>
      <c r="H51" s="94">
        <f>(G51+-1459.779997)</f>
        <v>-1582.4215494300001</v>
      </c>
      <c r="I51" s="94">
        <f>(G51-E51)</f>
        <v>-7.899260000002073E-3</v>
      </c>
      <c r="Q51" s="87"/>
      <c r="R51" s="92"/>
    </row>
    <row r="52" spans="1:25" ht="29" thickBot="1">
      <c r="A52" s="93"/>
      <c r="B52" s="109"/>
      <c r="C52" s="136">
        <v>5.9999999999999995E-4</v>
      </c>
      <c r="D52" s="109">
        <v>1</v>
      </c>
      <c r="E52" s="109">
        <v>-122.63471057</v>
      </c>
      <c r="F52" s="94">
        <f>(E52+-1459.779997)</f>
        <v>-1582.41470757</v>
      </c>
      <c r="G52" s="137">
        <v>-122.64185442</v>
      </c>
      <c r="H52" s="94">
        <f>(G52+-1459.779997)</f>
        <v>-1582.4218514200002</v>
      </c>
      <c r="I52" s="94">
        <f>(G52-E52)</f>
        <v>-7.1438500000056138E-3</v>
      </c>
      <c r="Q52" s="109"/>
      <c r="R52" s="95"/>
    </row>
    <row r="53" spans="1:25" ht="29" thickBot="1">
      <c r="A53" s="93"/>
      <c r="B53" s="109"/>
      <c r="C53" s="136">
        <v>4.0000000000000002E-4</v>
      </c>
      <c r="D53" s="109">
        <v>1</v>
      </c>
      <c r="E53" s="109">
        <v>-122.63596833</v>
      </c>
      <c r="F53" s="94">
        <f>(E53+-1459.779997)</f>
        <v>-1582.4159653300001</v>
      </c>
      <c r="G53" s="137">
        <v>-122.64220951999999</v>
      </c>
      <c r="H53" s="94">
        <f>(G53+-1459.779997)</f>
        <v>-1582.4222065200001</v>
      </c>
      <c r="I53" s="94">
        <f>(G53-E53)</f>
        <v>-6.241189999997232E-3</v>
      </c>
      <c r="Q53" s="109"/>
      <c r="R53" s="95"/>
    </row>
    <row r="54" spans="1:25" ht="29" thickBot="1">
      <c r="A54" s="96"/>
      <c r="B54" s="94"/>
      <c r="C54" s="97">
        <v>2.5000000000000001E-4</v>
      </c>
      <c r="D54" s="94">
        <v>1</v>
      </c>
      <c r="E54" s="98">
        <v>-122.6373736</v>
      </c>
      <c r="F54" s="94">
        <f>(E54+-1459.779997)</f>
        <v>-1582.4173706000001</v>
      </c>
      <c r="G54" s="98">
        <v>-122.64255693</v>
      </c>
      <c r="H54" s="94">
        <f>(G54+-1459.779997)</f>
        <v>-1582.42255393</v>
      </c>
      <c r="I54" s="94">
        <f>(G54-E54)</f>
        <v>-5.1833299999941573E-3</v>
      </c>
      <c r="Q54" s="109"/>
      <c r="R54" s="95"/>
    </row>
    <row r="55" spans="1:25" ht="29" thickBot="1">
      <c r="A55" s="86">
        <v>3</v>
      </c>
      <c r="B55" s="87">
        <v>2</v>
      </c>
      <c r="C55" s="88">
        <v>1E-3</v>
      </c>
      <c r="D55" s="87">
        <v>1</v>
      </c>
      <c r="E55" s="87">
        <v>-122.64622369999999</v>
      </c>
      <c r="F55" s="91">
        <f>(E55+-1459.779997)</f>
        <v>-1582.4262207000002</v>
      </c>
      <c r="G55" s="87">
        <v>-122.6595787</v>
      </c>
      <c r="H55" s="94">
        <f>(G55+-1459.779997)</f>
        <v>-1582.4395757000002</v>
      </c>
      <c r="I55" s="94">
        <f>(G55-E55)</f>
        <v>-1.3355000000004225E-2</v>
      </c>
      <c r="Q55" s="94"/>
      <c r="R55" s="99"/>
    </row>
    <row r="56" spans="1:25" ht="29" thickBot="1">
      <c r="A56" s="93"/>
      <c r="B56" s="109"/>
      <c r="C56" s="136">
        <v>8.0000000000000004E-4</v>
      </c>
      <c r="D56" s="109">
        <v>1</v>
      </c>
      <c r="E56" s="137">
        <v>-122.64622369999999</v>
      </c>
      <c r="F56" s="91">
        <f>(E56+-1459.779997)</f>
        <v>-1582.4262207000002</v>
      </c>
      <c r="G56" s="109">
        <v>-122.6595787</v>
      </c>
      <c r="H56" s="94">
        <f>(G56+-1459.779997)</f>
        <v>-1582.4395757000002</v>
      </c>
      <c r="I56" s="94">
        <f>(G56-E56)</f>
        <v>-1.3355000000004225E-2</v>
      </c>
      <c r="Q56" s="87"/>
      <c r="R56" s="90"/>
    </row>
    <row r="57" spans="1:25" ht="29" thickBot="1">
      <c r="A57" s="93"/>
      <c r="B57" s="109"/>
      <c r="C57" s="136">
        <v>5.9999999999999995E-4</v>
      </c>
      <c r="D57" s="109">
        <v>1</v>
      </c>
      <c r="E57" s="137">
        <v>-122.64788268</v>
      </c>
      <c r="F57" s="91">
        <f>(E57+-1459.779997)</f>
        <v>-1582.4278796800002</v>
      </c>
      <c r="G57" s="137">
        <v>-122.66024483</v>
      </c>
      <c r="H57" s="94">
        <f>(G57+-1459.779997)</f>
        <v>-1582.4402418300001</v>
      </c>
      <c r="I57" s="94">
        <f>(G57-E57)</f>
        <v>-1.2362150000001293E-2</v>
      </c>
      <c r="Q57" s="109"/>
      <c r="R57" s="95"/>
    </row>
    <row r="58" spans="1:25" ht="29" thickBot="1">
      <c r="A58" s="93"/>
      <c r="B58" s="109"/>
      <c r="C58" s="136">
        <v>4.0000000000000002E-4</v>
      </c>
      <c r="D58" s="137">
        <v>1</v>
      </c>
      <c r="E58" s="109">
        <v>-122.65021666</v>
      </c>
      <c r="F58" s="91">
        <f>(E58+-1459.779997)</f>
        <v>-1582.4302136600002</v>
      </c>
      <c r="G58" s="137">
        <v>-122.66121622</v>
      </c>
      <c r="H58" s="94">
        <f>(G58+-1459.779997)</f>
        <v>-1582.44121322</v>
      </c>
      <c r="I58" s="94">
        <f>(G58-E58)</f>
        <v>-1.0999560000001907E-2</v>
      </c>
      <c r="Q58" s="109"/>
      <c r="R58" s="95"/>
    </row>
    <row r="59" spans="1:25" ht="29" thickBot="1">
      <c r="A59" s="96"/>
      <c r="B59" s="94"/>
      <c r="C59" s="97">
        <v>2.5000000000000001E-4</v>
      </c>
      <c r="D59" s="94">
        <v>1</v>
      </c>
      <c r="E59" s="109">
        <v>-122.65295556</v>
      </c>
      <c r="F59" s="91">
        <f>(E59+-1459.779997)</f>
        <v>-1582.4329525600001</v>
      </c>
      <c r="G59" s="137">
        <v>-122.66224723000001</v>
      </c>
      <c r="H59" s="94">
        <f>(G59+-1459.779997)</f>
        <v>-1582.4422442300001</v>
      </c>
      <c r="I59" s="94">
        <f>(G59-E59)</f>
        <v>-9.2916700000102992E-3</v>
      </c>
      <c r="Q59" s="109"/>
      <c r="R59" s="95"/>
    </row>
    <row r="60" spans="1:25" ht="29" thickBot="1">
      <c r="A60" s="93">
        <v>3</v>
      </c>
      <c r="B60" s="109">
        <v>3</v>
      </c>
      <c r="C60" s="136">
        <v>1E-3</v>
      </c>
      <c r="D60" s="109">
        <v>1</v>
      </c>
      <c r="E60" s="109">
        <v>-122.64619115000001</v>
      </c>
      <c r="F60" s="91">
        <f>(E60+-1459.779997)</f>
        <v>-1582.4261881500001</v>
      </c>
      <c r="G60" s="109">
        <v>-122.65988043</v>
      </c>
      <c r="H60" s="94">
        <f>(G60+-1459.779997)</f>
        <v>-1582.43987743</v>
      </c>
      <c r="I60" s="94">
        <f>(G60-E60)</f>
        <v>-1.3689279999994142E-2</v>
      </c>
      <c r="Q60" s="94"/>
      <c r="R60" s="99"/>
    </row>
    <row r="61" spans="1:25" ht="29" thickBot="1">
      <c r="A61" s="93"/>
      <c r="B61" s="109"/>
      <c r="C61" s="136">
        <v>8.0000000000000004E-4</v>
      </c>
      <c r="D61" s="109">
        <v>1</v>
      </c>
      <c r="E61" s="109">
        <v>-122.64619115000001</v>
      </c>
      <c r="F61" s="91">
        <f>(E61+-1459.779997)</f>
        <v>-1582.4261881500001</v>
      </c>
      <c r="G61" s="109">
        <v>-122.65988043</v>
      </c>
      <c r="H61" s="94">
        <f>(G61+-1459.779997)</f>
        <v>-1582.43987743</v>
      </c>
      <c r="I61" s="94">
        <f>(G61-E61)</f>
        <v>-1.3689279999994142E-2</v>
      </c>
      <c r="Q61" s="109"/>
      <c r="R61" s="95"/>
    </row>
    <row r="62" spans="1:25" ht="29" thickBot="1">
      <c r="A62" s="93"/>
      <c r="B62" s="109"/>
      <c r="C62" s="136">
        <v>5.9999999999999995E-4</v>
      </c>
      <c r="D62" s="109">
        <v>1</v>
      </c>
      <c r="E62" s="109">
        <v>-122.64789367</v>
      </c>
      <c r="F62" s="91">
        <f>(E62+-1459.779997)</f>
        <v>-1582.4278906700001</v>
      </c>
      <c r="G62" s="109">
        <v>-122.66058977</v>
      </c>
      <c r="H62" s="94">
        <f>(G62+-1459.779997)</f>
        <v>-1582.4405867700002</v>
      </c>
      <c r="I62" s="94">
        <f>(G62-E62)</f>
        <v>-1.2696099999999433E-2</v>
      </c>
      <c r="Q62" s="109"/>
      <c r="R62" s="95"/>
    </row>
    <row r="63" spans="1:25" ht="29" thickBot="1">
      <c r="A63" s="93"/>
      <c r="B63" s="109"/>
      <c r="C63" s="136">
        <v>4.0000000000000002E-4</v>
      </c>
      <c r="D63" s="109">
        <v>1</v>
      </c>
      <c r="E63" s="109">
        <v>-122.65029937</v>
      </c>
      <c r="F63" s="91">
        <f>(E63+-1459.779997)</f>
        <v>-1582.4302963700002</v>
      </c>
      <c r="G63" s="138">
        <v>-122.66164599</v>
      </c>
      <c r="H63" s="94">
        <f>(G63+-1459.779997)</f>
        <v>-1582.44164299</v>
      </c>
      <c r="I63" s="94">
        <f>(G63-E63)</f>
        <v>-1.1346619999997642E-2</v>
      </c>
      <c r="Q63" s="109"/>
      <c r="R63" s="95"/>
    </row>
    <row r="64" spans="1:25" ht="29" thickBot="1">
      <c r="A64" s="96"/>
      <c r="B64" s="94"/>
      <c r="C64" s="97">
        <v>2.5000000000000001E-4</v>
      </c>
      <c r="D64" s="98">
        <v>1</v>
      </c>
      <c r="E64" s="98">
        <v>-122.65312969</v>
      </c>
      <c r="F64" s="91">
        <f>(E64+-1459.779997)</f>
        <v>-1582.4331266900001</v>
      </c>
      <c r="G64" s="98">
        <v>-122.66276946000001</v>
      </c>
      <c r="H64" s="94">
        <f>(G64+-1459.779997)</f>
        <v>-1582.44276646</v>
      </c>
      <c r="I64" s="94">
        <f>(G64-E64)</f>
        <v>-9.6397700000068198E-3</v>
      </c>
      <c r="Q64" s="109"/>
      <c r="R64" s="95"/>
    </row>
    <row r="65" spans="1:18" ht="30" thickBot="1">
      <c r="E65" s="110"/>
      <c r="F65" s="111"/>
      <c r="G65" s="110"/>
      <c r="H65" s="111"/>
      <c r="I65" s="111"/>
      <c r="Q65" s="94"/>
      <c r="R65" s="99"/>
    </row>
    <row r="66" spans="1:18" ht="29">
      <c r="E66" s="110"/>
      <c r="F66" s="111"/>
      <c r="G66" s="110"/>
      <c r="H66" s="111"/>
      <c r="I66" s="111"/>
      <c r="Q66" s="77"/>
      <c r="R66" s="77"/>
    </row>
    <row r="67" spans="1:18" ht="29">
      <c r="E67" s="110"/>
      <c r="F67" s="111"/>
      <c r="G67" s="110"/>
      <c r="H67" s="111"/>
      <c r="I67" s="111"/>
      <c r="Q67" s="77"/>
      <c r="R67" s="77"/>
    </row>
    <row r="68" spans="1:18" ht="30" thickBot="1">
      <c r="E68" s="110"/>
      <c r="F68" s="111"/>
      <c r="G68" s="110"/>
      <c r="H68" s="111"/>
      <c r="I68" s="111"/>
      <c r="Q68" s="77"/>
      <c r="R68" s="77"/>
    </row>
    <row r="69" spans="1:18" ht="30" thickBot="1">
      <c r="A69" s="112">
        <v>4</v>
      </c>
      <c r="B69" s="113">
        <v>0</v>
      </c>
      <c r="C69" s="114"/>
      <c r="D69" s="113">
        <v>1</v>
      </c>
      <c r="E69" s="115">
        <v>-122.55957576</v>
      </c>
      <c r="F69" s="113">
        <f>(E69+-1459.779997)</f>
        <v>-1582.33957276</v>
      </c>
      <c r="G69" s="113">
        <v>-122.62598980999999</v>
      </c>
      <c r="H69" s="113">
        <f>(G69+-1459.779997)</f>
        <v>-1582.4059868100001</v>
      </c>
      <c r="I69" s="113">
        <f>(G69-E69)</f>
        <v>-6.6414049999991676E-2</v>
      </c>
      <c r="Q69" s="77"/>
      <c r="R69" s="77"/>
    </row>
    <row r="70" spans="1:18" ht="29" thickBot="1">
      <c r="A70" s="117">
        <v>4</v>
      </c>
      <c r="B70" s="118">
        <v>1</v>
      </c>
      <c r="C70" s="119">
        <v>1E-3</v>
      </c>
      <c r="D70" s="118">
        <v>1</v>
      </c>
      <c r="E70" s="120">
        <v>-122.63365327</v>
      </c>
      <c r="F70" s="113">
        <f>(E70+-1459.779997)</f>
        <v>-1582.4136502700001</v>
      </c>
      <c r="G70" s="120">
        <v>-122.6415543</v>
      </c>
      <c r="H70" s="113">
        <f>(G70+-1459.779997)</f>
        <v>-1582.4215513000001</v>
      </c>
      <c r="I70" s="113">
        <f>(G70-E70)</f>
        <v>-7.9010299999993094E-3</v>
      </c>
      <c r="Q70" s="113"/>
      <c r="R70" s="116"/>
    </row>
    <row r="71" spans="1:18" ht="29" thickBot="1">
      <c r="A71" s="122"/>
      <c r="B71" s="123"/>
      <c r="C71" s="124">
        <v>8.0000000000000004E-4</v>
      </c>
      <c r="D71" s="125">
        <v>1</v>
      </c>
      <c r="E71" s="125">
        <v>-122.63365327</v>
      </c>
      <c r="F71" s="126">
        <f>(E71+-1459.779997)</f>
        <v>-1582.4136502700001</v>
      </c>
      <c r="G71" s="125">
        <v>-122.6415543</v>
      </c>
      <c r="H71" s="126">
        <f>(G71+-1459.779997)</f>
        <v>-1582.4215513000001</v>
      </c>
      <c r="I71" s="126">
        <f>(G71-E71)</f>
        <v>-7.9010299999993094E-3</v>
      </c>
      <c r="Q71" s="118"/>
      <c r="R71" s="121"/>
    </row>
    <row r="72" spans="1:18" ht="29" thickBot="1">
      <c r="A72" s="122"/>
      <c r="B72" s="123"/>
      <c r="C72" s="124">
        <v>5.9999999999999995E-4</v>
      </c>
      <c r="D72" s="123">
        <v>1</v>
      </c>
      <c r="E72" s="125">
        <v>-122.63469320999999</v>
      </c>
      <c r="F72" s="126">
        <f>(E72+-1459.779997)</f>
        <v>-1582.4146902100001</v>
      </c>
      <c r="G72" s="125">
        <v>-122.6418489</v>
      </c>
      <c r="H72" s="126">
        <f>(G72+-1459.779997)</f>
        <v>-1582.4218459000001</v>
      </c>
      <c r="I72" s="126">
        <f>(G72-E72)</f>
        <v>-7.1556900000047108E-3</v>
      </c>
      <c r="Q72" s="123"/>
      <c r="R72" s="127"/>
    </row>
    <row r="73" spans="1:18" ht="29" thickBot="1">
      <c r="A73" s="122"/>
      <c r="B73" s="123"/>
      <c r="C73" s="124">
        <v>4.0000000000000002E-4</v>
      </c>
      <c r="D73" s="123">
        <v>1</v>
      </c>
      <c r="E73" s="123">
        <v>-122.63595605</v>
      </c>
      <c r="F73" s="126">
        <f>(E73+-1459.779997)</f>
        <v>-1582.4159530500001</v>
      </c>
      <c r="G73" s="125">
        <v>-122.64220992</v>
      </c>
      <c r="H73" s="126">
        <f>(G73+-1459.779997)</f>
        <v>-1582.42220692</v>
      </c>
      <c r="I73" s="126">
        <f>(G73-E73)</f>
        <v>-6.2538699999947767E-3</v>
      </c>
      <c r="Q73" s="123"/>
      <c r="R73" s="127"/>
    </row>
    <row r="74" spans="1:18" ht="29" thickBot="1">
      <c r="A74" s="128"/>
      <c r="B74" s="126"/>
      <c r="C74" s="129">
        <v>2.5000000000000001E-4</v>
      </c>
      <c r="D74" s="126">
        <v>1</v>
      </c>
      <c r="E74" s="126">
        <v>-122.63741831999999</v>
      </c>
      <c r="F74" s="126">
        <f>(E74+-1459.779997)</f>
        <v>-1582.4174153200001</v>
      </c>
      <c r="G74" s="130">
        <v>-122.64258112</v>
      </c>
      <c r="H74" s="126">
        <f>(G74+-1459.779997)</f>
        <v>-1582.42257812</v>
      </c>
      <c r="I74" s="126">
        <f>(G74-E74)</f>
        <v>-5.1628000000079055E-3</v>
      </c>
      <c r="Q74" s="123"/>
      <c r="R74" s="127"/>
    </row>
    <row r="75" spans="1:18" ht="29" thickBot="1">
      <c r="A75" s="117">
        <v>4</v>
      </c>
      <c r="B75" s="118">
        <v>2</v>
      </c>
      <c r="C75" s="119">
        <v>1E-3</v>
      </c>
      <c r="D75" s="118">
        <v>1</v>
      </c>
      <c r="E75" s="118">
        <v>-122.6462227</v>
      </c>
      <c r="F75" s="126">
        <f>(E75+-1459.779997)</f>
        <v>-1582.4262197</v>
      </c>
      <c r="G75" s="118">
        <v>-122.65957829</v>
      </c>
      <c r="H75" s="126">
        <f>(G75+-1459.779997)</f>
        <v>-1582.43957529</v>
      </c>
      <c r="I75" s="126">
        <f t="shared" ref="I75:I81" si="4">(G75-E75)</f>
        <v>-1.3355590000003303E-2</v>
      </c>
      <c r="Q75" s="126"/>
      <c r="R75" s="131"/>
    </row>
    <row r="76" spans="1:18" ht="29" thickBot="1">
      <c r="A76" s="122"/>
      <c r="B76" s="123"/>
      <c r="C76" s="124">
        <v>8.0000000000000004E-4</v>
      </c>
      <c r="D76" s="123">
        <v>1</v>
      </c>
      <c r="E76" s="146">
        <v>-122.6462227</v>
      </c>
      <c r="F76" s="126">
        <f t="shared" ref="F76:F80" si="5">(E76+-1459.779997)</f>
        <v>-1582.4262197</v>
      </c>
      <c r="G76" s="146">
        <v>-122.65957829</v>
      </c>
      <c r="H76" s="126">
        <f>(G76+-1459.779997)</f>
        <v>-1582.43957529</v>
      </c>
      <c r="I76" s="126">
        <f t="shared" si="4"/>
        <v>-1.3355590000003303E-2</v>
      </c>
      <c r="Q76" s="118"/>
      <c r="R76" s="121"/>
    </row>
    <row r="77" spans="1:18" ht="29" thickBot="1">
      <c r="A77" s="122"/>
      <c r="B77" s="123"/>
      <c r="C77" s="124">
        <v>5.9999999999999995E-4</v>
      </c>
      <c r="D77" s="125">
        <v>1</v>
      </c>
      <c r="E77" s="123">
        <v>-122.64788799</v>
      </c>
      <c r="F77" s="126">
        <f t="shared" si="5"/>
        <v>-1582.4278849900002</v>
      </c>
      <c r="G77" s="132">
        <v>-122.66024523</v>
      </c>
      <c r="H77" s="126">
        <f>(G77+-1459.779997)</f>
        <v>-1582.4402422300002</v>
      </c>
      <c r="I77" s="126">
        <f t="shared" si="4"/>
        <v>-1.2357240000000047E-2</v>
      </c>
      <c r="Q77" s="123"/>
      <c r="R77" s="127"/>
    </row>
    <row r="78" spans="1:18" ht="29" thickBot="1">
      <c r="A78" s="122"/>
      <c r="B78" s="123"/>
      <c r="C78" s="124">
        <v>4.0000000000000002E-4</v>
      </c>
      <c r="D78" s="123">
        <v>1</v>
      </c>
      <c r="E78" s="125">
        <v>-122.65022422</v>
      </c>
      <c r="F78" s="126">
        <f t="shared" si="5"/>
        <v>-1582.43022122</v>
      </c>
      <c r="G78" s="125">
        <v>-122.66122434</v>
      </c>
      <c r="H78" s="126">
        <f>(G78+-1459.779997)</f>
        <v>-1582.4412213400001</v>
      </c>
      <c r="I78" s="126">
        <f t="shared" si="4"/>
        <v>-1.1000120000005609E-2</v>
      </c>
      <c r="Q78" s="123"/>
      <c r="R78" s="127"/>
    </row>
    <row r="79" spans="1:18" ht="29" thickBot="1">
      <c r="A79" s="128"/>
      <c r="B79" s="126"/>
      <c r="C79" s="129">
        <v>2.5000000000000001E-4</v>
      </c>
      <c r="D79" s="126">
        <v>1</v>
      </c>
      <c r="E79" s="146">
        <v>-122.65301967000001</v>
      </c>
      <c r="F79" s="126">
        <f t="shared" si="5"/>
        <v>-1582.4330166700001</v>
      </c>
      <c r="G79" s="146">
        <v>-122.6622897</v>
      </c>
      <c r="H79" s="126">
        <f>(G79+-1459.779997)</f>
        <v>-1582.4422867000001</v>
      </c>
      <c r="I79" s="126">
        <f t="shared" si="4"/>
        <v>-9.2700299999961544E-3</v>
      </c>
      <c r="Q79" s="123"/>
      <c r="R79" s="127"/>
    </row>
    <row r="80" spans="1:18" ht="29" thickBot="1">
      <c r="A80" s="122">
        <v>4</v>
      </c>
      <c r="B80" s="123">
        <v>3</v>
      </c>
      <c r="C80" s="124">
        <v>1E-3</v>
      </c>
      <c r="D80" s="123">
        <v>1</v>
      </c>
      <c r="E80" s="123">
        <v>-122.6462411</v>
      </c>
      <c r="F80" s="126">
        <f t="shared" si="5"/>
        <v>-1582.4262381000001</v>
      </c>
      <c r="G80" s="123">
        <v>-122.65989633</v>
      </c>
      <c r="H80" s="126">
        <f>(G80+-1459.779997)</f>
        <v>-1582.4398933300001</v>
      </c>
      <c r="I80" s="126">
        <f t="shared" si="4"/>
        <v>-1.3655229999997687E-2</v>
      </c>
      <c r="Q80" s="126"/>
      <c r="R80" s="131"/>
    </row>
    <row r="81" spans="1:18" ht="29" thickBot="1">
      <c r="A81" s="122"/>
      <c r="B81" s="123"/>
      <c r="C81" s="124">
        <v>8.0000000000000004E-4</v>
      </c>
      <c r="D81" s="123">
        <v>1</v>
      </c>
      <c r="E81" s="123">
        <v>-122.6462411</v>
      </c>
      <c r="F81" s="126">
        <f t="shared" ref="F77:H84" si="6">(E81+-1459.779997)</f>
        <v>-1582.4262381000001</v>
      </c>
      <c r="G81" s="123">
        <v>-122.65989633</v>
      </c>
      <c r="H81" s="126">
        <f>(G81+-1459.779997)</f>
        <v>-1582.4398933300001</v>
      </c>
      <c r="I81" s="126">
        <f t="shared" si="4"/>
        <v>-1.3655229999997687E-2</v>
      </c>
      <c r="Q81" s="123"/>
      <c r="R81" s="127"/>
    </row>
    <row r="82" spans="1:18" ht="29" thickBot="1">
      <c r="A82" s="122"/>
      <c r="B82" s="123"/>
      <c r="C82" s="124">
        <v>5.9999999999999995E-4</v>
      </c>
      <c r="D82" s="123">
        <v>1</v>
      </c>
      <c r="E82" s="125">
        <v>-122.64789832</v>
      </c>
      <c r="F82" s="126">
        <f t="shared" si="6"/>
        <v>-1582.4278953200001</v>
      </c>
      <c r="G82" s="123">
        <v>-122.6605869</v>
      </c>
      <c r="H82" s="126">
        <f>(G82+-1459.779997)</f>
        <v>-1582.4405839000001</v>
      </c>
      <c r="I82" s="126">
        <f t="shared" ref="I78:I84" si="7">(G82-E82)</f>
        <v>-1.2688580000002503E-2</v>
      </c>
      <c r="Q82" s="123"/>
      <c r="R82" s="127"/>
    </row>
    <row r="83" spans="1:18" ht="29" thickBot="1">
      <c r="A83" s="122"/>
      <c r="B83" s="123"/>
      <c r="C83" s="124">
        <v>4.0000000000000002E-4</v>
      </c>
      <c r="D83" s="123">
        <v>1</v>
      </c>
      <c r="E83" s="125">
        <v>-122.65029369</v>
      </c>
      <c r="F83" s="126">
        <f t="shared" si="6"/>
        <v>-1582.43029069</v>
      </c>
      <c r="G83" s="125">
        <v>-122.66163936</v>
      </c>
      <c r="H83" s="126">
        <f>(G83+-1459.779997)</f>
        <v>-1582.4416363600001</v>
      </c>
      <c r="I83" s="126">
        <f t="shared" si="7"/>
        <v>-1.1345669999997199E-2</v>
      </c>
      <c r="Q83" s="123"/>
      <c r="R83" s="127"/>
    </row>
    <row r="84" spans="1:18" ht="29" thickBot="1">
      <c r="A84" s="122"/>
      <c r="B84" s="123"/>
      <c r="C84" s="133">
        <v>2.5000000000000001E-4</v>
      </c>
      <c r="D84" s="125">
        <v>1</v>
      </c>
      <c r="E84" s="125">
        <v>-122.65318602000001</v>
      </c>
      <c r="F84" s="126">
        <f t="shared" si="6"/>
        <v>-1582.4331830200001</v>
      </c>
      <c r="G84" s="125">
        <v>-122.66280202999999</v>
      </c>
      <c r="H84" s="126">
        <f>(G84+-1459.779997)</f>
        <v>-1582.4427990300001</v>
      </c>
      <c r="I84" s="126">
        <f t="shared" si="7"/>
        <v>-9.6160099999877957E-3</v>
      </c>
      <c r="Q84" s="123"/>
      <c r="R84" s="127"/>
    </row>
    <row r="85" spans="1:18" ht="29" thickBot="1">
      <c r="A85" s="134"/>
      <c r="B85" s="135"/>
      <c r="C85" s="135"/>
      <c r="D85" s="135"/>
      <c r="E85" s="135"/>
      <c r="F85" s="135"/>
      <c r="G85" s="135"/>
      <c r="H85" s="126"/>
      <c r="I85" s="126"/>
      <c r="Q85" s="123"/>
      <c r="R85" s="127"/>
    </row>
    <row r="86" spans="1:18" ht="29" thickBot="1">
      <c r="Q86" s="126"/>
      <c r="R86" s="131"/>
    </row>
    <row r="92" spans="1:18" ht="29">
      <c r="H92" s="77"/>
      <c r="I92" s="77"/>
    </row>
    <row r="93" spans="1:18" ht="34">
      <c r="A93" s="171" t="s">
        <v>29</v>
      </c>
      <c r="B93" s="172"/>
      <c r="C93" s="172"/>
      <c r="D93" s="172"/>
      <c r="E93" s="173"/>
      <c r="F93" s="173"/>
      <c r="G93" s="173"/>
      <c r="H93" s="173"/>
      <c r="Q93" s="77"/>
      <c r="R93" s="77"/>
    </row>
    <row r="94" spans="1:18" ht="34">
      <c r="A94" s="172"/>
      <c r="B94" s="172"/>
      <c r="C94" s="172"/>
      <c r="D94" s="172"/>
      <c r="E94" s="173"/>
      <c r="F94" s="173"/>
      <c r="G94" s="173"/>
      <c r="H94" s="173"/>
      <c r="R94" s="77"/>
    </row>
    <row r="95" spans="1:18" ht="34">
      <c r="A95" s="172"/>
      <c r="B95" s="172" t="s">
        <v>8</v>
      </c>
      <c r="C95" s="172" t="s">
        <v>22</v>
      </c>
      <c r="D95" s="172" t="s">
        <v>23</v>
      </c>
      <c r="E95" s="173"/>
      <c r="F95" s="173"/>
      <c r="G95" s="173"/>
      <c r="H95" s="173"/>
      <c r="R95" s="77"/>
    </row>
    <row r="96" spans="1:18" ht="34">
      <c r="A96" s="172"/>
      <c r="B96" s="174">
        <v>8.0000000000000004E-4</v>
      </c>
      <c r="C96" s="172">
        <v>-1582.4262381000001</v>
      </c>
      <c r="D96" s="172">
        <v>-1582.4398933300001</v>
      </c>
      <c r="E96" s="175">
        <v>6534</v>
      </c>
      <c r="F96" s="173">
        <f>(D96-C96)</f>
        <v>-1.3655230000040319E-2</v>
      </c>
      <c r="G96" s="173" cm="1">
        <f t="array" ref="G96:H100">LINEST(C96:C99,F96:F99,TRUE,TRUE)</f>
        <v>-1.7240834151147555</v>
      </c>
      <c r="H96" s="173">
        <v>-1582.4497914351882</v>
      </c>
      <c r="R96" s="77"/>
    </row>
    <row r="97" spans="1:20" ht="34">
      <c r="A97" s="172"/>
      <c r="B97" s="174">
        <v>5.9999999999999995E-4</v>
      </c>
      <c r="C97" s="172">
        <v>-1582.4278953200001</v>
      </c>
      <c r="D97" s="172">
        <v>-1582.4405839000001</v>
      </c>
      <c r="E97" s="175">
        <v>9870</v>
      </c>
      <c r="F97" s="173">
        <f t="shared" ref="F97:F99" si="8">(D97-C97)</f>
        <v>-1.2688580000030925E-2</v>
      </c>
      <c r="G97" s="173">
        <v>1.6485000903880907E-2</v>
      </c>
      <c r="H97" s="173">
        <v>1.9655507781928154E-4</v>
      </c>
      <c r="R97" s="77"/>
    </row>
    <row r="98" spans="1:20" ht="34">
      <c r="A98" s="172"/>
      <c r="B98" s="174">
        <v>4.0000000000000002E-4</v>
      </c>
      <c r="C98" s="172">
        <v>-1582.43029069</v>
      </c>
      <c r="D98" s="172">
        <v>-1582.4416363600001</v>
      </c>
      <c r="E98" s="175">
        <v>19285</v>
      </c>
      <c r="F98" s="173">
        <f t="shared" si="8"/>
        <v>-1.1345670000082464E-2</v>
      </c>
      <c r="G98" s="173">
        <v>0.99981718492915517</v>
      </c>
      <c r="H98" s="173">
        <v>5.0014794009371869E-5</v>
      </c>
      <c r="R98" s="77"/>
    </row>
    <row r="99" spans="1:20" ht="34">
      <c r="A99" s="172"/>
      <c r="B99" s="174">
        <v>2.5000000000000001E-4</v>
      </c>
      <c r="C99" s="172">
        <v>-1582.4331830200001</v>
      </c>
      <c r="D99" s="172">
        <v>-1582.4427990300001</v>
      </c>
      <c r="E99" s="175">
        <v>58969</v>
      </c>
      <c r="F99" s="173">
        <f t="shared" si="8"/>
        <v>-9.6160099999451631E-3</v>
      </c>
      <c r="G99" s="173">
        <v>10938.017093545897</v>
      </c>
      <c r="H99" s="173">
        <v>2</v>
      </c>
      <c r="R99" s="77"/>
    </row>
    <row r="100" spans="1:20" ht="29">
      <c r="A100" s="173"/>
      <c r="B100" s="173"/>
      <c r="C100" s="173"/>
      <c r="D100" s="173"/>
      <c r="E100" s="173"/>
      <c r="F100" s="173"/>
      <c r="G100" s="173">
        <v>2.7361226840528001E-5</v>
      </c>
      <c r="H100" s="173">
        <v>5.0029592395998007E-9</v>
      </c>
      <c r="R100" s="77"/>
    </row>
    <row r="101" spans="1:20" ht="29">
      <c r="F101" s="78"/>
      <c r="R101" s="77"/>
    </row>
    <row r="102" spans="1:20" ht="29">
      <c r="F102" s="78"/>
      <c r="H102" s="77"/>
      <c r="I102" s="77"/>
      <c r="J102" s="77"/>
      <c r="K102" s="77"/>
      <c r="L102" s="77"/>
      <c r="M102" s="77"/>
      <c r="N102" s="77"/>
      <c r="O102" s="77"/>
      <c r="R102" s="77"/>
    </row>
    <row r="103" spans="1:20" ht="29">
      <c r="F103" s="78"/>
      <c r="H103" s="77"/>
      <c r="I103" s="77"/>
      <c r="J103" s="77"/>
      <c r="K103" s="77"/>
      <c r="L103" s="77"/>
      <c r="M103" s="77"/>
      <c r="N103" s="77"/>
      <c r="O103" s="77"/>
      <c r="R103" s="77"/>
    </row>
    <row r="104" spans="1:20" ht="29">
      <c r="F104" s="78"/>
      <c r="L104" s="77"/>
      <c r="M104" s="77"/>
      <c r="N104" s="77"/>
      <c r="O104" s="77"/>
      <c r="R104" s="77"/>
    </row>
    <row r="105" spans="1:20" ht="32">
      <c r="A105" s="160" t="s">
        <v>0</v>
      </c>
      <c r="B105" s="160"/>
      <c r="C105" s="160"/>
      <c r="D105" s="160"/>
      <c r="E105" s="160"/>
      <c r="F105" s="160"/>
      <c r="G105" s="160"/>
      <c r="H105" s="160"/>
      <c r="J105" s="155"/>
      <c r="K105" s="155"/>
      <c r="L105" s="155"/>
      <c r="M105" s="155"/>
      <c r="N105" s="155"/>
      <c r="O105" s="155"/>
      <c r="P105" s="77"/>
      <c r="Q105" s="77"/>
      <c r="T105" s="77"/>
    </row>
    <row r="106" spans="1:20" ht="32">
      <c r="A106" s="161"/>
      <c r="B106" s="161"/>
      <c r="C106" s="161"/>
      <c r="D106" s="161"/>
      <c r="E106" s="161"/>
      <c r="F106" s="160"/>
      <c r="G106" s="160"/>
      <c r="H106" s="160"/>
      <c r="J106" s="156"/>
      <c r="K106" s="156"/>
      <c r="L106" s="156"/>
      <c r="M106" s="156"/>
      <c r="N106" s="156"/>
      <c r="O106" s="155"/>
      <c r="P106" s="77"/>
      <c r="Q106" s="77"/>
      <c r="T106" s="77"/>
    </row>
    <row r="107" spans="1:20" ht="32">
      <c r="A107" s="161" t="s">
        <v>26</v>
      </c>
      <c r="B107" s="162">
        <v>-1479.3366410466199</v>
      </c>
      <c r="C107" s="161"/>
      <c r="D107" s="161"/>
      <c r="E107" s="160"/>
      <c r="F107" s="160"/>
      <c r="G107" s="160"/>
      <c r="H107" s="160"/>
      <c r="J107" s="156"/>
      <c r="K107" s="157"/>
      <c r="L107" s="156"/>
      <c r="M107" s="156"/>
      <c r="N107" s="155"/>
      <c r="O107" s="155"/>
      <c r="P107" s="77"/>
      <c r="Q107" s="77"/>
      <c r="T107" s="77"/>
    </row>
    <row r="108" spans="1:20" ht="31">
      <c r="A108" s="163" t="s">
        <v>24</v>
      </c>
      <c r="B108" s="163" t="s">
        <v>27</v>
      </c>
      <c r="C108" s="163" t="s">
        <v>22</v>
      </c>
      <c r="D108" s="163" t="s">
        <v>28</v>
      </c>
      <c r="E108" s="163" t="s">
        <v>23</v>
      </c>
      <c r="F108" s="163" t="s">
        <v>25</v>
      </c>
      <c r="G108" s="160"/>
      <c r="H108" s="160"/>
      <c r="J108" s="158"/>
      <c r="K108" s="158"/>
      <c r="L108" s="158"/>
      <c r="M108" s="158"/>
      <c r="N108" s="158"/>
      <c r="O108" s="158"/>
      <c r="P108" s="77"/>
      <c r="Q108" s="77"/>
      <c r="T108" s="77"/>
    </row>
    <row r="109" spans="1:20" ht="32">
      <c r="A109" s="160">
        <v>1E-3</v>
      </c>
      <c r="B109" s="162">
        <v>-122.33829987999999</v>
      </c>
      <c r="C109" s="160">
        <f>(B109-1479.336641)</f>
        <v>-1601.6749408800001</v>
      </c>
      <c r="D109" s="162">
        <v>-122.35188879</v>
      </c>
      <c r="E109" s="160">
        <f>(D109+B107)</f>
        <v>-1601.6885298366199</v>
      </c>
      <c r="F109" s="162">
        <f>(E109-C109)</f>
        <v>-1.3588956619742021E-2</v>
      </c>
      <c r="G109" s="164" cm="1">
        <f t="array" ref="G109:H113">LINEST(C109:C114,F109:F114,TRUE,TRUE)</f>
        <v>-1.6408372867206935</v>
      </c>
      <c r="H109" s="164">
        <v>-1601.6971603830939</v>
      </c>
      <c r="J109" s="159"/>
      <c r="K109" s="158"/>
      <c r="L109" s="158"/>
      <c r="M109" s="158"/>
      <c r="N109" s="158"/>
      <c r="O109" s="158"/>
      <c r="P109" s="77"/>
      <c r="Q109" s="148"/>
      <c r="R109" s="148"/>
      <c r="T109" s="77"/>
    </row>
    <row r="110" spans="1:20" ht="32">
      <c r="A110" s="160">
        <v>8.0000000000000004E-4</v>
      </c>
      <c r="B110" s="162">
        <v>-122.33978974</v>
      </c>
      <c r="C110" s="160">
        <f>(B110-1479.336641)</f>
        <v>-1601.6764307400001</v>
      </c>
      <c r="D110" s="162">
        <v>-122.35239473</v>
      </c>
      <c r="E110" s="160">
        <f>(D110+B107)</f>
        <v>-1601.6890357766199</v>
      </c>
      <c r="F110" s="162">
        <f t="shared" ref="F110:F114" si="9">(E110-C110)</f>
        <v>-1.2605036619788734E-2</v>
      </c>
      <c r="G110" s="164">
        <v>1.2362243964279677E-2</v>
      </c>
      <c r="H110" s="164">
        <v>1.3645255191985662E-4</v>
      </c>
      <c r="J110" s="159"/>
      <c r="K110" s="158"/>
      <c r="L110" s="158"/>
      <c r="M110" s="158"/>
      <c r="N110" s="158"/>
      <c r="O110" s="158"/>
      <c r="P110" s="77"/>
      <c r="Q110" s="148"/>
      <c r="R110" s="148"/>
      <c r="T110" s="77"/>
    </row>
    <row r="111" spans="1:20" ht="32">
      <c r="A111" s="160">
        <v>5.9999999999999995E-4</v>
      </c>
      <c r="B111" s="162">
        <f>-122.34135851</f>
        <v>-122.34135851000001</v>
      </c>
      <c r="C111" s="160">
        <f>(B111-1479.336641)</f>
        <v>-1601.6779995100001</v>
      </c>
      <c r="D111" s="160">
        <v>-122.35301095</v>
      </c>
      <c r="E111" s="164">
        <f>(D111-1479.336641)</f>
        <v>-1601.6896519500001</v>
      </c>
      <c r="F111" s="162">
        <f t="shared" si="9"/>
        <v>-1.1652440000034403E-2</v>
      </c>
      <c r="G111" s="164">
        <v>0.99977300045718431</v>
      </c>
      <c r="H111" s="164">
        <v>6.0225290045013628E-5</v>
      </c>
      <c r="J111" s="159"/>
      <c r="K111" s="158"/>
      <c r="L111" s="158"/>
      <c r="M111" s="158"/>
      <c r="N111" s="158"/>
      <c r="O111" s="158"/>
      <c r="P111" s="77"/>
      <c r="Q111" s="148"/>
      <c r="R111" s="148"/>
      <c r="T111" s="77"/>
    </row>
    <row r="112" spans="1:20" ht="32">
      <c r="A112" s="160">
        <v>4.0000000000000002E-4</v>
      </c>
      <c r="B112" s="162">
        <v>-122.34346984</v>
      </c>
      <c r="C112" s="160">
        <f>(B112-1479.336641)</f>
        <v>-1601.68011084</v>
      </c>
      <c r="D112" s="160">
        <v>-122.35383066999999</v>
      </c>
      <c r="E112" s="164">
        <f>(D112-1479.336641)</f>
        <v>-1601.6904716700001</v>
      </c>
      <c r="F112" s="162">
        <f t="shared" si="9"/>
        <v>-1.0360830000081478E-2</v>
      </c>
      <c r="G112" s="164">
        <v>17617.180863997128</v>
      </c>
      <c r="H112" s="164">
        <v>4</v>
      </c>
      <c r="J112" s="159"/>
      <c r="K112" s="158"/>
      <c r="L112" s="158"/>
      <c r="M112" s="158"/>
      <c r="N112" s="158"/>
      <c r="O112" s="158"/>
      <c r="P112" s="77"/>
      <c r="Q112" s="148"/>
      <c r="R112" s="148"/>
      <c r="T112" s="77"/>
    </row>
    <row r="113" spans="1:22" ht="32">
      <c r="A113" s="160">
        <v>2.5000000000000001E-4</v>
      </c>
      <c r="B113" s="162">
        <f>-122.34555593</f>
        <v>-122.34555593</v>
      </c>
      <c r="C113" s="160">
        <f>(B113-1479.336641)</f>
        <v>-1601.6821969300001</v>
      </c>
      <c r="D113" s="160">
        <v>-122.35470211000001</v>
      </c>
      <c r="E113" s="164">
        <f>(D113-1479.336641)</f>
        <v>-1601.6913431100002</v>
      </c>
      <c r="F113" s="162">
        <f t="shared" si="9"/>
        <v>-9.146180000016102E-3</v>
      </c>
      <c r="G113" s="164">
        <v>6.3899022337435496E-5</v>
      </c>
      <c r="H113" s="164">
        <v>1.4508342244024069E-8</v>
      </c>
      <c r="J113" s="159"/>
      <c r="K113" s="158"/>
      <c r="L113" s="158"/>
      <c r="M113" s="158"/>
      <c r="N113" s="158"/>
      <c r="O113" s="158"/>
      <c r="P113" s="77"/>
      <c r="Q113" s="148"/>
      <c r="R113" s="148"/>
      <c r="T113" s="77"/>
    </row>
    <row r="114" spans="1:22" ht="29">
      <c r="A114" s="160">
        <v>1.4999999999999999E-4</v>
      </c>
      <c r="B114" s="160">
        <v>-122.34775315725101</v>
      </c>
      <c r="C114" s="160">
        <f>(B114-1479.336641)</f>
        <v>-1601.6843941572511</v>
      </c>
      <c r="D114" s="160">
        <v>-122.35554282245801</v>
      </c>
      <c r="E114" s="164">
        <f>(D114-1479.336641)</f>
        <v>-1601.692183822458</v>
      </c>
      <c r="F114" s="162">
        <f t="shared" si="9"/>
        <v>-7.7896652069284755E-3</v>
      </c>
      <c r="G114" s="160"/>
      <c r="H114" s="160"/>
      <c r="J114" s="77"/>
      <c r="K114" s="77"/>
      <c r="L114" s="77"/>
      <c r="M114" s="77"/>
      <c r="N114" s="77"/>
      <c r="O114" s="77"/>
      <c r="P114" s="77"/>
      <c r="Q114" s="77"/>
      <c r="T114" s="77"/>
    </row>
    <row r="115" spans="1:22" ht="29">
      <c r="A115" s="160"/>
      <c r="B115" s="160"/>
      <c r="C115" s="160"/>
      <c r="D115" s="160"/>
      <c r="E115" s="160"/>
      <c r="F115" s="162"/>
      <c r="G115" s="160"/>
      <c r="H115" s="160"/>
      <c r="J115" s="77"/>
      <c r="K115" s="77"/>
      <c r="L115" s="77"/>
      <c r="M115" s="77"/>
      <c r="N115" s="77"/>
      <c r="O115" s="77"/>
      <c r="P115" s="77"/>
      <c r="Q115" s="77"/>
      <c r="T115" s="77"/>
    </row>
    <row r="116" spans="1:22" ht="29">
      <c r="F116" s="78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</row>
    <row r="117" spans="1:22" ht="29">
      <c r="F117" s="78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r="118" spans="1:22" ht="29">
      <c r="F118" s="78"/>
      <c r="J118" s="77"/>
      <c r="K118" s="77"/>
      <c r="L118" s="77"/>
      <c r="M118" s="77"/>
      <c r="N118" s="77"/>
      <c r="O118" s="77"/>
      <c r="P118" s="77"/>
      <c r="Q118" s="77"/>
      <c r="T118" s="77"/>
      <c r="U118" s="77"/>
      <c r="V118" s="77"/>
    </row>
    <row r="119" spans="1:22" ht="29">
      <c r="F119" s="78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</row>
    <row r="120" spans="1:22" ht="29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</row>
    <row r="121" spans="1:22" ht="29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</row>
    <row r="122" spans="1:22" ht="29">
      <c r="F122" s="78"/>
      <c r="H122" s="1"/>
      <c r="I122" s="77"/>
      <c r="J122" s="77"/>
      <c r="K122" s="77"/>
      <c r="L122" s="77"/>
      <c r="M122" s="77"/>
      <c r="N122" s="77"/>
      <c r="O122" s="77"/>
      <c r="P122" s="77"/>
      <c r="Q122" s="77"/>
      <c r="R122" s="77"/>
    </row>
    <row r="123" spans="1:22" ht="29">
      <c r="F123" s="78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</row>
    <row r="124" spans="1:22" ht="29">
      <c r="F124" s="78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</row>
    <row r="125" spans="1:22" ht="29">
      <c r="F125" s="78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</row>
    <row r="126" spans="1:22" ht="29">
      <c r="F126" s="78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</row>
    <row r="127" spans="1:22" ht="29">
      <c r="F127" s="78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</row>
    <row r="128" spans="1:22" ht="29">
      <c r="F128" s="78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</row>
    <row r="129" spans="6:18" ht="29">
      <c r="F129" s="78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</row>
    <row r="130" spans="6:18" ht="29">
      <c r="F130" s="78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</row>
    <row r="131" spans="6:18" ht="29">
      <c r="F131" s="78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</row>
    <row r="132" spans="6:18" ht="29">
      <c r="F132" s="78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</row>
    <row r="133" spans="6:18" ht="29">
      <c r="F133" s="78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</row>
    <row r="134" spans="6:18" ht="29">
      <c r="F134" s="78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</row>
    <row r="135" spans="6:18" ht="29">
      <c r="F135" s="78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</row>
    <row r="136" spans="6:18" ht="29">
      <c r="F136" s="78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</row>
    <row r="137" spans="6:18" ht="29">
      <c r="F137" s="78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</row>
    <row r="138" spans="6:18" ht="29">
      <c r="F138" s="78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</row>
    <row r="139" spans="6:18" ht="29">
      <c r="F139" s="78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</row>
    <row r="140" spans="6:18" ht="29">
      <c r="F140" s="78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</row>
    <row r="141" spans="6:18" ht="29">
      <c r="F141" s="78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</row>
    <row r="142" spans="6:18" ht="29">
      <c r="F142" s="78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</row>
    <row r="143" spans="6:18" ht="29">
      <c r="F143" s="78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</row>
    <row r="144" spans="6:18" ht="29">
      <c r="F144" s="78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</row>
    <row r="145" spans="6:18" ht="29">
      <c r="F145" s="78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</row>
    <row r="146" spans="6:18" ht="29">
      <c r="F146" s="78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</row>
    <row r="147" spans="6:18" ht="29">
      <c r="F147" s="78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</row>
    <row r="148" spans="6:18" ht="29">
      <c r="F148" s="78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</row>
    <row r="149" spans="6:18" ht="29">
      <c r="F149" s="78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</row>
    <row r="150" spans="6:18" ht="29">
      <c r="F150" s="78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</row>
    <row r="151" spans="6:18" ht="29">
      <c r="F151" s="78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</row>
    <row r="152" spans="6:18" ht="29">
      <c r="F152" s="78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</row>
    <row r="153" spans="6:18" ht="29">
      <c r="F153" s="78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</row>
    <row r="154" spans="6:18" ht="29">
      <c r="F154" s="78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</row>
    <row r="155" spans="6:18" ht="29">
      <c r="F155" s="78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</row>
    <row r="156" spans="6:18" ht="29">
      <c r="F156" s="78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</row>
    <row r="157" spans="6:18" ht="29">
      <c r="F157" s="78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</row>
    <row r="158" spans="6:18" ht="29">
      <c r="F158" s="78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</row>
    <row r="159" spans="6:18" ht="29">
      <c r="F159" s="78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</row>
    <row r="160" spans="6:18" ht="29">
      <c r="F160" s="78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</row>
    <row r="161" spans="6:18" ht="29">
      <c r="F161" s="78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</row>
    <row r="162" spans="6:18" ht="29">
      <c r="F162" s="78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</row>
    <row r="163" spans="6:18" ht="29">
      <c r="F163" s="78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</row>
    <row r="164" spans="6:18" ht="29">
      <c r="F164" s="78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</row>
    <row r="165" spans="6:18" ht="29">
      <c r="F165" s="78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</row>
    <row r="166" spans="6:18" ht="29">
      <c r="F166" s="78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</row>
    <row r="167" spans="6:18" ht="29">
      <c r="F167" s="78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</row>
    <row r="168" spans="6:18" ht="29">
      <c r="F168" s="78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</row>
    <row r="169" spans="6:18" ht="29">
      <c r="F169" s="78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</row>
    <row r="170" spans="6:18" ht="29">
      <c r="F170" s="78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</row>
    <row r="171" spans="6:18">
      <c r="F171" s="78"/>
    </row>
    <row r="172" spans="6:18">
      <c r="F172" s="78"/>
    </row>
    <row r="173" spans="6:18">
      <c r="F173" s="78"/>
    </row>
    <row r="174" spans="6:18">
      <c r="F174" s="78"/>
    </row>
    <row r="175" spans="6:18">
      <c r="F175" s="78"/>
    </row>
    <row r="176" spans="6:18">
      <c r="F176" s="78"/>
    </row>
    <row r="177" spans="6:6">
      <c r="F177" s="78"/>
    </row>
    <row r="178" spans="6:6">
      <c r="F178" s="78"/>
    </row>
    <row r="179" spans="6:6">
      <c r="F179" s="78"/>
    </row>
    <row r="180" spans="6:6">
      <c r="F180" s="78"/>
    </row>
    <row r="181" spans="6:6">
      <c r="F181" s="78"/>
    </row>
    <row r="182" spans="6:6">
      <c r="F182" s="78"/>
    </row>
    <row r="183" spans="6:6">
      <c r="F183" s="78"/>
    </row>
    <row r="184" spans="6:6">
      <c r="F184" s="78"/>
    </row>
    <row r="185" spans="6:6">
      <c r="F185" s="78"/>
    </row>
    <row r="186" spans="6:6">
      <c r="F186" s="78"/>
    </row>
    <row r="187" spans="6:6">
      <c r="F187" s="78"/>
    </row>
    <row r="188" spans="6:6">
      <c r="F188" s="78"/>
    </row>
    <row r="189" spans="6:6">
      <c r="F189" s="78"/>
    </row>
    <row r="190" spans="6:6">
      <c r="F190" s="78"/>
    </row>
    <row r="191" spans="6:6">
      <c r="F191" s="78"/>
    </row>
    <row r="192" spans="6:6">
      <c r="F192" s="78"/>
    </row>
    <row r="193" spans="6:6">
      <c r="F193" s="78"/>
    </row>
    <row r="194" spans="6:6">
      <c r="F194" s="78"/>
    </row>
    <row r="195" spans="6:6">
      <c r="F195" s="78"/>
    </row>
    <row r="196" spans="6:6">
      <c r="F196" s="78"/>
    </row>
    <row r="197" spans="6:6">
      <c r="F197" s="78"/>
    </row>
    <row r="198" spans="6:6">
      <c r="F198" s="78"/>
    </row>
    <row r="199" spans="6:6">
      <c r="F199" s="78"/>
    </row>
    <row r="200" spans="6:6">
      <c r="F200" s="78"/>
    </row>
    <row r="201" spans="6:6">
      <c r="F201" s="78"/>
    </row>
    <row r="202" spans="6:6">
      <c r="F202" s="78"/>
    </row>
    <row r="203" spans="6:6">
      <c r="F203" s="78"/>
    </row>
    <row r="204" spans="6:6">
      <c r="F204" s="78"/>
    </row>
    <row r="205" spans="6:6">
      <c r="F205" s="78"/>
    </row>
    <row r="206" spans="6:6">
      <c r="F206" s="78"/>
    </row>
    <row r="207" spans="6:6">
      <c r="F207" s="78"/>
    </row>
    <row r="208" spans="6:6">
      <c r="F208" s="78"/>
    </row>
    <row r="209" spans="6:6">
      <c r="F209" s="78"/>
    </row>
    <row r="210" spans="6:6">
      <c r="F210" s="78"/>
    </row>
    <row r="211" spans="6:6">
      <c r="F211" s="78"/>
    </row>
    <row r="212" spans="6:6">
      <c r="F212" s="78"/>
    </row>
    <row r="213" spans="6:6">
      <c r="F213" s="78"/>
    </row>
    <row r="214" spans="6:6">
      <c r="F214" s="78"/>
    </row>
    <row r="215" spans="6:6">
      <c r="F215" s="78"/>
    </row>
    <row r="216" spans="6:6">
      <c r="F216" s="78"/>
    </row>
    <row r="217" spans="6:6">
      <c r="F217" s="78"/>
    </row>
    <row r="218" spans="6:6">
      <c r="F218" s="78"/>
    </row>
    <row r="219" spans="6:6">
      <c r="F219" s="78"/>
    </row>
    <row r="220" spans="6:6">
      <c r="F220" s="78"/>
    </row>
    <row r="221" spans="6:6">
      <c r="F221" s="78"/>
    </row>
    <row r="222" spans="6:6">
      <c r="F222" s="78"/>
    </row>
    <row r="223" spans="6:6">
      <c r="F223" s="78"/>
    </row>
    <row r="224" spans="6:6">
      <c r="F224" s="78"/>
    </row>
    <row r="225" spans="6:6">
      <c r="F225" s="78"/>
    </row>
    <row r="226" spans="6:6">
      <c r="F226" s="78"/>
    </row>
    <row r="227" spans="6:6">
      <c r="F227" s="78"/>
    </row>
    <row r="228" spans="6:6">
      <c r="F228" s="78"/>
    </row>
    <row r="229" spans="6:6">
      <c r="F229" s="78"/>
    </row>
    <row r="230" spans="6:6">
      <c r="F230" s="78"/>
    </row>
    <row r="231" spans="6:6">
      <c r="F231" s="78"/>
    </row>
    <row r="232" spans="6:6">
      <c r="F232" s="78"/>
    </row>
    <row r="233" spans="6:6">
      <c r="F233" s="78"/>
    </row>
    <row r="234" spans="6:6">
      <c r="F234" s="7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Bachhar, Arnab</dc:creator>
  <cp:keywords/>
  <dc:description/>
  <cp:lastModifiedBy>Bachhar, Arnab</cp:lastModifiedBy>
  <cp:revision/>
  <dcterms:created xsi:type="dcterms:W3CDTF">2024-02-21T21:19:20Z</dcterms:created>
  <dcterms:modified xsi:type="dcterms:W3CDTF">2024-03-04T18:42:19Z</dcterms:modified>
  <cp:category/>
  <cp:contentStatus/>
</cp:coreProperties>
</file>