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IT Kanpur\IIT Kanpur\Porous Media Lab\Research\Actual Experiments\Processing\Volume_profiling\"/>
    </mc:Choice>
  </mc:AlternateContent>
  <bookViews>
    <workbookView xWindow="0" yWindow="0" windowWidth="11496" windowHeight="9048" activeTab="1"/>
  </bookViews>
  <sheets>
    <sheet name="1 RPM" sheetId="1" r:id="rId1"/>
    <sheet name="5 RPM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1" l="1"/>
  <c r="G1" i="2" l="1"/>
  <c r="F1" i="2" s="1"/>
  <c r="P1" i="2" s="1"/>
  <c r="G2" i="2"/>
  <c r="F2" i="2" s="1"/>
  <c r="P2" i="2" s="1"/>
  <c r="G3" i="2"/>
  <c r="F3" i="2" s="1"/>
  <c r="P3" i="2" s="1"/>
  <c r="G4" i="2"/>
  <c r="F4" i="2" s="1"/>
  <c r="P4" i="2" s="1"/>
  <c r="G5" i="2"/>
  <c r="F5" i="2" s="1"/>
  <c r="P5" i="2" s="1"/>
  <c r="G6" i="2"/>
  <c r="F6" i="2" s="1"/>
  <c r="P6" i="2" s="1"/>
  <c r="G7" i="2"/>
  <c r="F7" i="2" s="1"/>
  <c r="P7" i="2" s="1"/>
  <c r="G8" i="2"/>
  <c r="F8" i="2" s="1"/>
  <c r="P8" i="2" s="1"/>
  <c r="G9" i="2"/>
  <c r="F9" i="2" s="1"/>
  <c r="P9" i="2" s="1"/>
  <c r="G10" i="2"/>
  <c r="F10" i="2" s="1"/>
  <c r="P10" i="2" s="1"/>
  <c r="G11" i="2"/>
  <c r="F11" i="2" s="1"/>
  <c r="P11" i="2" s="1"/>
  <c r="G12" i="2"/>
  <c r="F12" i="2" s="1"/>
  <c r="P12" i="2" s="1"/>
  <c r="G1" i="1"/>
  <c r="F1" i="1" s="1"/>
  <c r="P1" i="1" s="1"/>
  <c r="G2" i="1"/>
  <c r="F2" i="1" s="1"/>
  <c r="P2" i="1" s="1"/>
  <c r="G3" i="1"/>
  <c r="F3" i="1" s="1"/>
  <c r="P3" i="1" s="1"/>
  <c r="G4" i="1"/>
  <c r="F4" i="1" s="1"/>
  <c r="P4" i="1" s="1"/>
  <c r="G5" i="1"/>
  <c r="F5" i="1" s="1"/>
  <c r="P5" i="1" s="1"/>
  <c r="G6" i="1"/>
  <c r="F6" i="1" s="1"/>
  <c r="P6" i="1" s="1"/>
  <c r="G7" i="1"/>
  <c r="F7" i="1" s="1"/>
  <c r="P7" i="1" s="1"/>
  <c r="G8" i="1"/>
  <c r="F8" i="1" s="1"/>
  <c r="P8" i="1" s="1"/>
  <c r="G9" i="1"/>
  <c r="F9" i="1" s="1"/>
  <c r="P9" i="1" s="1"/>
  <c r="G10" i="1"/>
  <c r="F10" i="1" s="1"/>
  <c r="P10" i="1" s="1"/>
  <c r="G11" i="1"/>
  <c r="F11" i="1" s="1"/>
  <c r="P11" i="1" s="1"/>
  <c r="G12" i="1"/>
  <c r="F12" i="1" s="1"/>
  <c r="P12" i="1" s="1"/>
  <c r="G13" i="1"/>
  <c r="F13" i="1" s="1"/>
  <c r="P13" i="1" s="1"/>
  <c r="G14" i="1"/>
  <c r="F14" i="1" s="1"/>
  <c r="P14" i="1" s="1"/>
  <c r="G15" i="1"/>
  <c r="F15" i="1" s="1"/>
  <c r="P15" i="1" s="1"/>
  <c r="G16" i="1"/>
  <c r="F16" i="1" s="1"/>
  <c r="P16" i="1" s="1"/>
  <c r="G17" i="1"/>
  <c r="F17" i="1" s="1"/>
  <c r="P17" i="1" s="1"/>
  <c r="G18" i="1"/>
  <c r="F18" i="1" s="1"/>
  <c r="P18" i="1" s="1"/>
  <c r="G19" i="1"/>
  <c r="F19" i="1" s="1"/>
  <c r="P19" i="1" s="1"/>
  <c r="G20" i="1"/>
  <c r="F20" i="1" s="1"/>
  <c r="P20" i="1" s="1"/>
  <c r="I1" i="2" l="1"/>
  <c r="I2" i="2"/>
  <c r="I3" i="2"/>
  <c r="I4" i="2"/>
  <c r="I5" i="2"/>
  <c r="I6" i="2"/>
  <c r="I7" i="2"/>
  <c r="I8" i="2"/>
  <c r="I9" i="2"/>
  <c r="I10" i="2"/>
  <c r="I11" i="2"/>
  <c r="I12" i="2"/>
  <c r="J1" i="1"/>
  <c r="Q1" i="1" s="1"/>
  <c r="J2" i="1"/>
  <c r="Q2" i="1" s="1"/>
  <c r="J3" i="1"/>
  <c r="Q3" i="1" s="1"/>
  <c r="J4" i="1"/>
  <c r="Q4" i="1" s="1"/>
  <c r="J5" i="1"/>
  <c r="Q5" i="1" s="1"/>
  <c r="J6" i="1"/>
  <c r="Q6" i="1" s="1"/>
  <c r="J7" i="1"/>
  <c r="Q7" i="1" s="1"/>
  <c r="J8" i="1"/>
  <c r="Q8" i="1" s="1"/>
  <c r="J9" i="1"/>
  <c r="Q9" i="1" s="1"/>
  <c r="J10" i="1"/>
  <c r="Q10" i="1" s="1"/>
  <c r="J11" i="1"/>
  <c r="Q11" i="1" s="1"/>
  <c r="J12" i="1"/>
  <c r="Q12" i="1" s="1"/>
  <c r="J13" i="1"/>
  <c r="Q13" i="1" s="1"/>
  <c r="J14" i="1"/>
  <c r="Q14" i="1" s="1"/>
  <c r="J15" i="1"/>
  <c r="Q15" i="1" s="1"/>
  <c r="J16" i="1"/>
  <c r="Q16" i="1" s="1"/>
  <c r="J17" i="1"/>
  <c r="Q17" i="1" s="1"/>
  <c r="J18" i="1"/>
  <c r="Q18" i="1" s="1"/>
  <c r="J19" i="1"/>
  <c r="Q19" i="1" s="1"/>
  <c r="J20" i="1"/>
  <c r="Q20" i="1" s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R12" i="1" l="1"/>
  <c r="K18" i="1"/>
  <c r="K10" i="1"/>
  <c r="K2" i="1"/>
  <c r="K6" i="1"/>
  <c r="K13" i="1"/>
  <c r="K5" i="1"/>
  <c r="K14" i="1"/>
  <c r="K17" i="1"/>
  <c r="K9" i="1"/>
  <c r="K1" i="1"/>
  <c r="K16" i="1"/>
  <c r="K8" i="1"/>
  <c r="K15" i="1"/>
  <c r="K7" i="1"/>
  <c r="K20" i="1"/>
  <c r="K12" i="1"/>
  <c r="K4" i="1"/>
  <c r="K19" i="1"/>
  <c r="K11" i="1"/>
  <c r="K3" i="1"/>
  <c r="M1" i="2"/>
  <c r="M2" i="2"/>
  <c r="M3" i="2"/>
  <c r="M4" i="2"/>
  <c r="M5" i="2"/>
  <c r="M6" i="2"/>
  <c r="M7" i="2"/>
  <c r="M8" i="2"/>
  <c r="M9" i="2"/>
  <c r="M10" i="2"/>
  <c r="M11" i="2"/>
  <c r="M12" i="2"/>
  <c r="M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R11" i="1" l="1"/>
  <c r="J1" i="2"/>
  <c r="J2" i="2"/>
  <c r="J3" i="2"/>
  <c r="J4" i="2"/>
  <c r="J5" i="2"/>
  <c r="J6" i="2"/>
  <c r="J7" i="2"/>
  <c r="J8" i="2"/>
  <c r="J9" i="2"/>
  <c r="J10" i="2"/>
  <c r="J11" i="2"/>
  <c r="J12" i="2"/>
  <c r="K7" i="2" l="1"/>
  <c r="Q7" i="2"/>
  <c r="K5" i="2"/>
  <c r="Q5" i="2"/>
  <c r="K12" i="2"/>
  <c r="Q12" i="2"/>
  <c r="K11" i="2"/>
  <c r="Q11" i="2"/>
  <c r="K2" i="2"/>
  <c r="Q2" i="2"/>
  <c r="K9" i="2"/>
  <c r="Q9" i="2"/>
  <c r="K8" i="2"/>
  <c r="Q8" i="2"/>
  <c r="K6" i="2"/>
  <c r="Q6" i="2"/>
  <c r="K3" i="2"/>
  <c r="Q3" i="2"/>
  <c r="K10" i="2"/>
  <c r="Q10" i="2"/>
  <c r="K4" i="2"/>
  <c r="Q4" i="2"/>
  <c r="K1" i="2"/>
  <c r="Q1" i="2"/>
  <c r="N12" i="1"/>
  <c r="R12" i="2" l="1"/>
  <c r="N8" i="2"/>
  <c r="R11" i="2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IT%20Kanpur/IIT%20Kanpur/Porous%20Media%20Lab/Research/Actual%20Experiments/Initial%20data%20log/Basic%20Data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ad 1-1.5 mm"/>
      <sheetName val="Bead 2-2.5 mm"/>
      <sheetName val="Bead 3-3.5 mm"/>
      <sheetName val="Bead 4-5 mm"/>
      <sheetName val="Data Logging"/>
      <sheetName val="Water Collected"/>
      <sheetName val="Time Interval"/>
      <sheetName val="Sheet2"/>
      <sheetName val="Porosit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F2">
            <v>8.1603766261389623E-3</v>
          </cell>
        </row>
        <row r="3">
          <cell r="AF3">
            <v>4.2006134842644947E-2</v>
          </cell>
        </row>
        <row r="4">
          <cell r="AA4">
            <v>1.6926370207608803E-4</v>
          </cell>
          <cell r="AI4">
            <v>6.7163361641175978E-3</v>
          </cell>
        </row>
        <row r="5">
          <cell r="AA5">
            <v>3.2882234065325059E-5</v>
          </cell>
          <cell r="AI5">
            <v>6.7163361641175978E-3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opLeftCell="C1" workbookViewId="0">
      <selection activeCell="M20" sqref="M20"/>
    </sheetView>
  </sheetViews>
  <sheetFormatPr defaultRowHeight="14.4" x14ac:dyDescent="0.3"/>
  <cols>
    <col min="11" max="11" width="11" bestFit="1" customWidth="1"/>
  </cols>
  <sheetData>
    <row r="1" spans="1:18" x14ac:dyDescent="0.3">
      <c r="A1">
        <v>410</v>
      </c>
      <c r="B1">
        <v>41</v>
      </c>
      <c r="C1">
        <v>9.8000000000000007</v>
      </c>
      <c r="D1">
        <v>4.8</v>
      </c>
      <c r="E1">
        <v>13.400399999999999</v>
      </c>
      <c r="F1">
        <f t="shared" ref="F1:F20" si="0">E1-G1</f>
        <v>10.054645583283024</v>
      </c>
      <c r="G1">
        <f>A1*'[1]Time Interval'!$AF$2</f>
        <v>3.3457544167169746</v>
      </c>
      <c r="I1">
        <f>C1/'[1]Time Interval'!$AI$4</f>
        <v>1459.1288703440798</v>
      </c>
      <c r="J1">
        <f>'[1]Time Interval'!$AA$4*A1</f>
        <v>6.9398117851196095E-2</v>
      </c>
      <c r="K1">
        <f t="shared" ref="K1:K20" si="1">I1/(J1^0.95)</f>
        <v>18399.81019417059</v>
      </c>
      <c r="M1">
        <f t="shared" ref="M1:M20" si="2">C1/D1</f>
        <v>2.041666666666667</v>
      </c>
      <c r="P1">
        <f>F1/('[1]Time Interval'!$AI$4^2)</f>
        <v>222895.81598935116</v>
      </c>
      <c r="Q1">
        <f>P1/(J1^0.9235)</f>
        <v>2618890.3941039289</v>
      </c>
    </row>
    <row r="2" spans="1:18" x14ac:dyDescent="0.3">
      <c r="A2">
        <v>580</v>
      </c>
      <c r="B2">
        <v>58</v>
      </c>
      <c r="C2">
        <v>13.4</v>
      </c>
      <c r="D2">
        <v>4.8</v>
      </c>
      <c r="E2">
        <v>19.577999999999999</v>
      </c>
      <c r="F2">
        <f t="shared" si="0"/>
        <v>14.8449815568394</v>
      </c>
      <c r="G2">
        <f>A2*'[1]Time Interval'!$AF$2</f>
        <v>4.7330184431605984</v>
      </c>
      <c r="I2">
        <f>C2/'[1]Time Interval'!$AI$4</f>
        <v>1995.1353941439459</v>
      </c>
      <c r="J2">
        <f>'[1]Time Interval'!$AA$4*A2</f>
        <v>9.8172947204131056E-2</v>
      </c>
      <c r="K2">
        <f t="shared" si="1"/>
        <v>18095.897835413401</v>
      </c>
      <c r="M2">
        <f t="shared" si="2"/>
        <v>2.791666666666667</v>
      </c>
      <c r="P2">
        <f>F2/('[1]Time Interval'!$AI$4^2)</f>
        <v>329090.09572251636</v>
      </c>
      <c r="Q2">
        <f t="shared" ref="Q2:Q20" si="3">P2/(J2^0.9235)</f>
        <v>2806792.826864325</v>
      </c>
    </row>
    <row r="3" spans="1:18" x14ac:dyDescent="0.3">
      <c r="A3">
        <v>750</v>
      </c>
      <c r="B3">
        <v>75</v>
      </c>
      <c r="C3">
        <v>16.8</v>
      </c>
      <c r="D3">
        <v>4.8</v>
      </c>
      <c r="E3">
        <v>26.052</v>
      </c>
      <c r="F3">
        <f t="shared" si="0"/>
        <v>19.93171753039578</v>
      </c>
      <c r="G3">
        <f>A3*'[1]Time Interval'!$AF$2</f>
        <v>6.1202824696042217</v>
      </c>
      <c r="I3">
        <f>C3/'[1]Time Interval'!$AI$4</f>
        <v>2501.3637777327081</v>
      </c>
      <c r="J3">
        <f>'[1]Time Interval'!$AA$4*A3</f>
        <v>0.12694777655706602</v>
      </c>
      <c r="K3">
        <f t="shared" si="1"/>
        <v>17771.8652922365</v>
      </c>
      <c r="M3">
        <f t="shared" si="2"/>
        <v>3.5000000000000004</v>
      </c>
      <c r="P3">
        <f>F3/('[1]Time Interval'!$AI$4^2)</f>
        <v>441855.10132682382</v>
      </c>
      <c r="Q3">
        <f t="shared" si="3"/>
        <v>2972227.8188328627</v>
      </c>
    </row>
    <row r="4" spans="1:18" x14ac:dyDescent="0.3">
      <c r="A4">
        <v>920</v>
      </c>
      <c r="B4">
        <v>92</v>
      </c>
      <c r="C4">
        <v>19.8</v>
      </c>
      <c r="D4">
        <v>5.0162162160000001</v>
      </c>
      <c r="E4">
        <v>31.465199999999999</v>
      </c>
      <c r="F4">
        <f t="shared" si="0"/>
        <v>23.957653503952155</v>
      </c>
      <c r="G4">
        <f>A4*'[1]Time Interval'!$AF$2</f>
        <v>7.5075464960478451</v>
      </c>
      <c r="I4">
        <f>C4/'[1]Time Interval'!$AI$4</f>
        <v>2948.0358808992632</v>
      </c>
      <c r="J4">
        <f>'[1]Time Interval'!$AA$4*A4</f>
        <v>0.15572260591000098</v>
      </c>
      <c r="K4">
        <f t="shared" si="1"/>
        <v>17250.380759081483</v>
      </c>
      <c r="M4">
        <f t="shared" si="2"/>
        <v>3.9471982760322071</v>
      </c>
      <c r="P4">
        <f>F4/('[1]Time Interval'!$AI$4^2)</f>
        <v>531103.82486599067</v>
      </c>
      <c r="Q4">
        <f t="shared" si="3"/>
        <v>2958303.0997151486</v>
      </c>
    </row>
    <row r="5" spans="1:18" x14ac:dyDescent="0.3">
      <c r="A5">
        <v>1090</v>
      </c>
      <c r="B5">
        <v>109</v>
      </c>
      <c r="C5">
        <v>23.6</v>
      </c>
      <c r="D5">
        <v>5.210810811</v>
      </c>
      <c r="E5">
        <v>37.5336</v>
      </c>
      <c r="F5">
        <f t="shared" si="0"/>
        <v>28.638789477508531</v>
      </c>
      <c r="G5">
        <f>A5*'[1]Time Interval'!$AF$2</f>
        <v>8.8948105224914684</v>
      </c>
      <c r="I5">
        <f>C5/'[1]Time Interval'!$AI$4</f>
        <v>3513.8205449102329</v>
      </c>
      <c r="J5">
        <f>'[1]Time Interval'!$AA$4*A5</f>
        <v>0.18449743526293597</v>
      </c>
      <c r="K5">
        <f t="shared" si="1"/>
        <v>17502.043589141125</v>
      </c>
      <c r="M5">
        <f t="shared" si="2"/>
        <v>4.5290456429890913</v>
      </c>
      <c r="P5">
        <f>F5/('[1]Time Interval'!$AI$4^2)</f>
        <v>634877.31085715606</v>
      </c>
      <c r="Q5">
        <f t="shared" si="3"/>
        <v>3023762.8973597093</v>
      </c>
    </row>
    <row r="6" spans="1:18" x14ac:dyDescent="0.3">
      <c r="A6">
        <v>1260</v>
      </c>
      <c r="B6">
        <v>126</v>
      </c>
      <c r="C6">
        <v>26.2</v>
      </c>
      <c r="D6">
        <v>5.4054054049999998</v>
      </c>
      <c r="E6">
        <v>42.010800000000003</v>
      </c>
      <c r="F6">
        <f t="shared" si="0"/>
        <v>31.728725451064911</v>
      </c>
      <c r="G6">
        <f>A6*'[1]Time Interval'!$AF$2</f>
        <v>10.282074548935093</v>
      </c>
      <c r="I6">
        <f>C6/'[1]Time Interval'!$AI$4</f>
        <v>3900.9363676545804</v>
      </c>
      <c r="J6">
        <f>'[1]Time Interval'!$AA$4*A6</f>
        <v>0.21327226461587093</v>
      </c>
      <c r="K6">
        <f t="shared" si="1"/>
        <v>16930.945223853221</v>
      </c>
      <c r="M6">
        <f t="shared" si="2"/>
        <v>4.8470000003635247</v>
      </c>
      <c r="P6">
        <f>F6/('[1]Time Interval'!$AI$4^2)</f>
        <v>703376.37375061063</v>
      </c>
      <c r="Q6">
        <f t="shared" si="3"/>
        <v>2930332.3256295468</v>
      </c>
    </row>
    <row r="7" spans="1:18" x14ac:dyDescent="0.3">
      <c r="A7">
        <v>1430</v>
      </c>
      <c r="B7">
        <v>143</v>
      </c>
      <c r="C7">
        <v>29.4</v>
      </c>
      <c r="D7">
        <v>5.8162162159999999</v>
      </c>
      <c r="E7">
        <v>49.92</v>
      </c>
      <c r="F7">
        <f t="shared" si="0"/>
        <v>38.250661424621285</v>
      </c>
      <c r="G7">
        <f>A7*'[1]Time Interval'!$AF$2</f>
        <v>11.669338575378717</v>
      </c>
      <c r="I7">
        <f>C7/'[1]Time Interval'!$AI$4</f>
        <v>4377.3866110322388</v>
      </c>
      <c r="J7">
        <f>'[1]Time Interval'!$AA$4*A7</f>
        <v>0.24204709396880589</v>
      </c>
      <c r="K7">
        <f t="shared" si="1"/>
        <v>16846.513177821853</v>
      </c>
      <c r="M7">
        <f t="shared" si="2"/>
        <v>5.0548327139425586</v>
      </c>
      <c r="P7">
        <f>F7/('[1]Time Interval'!$AI$4^2)</f>
        <v>847957.52567834349</v>
      </c>
      <c r="Q7">
        <f t="shared" si="3"/>
        <v>3142986.8672574102</v>
      </c>
    </row>
    <row r="8" spans="1:18" x14ac:dyDescent="0.3">
      <c r="A8">
        <v>1600</v>
      </c>
      <c r="B8">
        <v>160</v>
      </c>
      <c r="C8">
        <v>33.200000000000003</v>
      </c>
      <c r="D8">
        <v>5.7945945950000004</v>
      </c>
      <c r="E8">
        <v>53.741999999999997</v>
      </c>
      <c r="F8">
        <f t="shared" si="0"/>
        <v>40.685397398177656</v>
      </c>
      <c r="G8">
        <f>A8*'[1]Time Interval'!$AF$2</f>
        <v>13.056602601822339</v>
      </c>
      <c r="I8">
        <f>C8/'[1]Time Interval'!$AI$4</f>
        <v>4943.1712750432089</v>
      </c>
      <c r="J8">
        <f>'[1]Time Interval'!$AA$4*A8</f>
        <v>0.27082192332174082</v>
      </c>
      <c r="K8">
        <f t="shared" si="1"/>
        <v>17098.421993531101</v>
      </c>
      <c r="M8">
        <f t="shared" si="2"/>
        <v>5.7294776115394486</v>
      </c>
      <c r="P8">
        <f>F8/('[1]Time Interval'!$AI$4^2)</f>
        <v>901931.8261197994</v>
      </c>
      <c r="Q8">
        <f t="shared" si="3"/>
        <v>3013631.9117561481</v>
      </c>
    </row>
    <row r="9" spans="1:18" x14ac:dyDescent="0.3">
      <c r="A9">
        <v>1770</v>
      </c>
      <c r="B9">
        <v>177</v>
      </c>
      <c r="C9">
        <v>35.799999999999997</v>
      </c>
      <c r="D9">
        <v>6.0108108109999998</v>
      </c>
      <c r="E9">
        <v>58.265999999999998</v>
      </c>
      <c r="F9">
        <f t="shared" si="0"/>
        <v>43.822133371734033</v>
      </c>
      <c r="G9">
        <f>A9*'[1]Time Interval'!$AF$2</f>
        <v>14.443866628265964</v>
      </c>
      <c r="I9">
        <f>C9/'[1]Time Interval'!$AI$4</f>
        <v>5330.2870977875564</v>
      </c>
      <c r="J9">
        <f>'[1]Time Interval'!$AA$4*A9</f>
        <v>0.29959675267467584</v>
      </c>
      <c r="K9">
        <f t="shared" si="1"/>
        <v>16750.985195473757</v>
      </c>
      <c r="M9">
        <f t="shared" si="2"/>
        <v>5.9559352516110993</v>
      </c>
      <c r="P9">
        <f>F9/('[1]Time Interval'!$AI$4^2)</f>
        <v>971468.37204553955</v>
      </c>
      <c r="Q9">
        <f t="shared" si="3"/>
        <v>2956968.1891743308</v>
      </c>
    </row>
    <row r="10" spans="1:18" x14ac:dyDescent="0.3">
      <c r="A10">
        <v>1940</v>
      </c>
      <c r="B10">
        <v>194</v>
      </c>
      <c r="C10">
        <v>38.4</v>
      </c>
      <c r="D10">
        <v>6.2054054049999996</v>
      </c>
      <c r="E10">
        <v>65.473200000000006</v>
      </c>
      <c r="F10">
        <f t="shared" si="0"/>
        <v>49.642069345290423</v>
      </c>
      <c r="G10">
        <f>A10*'[1]Time Interval'!$AF$2</f>
        <v>15.831130654709586</v>
      </c>
      <c r="I10">
        <f>C10/'[1]Time Interval'!$AI$4</f>
        <v>5717.4029205319039</v>
      </c>
      <c r="J10">
        <f>'[1]Time Interval'!$AA$4*A10</f>
        <v>0.3283715820276108</v>
      </c>
      <c r="K10">
        <f t="shared" si="1"/>
        <v>16468.403986336914</v>
      </c>
      <c r="M10">
        <f t="shared" si="2"/>
        <v>6.1881533105088078</v>
      </c>
      <c r="P10">
        <f>F10/('[1]Time Interval'!$AI$4^2)</f>
        <v>1100487.2784889885</v>
      </c>
      <c r="Q10">
        <f t="shared" si="3"/>
        <v>3077665.5761710396</v>
      </c>
    </row>
    <row r="11" spans="1:18" x14ac:dyDescent="0.3">
      <c r="A11">
        <v>2110</v>
      </c>
      <c r="B11">
        <v>211</v>
      </c>
      <c r="C11">
        <v>40.799999999999997</v>
      </c>
      <c r="D11">
        <v>6.0108108109999998</v>
      </c>
      <c r="E11">
        <v>68.359200000000001</v>
      </c>
      <c r="F11">
        <f t="shared" si="0"/>
        <v>51.140805318846787</v>
      </c>
      <c r="G11">
        <f>A11*'[1]Time Interval'!$AF$2</f>
        <v>17.21839468115321</v>
      </c>
      <c r="I11">
        <f>C11/'[1]Time Interval'!$AI$4</f>
        <v>6074.7406030651473</v>
      </c>
      <c r="J11">
        <f>'[1]Time Interval'!$AA$4*A11</f>
        <v>0.35714641138054576</v>
      </c>
      <c r="K11">
        <f t="shared" si="1"/>
        <v>16155.624920628257</v>
      </c>
      <c r="M11">
        <f t="shared" si="2"/>
        <v>6.7877697839590176</v>
      </c>
      <c r="P11">
        <f>F11/('[1]Time Interval'!$AI$4^2)</f>
        <v>1133711.9182847319</v>
      </c>
      <c r="Q11">
        <f t="shared" si="3"/>
        <v>2933926.0472981716</v>
      </c>
      <c r="R11">
        <f>_xlfn.STDEV.P(Q1:Q20)*100/R12</f>
        <v>4.3720548253265941</v>
      </c>
    </row>
    <row r="12" spans="1:18" x14ac:dyDescent="0.3">
      <c r="A12">
        <v>2280</v>
      </c>
      <c r="B12">
        <v>228</v>
      </c>
      <c r="C12">
        <v>42.6</v>
      </c>
      <c r="D12">
        <v>6.2054054049999996</v>
      </c>
      <c r="E12">
        <v>71.260800000000003</v>
      </c>
      <c r="F12">
        <f t="shared" si="0"/>
        <v>52.655141292403172</v>
      </c>
      <c r="G12">
        <f>A12*'[1]Time Interval'!$AF$2</f>
        <v>18.605658707596834</v>
      </c>
      <c r="I12">
        <f>C12/'[1]Time Interval'!$AI$4</f>
        <v>6342.7438649650812</v>
      </c>
      <c r="J12">
        <f>'[1]Time Interval'!$AA$4*A12</f>
        <v>0.38592124073348072</v>
      </c>
      <c r="K12">
        <f t="shared" si="1"/>
        <v>15671.242306054415</v>
      </c>
      <c r="M12">
        <f t="shared" si="2"/>
        <v>6.8649825788457095</v>
      </c>
      <c r="N12">
        <f>AVERAGE(K1:K20)</f>
        <v>16260.605012475053</v>
      </c>
      <c r="P12">
        <f>F12/('[1]Time Interval'!$AI$4^2)</f>
        <v>1167282.3857579043</v>
      </c>
      <c r="Q12">
        <f t="shared" si="3"/>
        <v>2812188.3120943634</v>
      </c>
      <c r="R12">
        <f>AVERAGE(Q1:Q20)</f>
        <v>2901316.4780032118</v>
      </c>
    </row>
    <row r="13" spans="1:18" x14ac:dyDescent="0.3">
      <c r="A13">
        <v>2450</v>
      </c>
      <c r="B13">
        <v>245</v>
      </c>
      <c r="C13">
        <v>46</v>
      </c>
      <c r="D13">
        <v>6.4</v>
      </c>
      <c r="E13">
        <v>77.173199999999994</v>
      </c>
      <c r="F13">
        <f t="shared" si="0"/>
        <v>57.180277265959532</v>
      </c>
      <c r="G13">
        <f>A13*'[1]Time Interval'!$AF$2</f>
        <v>19.992922734040459</v>
      </c>
      <c r="I13">
        <f>C13/'[1]Time Interval'!$AI$4</f>
        <v>6848.9722485538432</v>
      </c>
      <c r="J13">
        <f>'[1]Time Interval'!$AA$4*A13</f>
        <v>0.41469607008641568</v>
      </c>
      <c r="K13">
        <f t="shared" si="1"/>
        <v>15804.544467333484</v>
      </c>
      <c r="M13">
        <f t="shared" si="2"/>
        <v>7.1875</v>
      </c>
      <c r="P13">
        <f>F13/('[1]Time Interval'!$AI$4^2)</f>
        <v>1267597.5949747839</v>
      </c>
      <c r="Q13">
        <f t="shared" si="3"/>
        <v>2857642.0353722465</v>
      </c>
    </row>
    <row r="14" spans="1:18" x14ac:dyDescent="0.3">
      <c r="A14">
        <v>2620</v>
      </c>
      <c r="B14">
        <v>262</v>
      </c>
      <c r="C14">
        <v>48</v>
      </c>
      <c r="D14">
        <v>6.5945945950000002</v>
      </c>
      <c r="E14">
        <v>85.628399999999999</v>
      </c>
      <c r="F14">
        <f t="shared" si="0"/>
        <v>64.24821323951592</v>
      </c>
      <c r="G14">
        <f>A14*'[1]Time Interval'!$AF$2</f>
        <v>21.380186760484083</v>
      </c>
      <c r="I14">
        <f>C14/'[1]Time Interval'!$AI$4</f>
        <v>7146.7536506648803</v>
      </c>
      <c r="J14">
        <f>'[1]Time Interval'!$AA$4*A14</f>
        <v>0.44347089943935064</v>
      </c>
      <c r="K14">
        <f t="shared" si="1"/>
        <v>15473.442372390607</v>
      </c>
      <c r="M14">
        <f t="shared" si="2"/>
        <v>7.2786885241427033</v>
      </c>
      <c r="P14">
        <f>F14/('[1]Time Interval'!$AI$4^2)</f>
        <v>1424282.715612516</v>
      </c>
      <c r="Q14">
        <f t="shared" si="3"/>
        <v>3017979.3191946195</v>
      </c>
    </row>
    <row r="15" spans="1:18" x14ac:dyDescent="0.3">
      <c r="A15">
        <v>2790</v>
      </c>
      <c r="B15">
        <v>279</v>
      </c>
      <c r="C15">
        <v>51</v>
      </c>
      <c r="D15">
        <v>6.4</v>
      </c>
      <c r="E15">
        <v>87.328800000000001</v>
      </c>
      <c r="F15">
        <f t="shared" si="0"/>
        <v>64.561349213072305</v>
      </c>
      <c r="G15">
        <f>A15*'[1]Time Interval'!$AF$2</f>
        <v>22.767450786927704</v>
      </c>
      <c r="I15">
        <f>C15/'[1]Time Interval'!$AI$4</f>
        <v>7593.425753831435</v>
      </c>
      <c r="J15">
        <f>'[1]Time Interval'!$AA$4*A15</f>
        <v>0.4722457287922856</v>
      </c>
      <c r="K15">
        <f t="shared" si="1"/>
        <v>15487.385698937145</v>
      </c>
      <c r="M15">
        <f t="shared" si="2"/>
        <v>7.96875</v>
      </c>
      <c r="P15">
        <f>F15/('[1]Time Interval'!$AI$4^2)</f>
        <v>1431224.451923691</v>
      </c>
      <c r="Q15">
        <f t="shared" si="3"/>
        <v>2861630.5506960698</v>
      </c>
    </row>
    <row r="16" spans="1:18" x14ac:dyDescent="0.3">
      <c r="A16">
        <v>2960</v>
      </c>
      <c r="B16">
        <v>296</v>
      </c>
      <c r="C16">
        <v>52.8</v>
      </c>
      <c r="D16">
        <v>6.4</v>
      </c>
      <c r="E16">
        <v>92.507999999999996</v>
      </c>
      <c r="F16">
        <f t="shared" si="0"/>
        <v>68.353285186628668</v>
      </c>
      <c r="G16">
        <f>A16*'[1]Time Interval'!$AF$2</f>
        <v>24.154714813371328</v>
      </c>
      <c r="I16">
        <f>C16/'[1]Time Interval'!$AI$4</f>
        <v>7861.4290157313681</v>
      </c>
      <c r="J16">
        <f>'[1]Time Interval'!$AA$4*A16</f>
        <v>0.50102055814522062</v>
      </c>
      <c r="K16">
        <f t="shared" si="1"/>
        <v>15157.889202012828</v>
      </c>
      <c r="M16">
        <f t="shared" si="2"/>
        <v>8.2499999999999982</v>
      </c>
      <c r="P16">
        <f>F16/('[1]Time Interval'!$AI$4^2)</f>
        <v>1515285.7603014293</v>
      </c>
      <c r="Q16">
        <f t="shared" si="3"/>
        <v>2868652.5171437841</v>
      </c>
    </row>
    <row r="17" spans="1:17" x14ac:dyDescent="0.3">
      <c r="A17">
        <v>3130</v>
      </c>
      <c r="B17">
        <v>313</v>
      </c>
      <c r="C17">
        <v>55</v>
      </c>
      <c r="D17">
        <v>6.5945945950000002</v>
      </c>
      <c r="E17">
        <v>98.248800000000003</v>
      </c>
      <c r="F17">
        <f t="shared" si="0"/>
        <v>72.706821160185058</v>
      </c>
      <c r="G17">
        <f>A17*'[1]Time Interval'!$AF$2</f>
        <v>25.541978839814952</v>
      </c>
      <c r="I17">
        <f>C17/'[1]Time Interval'!$AI$4</f>
        <v>8188.9885580535083</v>
      </c>
      <c r="J17">
        <f>'[1]Time Interval'!$AA$4*A17</f>
        <v>0.52979538749815558</v>
      </c>
      <c r="K17">
        <f t="shared" si="1"/>
        <v>14973.643879553272</v>
      </c>
      <c r="M17">
        <f t="shared" si="2"/>
        <v>8.3401639339135141</v>
      </c>
      <c r="P17">
        <f>F17/('[1]Time Interval'!$AI$4^2)</f>
        <v>1611796.8650665958</v>
      </c>
      <c r="Q17">
        <f t="shared" si="3"/>
        <v>2897986.8404577449</v>
      </c>
    </row>
    <row r="18" spans="1:17" x14ac:dyDescent="0.3">
      <c r="A18">
        <v>3300</v>
      </c>
      <c r="B18">
        <v>330</v>
      </c>
      <c r="C18">
        <v>57</v>
      </c>
      <c r="D18">
        <v>6.6162162159999998</v>
      </c>
      <c r="E18">
        <v>102.1956</v>
      </c>
      <c r="F18">
        <f t="shared" si="0"/>
        <v>75.266357133741423</v>
      </c>
      <c r="G18">
        <f>A18*'[1]Time Interval'!$AF$2</f>
        <v>26.929242866258576</v>
      </c>
      <c r="I18">
        <f>C18/'[1]Time Interval'!$AI$4</f>
        <v>8486.7699601645454</v>
      </c>
      <c r="J18">
        <f>'[1]Time Interval'!$AA$4*A18</f>
        <v>0.55857021685109054</v>
      </c>
      <c r="K18">
        <f t="shared" si="1"/>
        <v>14757.69545972497</v>
      </c>
      <c r="M18">
        <f t="shared" si="2"/>
        <v>8.6151960787129145</v>
      </c>
      <c r="P18">
        <f>F18/('[1]Time Interval'!$AI$4^2)</f>
        <v>1668537.7869274798</v>
      </c>
      <c r="Q18">
        <f t="shared" si="3"/>
        <v>2856996.5832708795</v>
      </c>
    </row>
    <row r="19" spans="1:17" x14ac:dyDescent="0.3">
      <c r="A19">
        <v>3470</v>
      </c>
      <c r="B19">
        <v>347</v>
      </c>
      <c r="C19">
        <v>58.4</v>
      </c>
      <c r="D19">
        <v>6.4</v>
      </c>
      <c r="E19">
        <v>103.5372</v>
      </c>
      <c r="F19">
        <f t="shared" si="0"/>
        <v>75.220693107297791</v>
      </c>
      <c r="G19">
        <f>A19*'[1]Time Interval'!$AF$2</f>
        <v>28.316506892702201</v>
      </c>
      <c r="I19">
        <f>C19/'[1]Time Interval'!$AI$4</f>
        <v>8695.2169416422712</v>
      </c>
      <c r="J19">
        <f>'[1]Time Interval'!$AA$4*A19</f>
        <v>0.5873450462040255</v>
      </c>
      <c r="K19">
        <f t="shared" si="1"/>
        <v>14415.568603889053</v>
      </c>
      <c r="M19">
        <f t="shared" si="2"/>
        <v>9.125</v>
      </c>
      <c r="P19">
        <f>F19/('[1]Time Interval'!$AI$4^2)</f>
        <v>1667525.4866577978</v>
      </c>
      <c r="Q19">
        <f t="shared" si="3"/>
        <v>2725834.6540816398</v>
      </c>
    </row>
    <row r="20" spans="1:17" x14ac:dyDescent="0.3">
      <c r="A20">
        <v>3640</v>
      </c>
      <c r="B20">
        <v>364</v>
      </c>
      <c r="C20">
        <v>60.2</v>
      </c>
      <c r="D20">
        <v>6.4</v>
      </c>
      <c r="E20">
        <v>107.3436</v>
      </c>
      <c r="F20">
        <f t="shared" si="0"/>
        <v>77.63982908085417</v>
      </c>
      <c r="G20">
        <f>A20*'[1]Time Interval'!$AF$2</f>
        <v>29.703770919145821</v>
      </c>
      <c r="I20">
        <f>C20/'[1]Time Interval'!$AI$4</f>
        <v>8963.2202035422051</v>
      </c>
      <c r="J20">
        <f>'[1]Time Interval'!$AA$4*A20</f>
        <v>0.61611987555696046</v>
      </c>
      <c r="K20">
        <f t="shared" si="1"/>
        <v>14199.796091917098</v>
      </c>
      <c r="M20">
        <f t="shared" si="2"/>
        <v>9.40625</v>
      </c>
      <c r="P20">
        <f>F20/('[1]Time Interval'!$AI$4^2)</f>
        <v>1721153.9594218254</v>
      </c>
      <c r="Q20">
        <f t="shared" si="3"/>
        <v>2691930.7935902658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tabSelected="1" workbookViewId="0">
      <selection activeCell="R12" sqref="R12"/>
    </sheetView>
  </sheetViews>
  <sheetFormatPr defaultRowHeight="14.4" x14ac:dyDescent="0.3"/>
  <sheetData>
    <row r="1" spans="1:18" x14ac:dyDescent="0.3">
      <c r="A1">
        <v>420</v>
      </c>
      <c r="B1">
        <v>42</v>
      </c>
      <c r="C1">
        <v>12.2</v>
      </c>
      <c r="D1">
        <v>10</v>
      </c>
      <c r="E1">
        <v>35.068800000000003</v>
      </c>
      <c r="F1">
        <f t="shared" ref="F1:F12" si="0">E1-G1</f>
        <v>17.426223366089125</v>
      </c>
      <c r="G1">
        <f>A1*'[1]Time Interval'!$AF$3</f>
        <v>17.642576633910878</v>
      </c>
      <c r="I1">
        <f>C1/'[1]Time Interval'!$AI$5</f>
        <v>1816.4665528773237</v>
      </c>
      <c r="J1">
        <f>'[1]Time Interval'!$AA$5*A1</f>
        <v>1.3810538307436525E-2</v>
      </c>
      <c r="K1">
        <f t="shared" ref="K1:K12" si="1">I1/(J1^1.2033)</f>
        <v>314131.85743373178</v>
      </c>
      <c r="M1">
        <f t="shared" ref="M1:M12" si="2">C1/D1</f>
        <v>1.22</v>
      </c>
      <c r="P1">
        <f>F1/('[1]Time Interval'!$AI$4^2)</f>
        <v>386312.20211830287</v>
      </c>
      <c r="Q1">
        <f>P1/(J1^1.4306)</f>
        <v>176828853.81946537</v>
      </c>
    </row>
    <row r="2" spans="1:18" x14ac:dyDescent="0.3">
      <c r="A2">
        <v>520</v>
      </c>
      <c r="B2">
        <v>52</v>
      </c>
      <c r="C2">
        <v>15.6</v>
      </c>
      <c r="D2">
        <v>10.60215054</v>
      </c>
      <c r="E2">
        <v>47.455199999999998</v>
      </c>
      <c r="F2">
        <f t="shared" si="0"/>
        <v>25.612009881824626</v>
      </c>
      <c r="G2">
        <f>A2*'[1]Time Interval'!$AF$3</f>
        <v>21.843190118175372</v>
      </c>
      <c r="I2">
        <f>C2/'[1]Time Interval'!$AI$5</f>
        <v>2322.6949364660859</v>
      </c>
      <c r="J2">
        <f>'[1]Time Interval'!$AA$5*A2</f>
        <v>1.709876171396903E-2</v>
      </c>
      <c r="K2">
        <f t="shared" si="1"/>
        <v>310646.02277784044</v>
      </c>
      <c r="M2">
        <f t="shared" si="2"/>
        <v>1.4713995939921827</v>
      </c>
      <c r="P2">
        <f>F2/('[1]Time Interval'!$AI$4^2)</f>
        <v>567778.32639155001</v>
      </c>
      <c r="Q2">
        <f t="shared" ref="Q2:Q12" si="3">P2/(J2^1.4306)</f>
        <v>191469484.32063958</v>
      </c>
    </row>
    <row r="3" spans="1:18" x14ac:dyDescent="0.3">
      <c r="A3">
        <v>620</v>
      </c>
      <c r="B3">
        <v>62</v>
      </c>
      <c r="C3">
        <v>18.8</v>
      </c>
      <c r="D3">
        <v>10.98924731</v>
      </c>
      <c r="E3">
        <v>59.591999999999999</v>
      </c>
      <c r="F3">
        <f t="shared" si="0"/>
        <v>33.548196397560133</v>
      </c>
      <c r="G3">
        <f>A3*'[1]Time Interval'!$AF$3</f>
        <v>26.043803602439869</v>
      </c>
      <c r="I3">
        <f>C3/'[1]Time Interval'!$AI$5</f>
        <v>2799.1451798437447</v>
      </c>
      <c r="J3">
        <f>'[1]Time Interval'!$AA$5*A3</f>
        <v>2.0386985120501536E-2</v>
      </c>
      <c r="K3">
        <f t="shared" si="1"/>
        <v>302956.97240096639</v>
      </c>
      <c r="M3">
        <f t="shared" si="2"/>
        <v>1.7107632096779157</v>
      </c>
      <c r="P3">
        <f>F3/('[1]Time Interval'!$AI$4^2)</f>
        <v>743711.20782594057</v>
      </c>
      <c r="Q3">
        <f t="shared" si="3"/>
        <v>195004177.91127479</v>
      </c>
    </row>
    <row r="4" spans="1:18" x14ac:dyDescent="0.3">
      <c r="A4">
        <v>720</v>
      </c>
      <c r="B4">
        <v>72</v>
      </c>
      <c r="C4">
        <v>22.4</v>
      </c>
      <c r="D4">
        <v>11.20430108</v>
      </c>
      <c r="E4">
        <v>72.976799999999997</v>
      </c>
      <c r="F4">
        <f t="shared" si="0"/>
        <v>42.732382913295638</v>
      </c>
      <c r="G4">
        <f>A4*'[1]Time Interval'!$AF$3</f>
        <v>30.244417086704363</v>
      </c>
      <c r="I4">
        <f>C4/'[1]Time Interval'!$AI$5</f>
        <v>3335.1517036436107</v>
      </c>
      <c r="J4">
        <f>'[1]Time Interval'!$AA$5*A4</f>
        <v>2.3675208527034041E-2</v>
      </c>
      <c r="K4">
        <f t="shared" si="1"/>
        <v>301528.13956003054</v>
      </c>
      <c r="M4">
        <f t="shared" si="2"/>
        <v>1.9992322448371762</v>
      </c>
      <c r="P4">
        <f>F4/('[1]Time Interval'!$AI$4^2)</f>
        <v>947310.30345461413</v>
      </c>
      <c r="Q4">
        <f t="shared" si="3"/>
        <v>200552247.01636866</v>
      </c>
    </row>
    <row r="5" spans="1:18" x14ac:dyDescent="0.3">
      <c r="A5">
        <v>820</v>
      </c>
      <c r="B5">
        <v>82</v>
      </c>
      <c r="C5">
        <v>25.8</v>
      </c>
      <c r="D5">
        <v>11.612903230000001</v>
      </c>
      <c r="E5">
        <v>84.63</v>
      </c>
      <c r="F5">
        <f t="shared" si="0"/>
        <v>50.184969429031142</v>
      </c>
      <c r="G5">
        <f>A5*'[1]Time Interval'!$AF$3</f>
        <v>34.445030570968854</v>
      </c>
      <c r="I5">
        <f>C5/'[1]Time Interval'!$AI$5</f>
        <v>3841.3800872323732</v>
      </c>
      <c r="J5">
        <f>'[1]Time Interval'!$AA$5*A5</f>
        <v>2.696343193356655E-2</v>
      </c>
      <c r="K5">
        <f t="shared" si="1"/>
        <v>296985.68753737712</v>
      </c>
      <c r="M5">
        <f t="shared" si="2"/>
        <v>2.2216666658643982</v>
      </c>
      <c r="P5">
        <f>F5/('[1]Time Interval'!$AI$4^2)</f>
        <v>1112522.52688872</v>
      </c>
      <c r="Q5">
        <f t="shared" si="3"/>
        <v>195542812.33936813</v>
      </c>
    </row>
    <row r="6" spans="1:18" x14ac:dyDescent="0.3">
      <c r="A6">
        <v>920</v>
      </c>
      <c r="B6">
        <v>92</v>
      </c>
      <c r="C6">
        <v>28.8</v>
      </c>
      <c r="D6">
        <v>11.80645161</v>
      </c>
      <c r="E6">
        <v>97.328400000000002</v>
      </c>
      <c r="F6">
        <f t="shared" si="0"/>
        <v>58.682755944766647</v>
      </c>
      <c r="G6">
        <f>A6*'[1]Time Interval'!$AF$3</f>
        <v>38.645644055233355</v>
      </c>
      <c r="I6">
        <f>C6/'[1]Time Interval'!$AI$5</f>
        <v>4288.0521903989284</v>
      </c>
      <c r="J6">
        <f>'[1]Time Interval'!$AA$5*A6</f>
        <v>3.0251655340099055E-2</v>
      </c>
      <c r="K6">
        <f t="shared" si="1"/>
        <v>288652.03115320759</v>
      </c>
      <c r="M6">
        <f t="shared" si="2"/>
        <v>2.4393442628949207</v>
      </c>
      <c r="P6">
        <f>F6/('[1]Time Interval'!$AI$4^2)</f>
        <v>1300905.204710538</v>
      </c>
      <c r="Q6">
        <f t="shared" si="3"/>
        <v>193948277.15988258</v>
      </c>
    </row>
    <row r="7" spans="1:18" x14ac:dyDescent="0.3">
      <c r="A7">
        <v>1020</v>
      </c>
      <c r="B7">
        <v>102</v>
      </c>
      <c r="C7">
        <v>31.8</v>
      </c>
      <c r="D7">
        <v>12.60215054</v>
      </c>
      <c r="E7">
        <v>110.8068</v>
      </c>
      <c r="F7">
        <f t="shared" si="0"/>
        <v>67.960542460502154</v>
      </c>
      <c r="G7">
        <f>A7*'[1]Time Interval'!$AF$3</f>
        <v>42.846257539497849</v>
      </c>
      <c r="I7">
        <f>C7/'[1]Time Interval'!$AI$5</f>
        <v>4734.7242935654831</v>
      </c>
      <c r="J7">
        <f>'[1]Time Interval'!$AA$5*A7</f>
        <v>3.3539878746631557E-2</v>
      </c>
      <c r="K7">
        <f t="shared" si="1"/>
        <v>281505.2871315878</v>
      </c>
      <c r="M7">
        <f t="shared" si="2"/>
        <v>2.5233788391167717</v>
      </c>
      <c r="P7">
        <f>F7/('[1]Time Interval'!$AI$4^2)</f>
        <v>1506579.2664037829</v>
      </c>
      <c r="Q7">
        <f t="shared" si="3"/>
        <v>193786590.30270508</v>
      </c>
    </row>
    <row r="8" spans="1:18" x14ac:dyDescent="0.3">
      <c r="A8">
        <v>1120</v>
      </c>
      <c r="B8">
        <v>112</v>
      </c>
      <c r="C8">
        <v>34.4</v>
      </c>
      <c r="D8">
        <v>13.80645161</v>
      </c>
      <c r="E8">
        <v>127.53</v>
      </c>
      <c r="F8">
        <f t="shared" si="0"/>
        <v>80.483128976237651</v>
      </c>
      <c r="G8">
        <f>A8*'[1]Time Interval'!$AF$3</f>
        <v>47.046871023762343</v>
      </c>
      <c r="I8">
        <f>C8/'[1]Time Interval'!$AI$5</f>
        <v>5121.8401163098306</v>
      </c>
      <c r="J8">
        <f>'[1]Time Interval'!$AA$5*A8</f>
        <v>3.6828102153164066E-2</v>
      </c>
      <c r="K8">
        <f t="shared" si="1"/>
        <v>272108.69444080547</v>
      </c>
      <c r="M8">
        <f t="shared" si="2"/>
        <v>2.4915887855706611</v>
      </c>
      <c r="N8">
        <f>AVERAGE(K1:K12)</f>
        <v>283383.30174961832</v>
      </c>
      <c r="P8">
        <f>F8/('[1]Time Interval'!$AI$4^2)</f>
        <v>1784185.4850021636</v>
      </c>
      <c r="Q8">
        <f t="shared" si="3"/>
        <v>200753829.91664058</v>
      </c>
    </row>
    <row r="9" spans="1:18" x14ac:dyDescent="0.3">
      <c r="A9">
        <v>1220</v>
      </c>
      <c r="B9">
        <v>122</v>
      </c>
      <c r="C9">
        <v>37.4</v>
      </c>
      <c r="D9">
        <v>14.21505376</v>
      </c>
      <c r="E9">
        <v>138.9804</v>
      </c>
      <c r="F9">
        <f t="shared" si="0"/>
        <v>87.732915491973159</v>
      </c>
      <c r="G9">
        <f>A9*'[1]Time Interval'!$AF$3</f>
        <v>51.247484508026837</v>
      </c>
      <c r="I9">
        <f>C9/'[1]Time Interval'!$AI$5</f>
        <v>5568.5122194763853</v>
      </c>
      <c r="J9">
        <f>'[1]Time Interval'!$AA$5*A9</f>
        <v>4.0116325559696575E-2</v>
      </c>
      <c r="K9">
        <f t="shared" si="1"/>
        <v>266908.7680010944</v>
      </c>
      <c r="M9">
        <f t="shared" si="2"/>
        <v>2.6310136163705931</v>
      </c>
      <c r="P9">
        <f>F9/('[1]Time Interval'!$AI$4^2)</f>
        <v>1944901.9486296985</v>
      </c>
      <c r="Q9">
        <f t="shared" si="3"/>
        <v>193636167.49771178</v>
      </c>
    </row>
    <row r="10" spans="1:18" x14ac:dyDescent="0.3">
      <c r="A10">
        <v>1320</v>
      </c>
      <c r="B10">
        <v>132</v>
      </c>
      <c r="C10">
        <v>40.200000000000003</v>
      </c>
      <c r="D10">
        <v>14.60215054</v>
      </c>
      <c r="E10">
        <v>152.63040000000001</v>
      </c>
      <c r="F10">
        <f t="shared" si="0"/>
        <v>97.182302007708671</v>
      </c>
      <c r="G10">
        <f>A10*'[1]Time Interval'!$AF$3</f>
        <v>55.448097992291331</v>
      </c>
      <c r="I10">
        <f>C10/'[1]Time Interval'!$AI$5</f>
        <v>5985.4061824318378</v>
      </c>
      <c r="J10">
        <f>'[1]Time Interval'!$AA$5*A10</f>
        <v>4.3404548966229077E-2</v>
      </c>
      <c r="K10">
        <f t="shared" si="1"/>
        <v>260944.08952974904</v>
      </c>
      <c r="M10">
        <f t="shared" si="2"/>
        <v>2.7530191453566539</v>
      </c>
      <c r="P10">
        <f>F10/('[1]Time Interval'!$AI$4^2)</f>
        <v>2154380.1147746574</v>
      </c>
      <c r="Q10">
        <f t="shared" si="3"/>
        <v>191630400.17767629</v>
      </c>
    </row>
    <row r="11" spans="1:18" x14ac:dyDescent="0.3">
      <c r="A11">
        <v>1420</v>
      </c>
      <c r="B11">
        <v>142</v>
      </c>
      <c r="C11">
        <v>42.8</v>
      </c>
      <c r="D11">
        <v>15.01075269</v>
      </c>
      <c r="E11">
        <v>163.89359999999999</v>
      </c>
      <c r="F11">
        <f t="shared" si="0"/>
        <v>104.24488852344416</v>
      </c>
      <c r="G11">
        <f>A11*'[1]Time Interval'!$AF$3</f>
        <v>59.648711476555825</v>
      </c>
      <c r="I11">
        <f>C11/'[1]Time Interval'!$AI$5</f>
        <v>6372.5220051761844</v>
      </c>
      <c r="J11">
        <f>'[1]Time Interval'!$AA$5*A11</f>
        <v>4.6692772372761586E-2</v>
      </c>
      <c r="K11">
        <f t="shared" si="1"/>
        <v>254450.4521525795</v>
      </c>
      <c r="M11">
        <f t="shared" si="2"/>
        <v>2.851289397933582</v>
      </c>
      <c r="P11">
        <f>F11/('[1]Time Interval'!$AI$4^2)</f>
        <v>2310946.6462730495</v>
      </c>
      <c r="Q11">
        <f t="shared" si="3"/>
        <v>185166046.53451782</v>
      </c>
      <c r="R11">
        <f>_xlfn.STDEV.P(Q1:Q12)*100/R12</f>
        <v>3.9584311353938828</v>
      </c>
    </row>
    <row r="12" spans="1:18" x14ac:dyDescent="0.3">
      <c r="A12">
        <v>1520</v>
      </c>
      <c r="B12">
        <v>152</v>
      </c>
      <c r="C12">
        <v>45.6</v>
      </c>
      <c r="D12">
        <v>15.01075269</v>
      </c>
      <c r="E12">
        <v>173.4564</v>
      </c>
      <c r="F12">
        <f t="shared" si="0"/>
        <v>109.60707503917968</v>
      </c>
      <c r="G12">
        <f>A12*'[1]Time Interval'!$AF$3</f>
        <v>63.849324960820319</v>
      </c>
      <c r="I12">
        <f>C12/'[1]Time Interval'!$AI$5</f>
        <v>6789.415968131636</v>
      </c>
      <c r="J12">
        <f>'[1]Time Interval'!$AA$5*A12</f>
        <v>4.9980995779294088E-2</v>
      </c>
      <c r="K12">
        <f t="shared" si="1"/>
        <v>249781.6188764493</v>
      </c>
      <c r="M12">
        <f t="shared" si="2"/>
        <v>3.0378223492002654</v>
      </c>
      <c r="P12">
        <f>F12/('[1]Time Interval'!$AI$4^2)</f>
        <v>2429817.9609317314</v>
      </c>
      <c r="Q12">
        <f t="shared" si="3"/>
        <v>176629582.24453291</v>
      </c>
      <c r="R12">
        <f>AVERAGE(Q1:Q12)</f>
        <v>191245705.77006528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 RPM</vt:lpstr>
      <vt:lpstr>5 RPM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Sibasish Panda</dc:creator>
  <cp:lastModifiedBy>Sibasish Panda</cp:lastModifiedBy>
  <dcterms:created xsi:type="dcterms:W3CDTF">2023-03-16T11:24:56Z</dcterms:created>
  <dcterms:modified xsi:type="dcterms:W3CDTF">2023-05-08T07:53:09Z</dcterms:modified>
</cp:coreProperties>
</file>