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T Kanpur\IIT Kanpur\Porous Media Lab\Research\Actual Experiments\Processing\Volume_profiling\"/>
    </mc:Choice>
  </mc:AlternateContent>
  <bookViews>
    <workbookView xWindow="0" yWindow="0" windowWidth="11496" windowHeight="9048" firstSheet="2" activeTab="3"/>
  </bookViews>
  <sheets>
    <sheet name="1 RPM" sheetId="1" r:id="rId1"/>
    <sheet name="5 RPM" sheetId="2" r:id="rId2"/>
    <sheet name="10 RPM" sheetId="3" r:id="rId3"/>
    <sheet name="15 RPM" sheetId="4" r:id="rId4"/>
    <sheet name="25 RPM" sheetId="6" r:id="rId5"/>
    <sheet name="30 RPM" sheetId="7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1" i="2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1" i="3"/>
  <c r="G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F1" i="2" l="1"/>
  <c r="P1" i="2" s="1"/>
  <c r="I1" i="2"/>
  <c r="J1" i="2"/>
  <c r="M1" i="2"/>
  <c r="Q1" i="2" l="1"/>
  <c r="K1" i="2"/>
  <c r="A1" i="4"/>
  <c r="G1" i="4" s="1"/>
  <c r="A2" i="4"/>
  <c r="G2" i="4" s="1"/>
  <c r="A3" i="4"/>
  <c r="G3" i="4" s="1"/>
  <c r="A4" i="4"/>
  <c r="G4" i="4" s="1"/>
  <c r="A5" i="4"/>
  <c r="G5" i="4" s="1"/>
  <c r="A6" i="4"/>
  <c r="G6" i="4" s="1"/>
  <c r="A7" i="4"/>
  <c r="G7" i="4" s="1"/>
  <c r="A8" i="4"/>
  <c r="G8" i="4" s="1"/>
  <c r="A9" i="4"/>
  <c r="G9" i="4" s="1"/>
  <c r="A10" i="4"/>
  <c r="G10" i="4" s="1"/>
  <c r="A11" i="4"/>
  <c r="G11" i="4" s="1"/>
  <c r="A12" i="4"/>
  <c r="G12" i="4" s="1"/>
  <c r="A13" i="4"/>
  <c r="G13" i="4" s="1"/>
  <c r="A14" i="4"/>
  <c r="G14" i="4" s="1"/>
  <c r="A15" i="4"/>
  <c r="G15" i="4" s="1"/>
  <c r="A16" i="4"/>
  <c r="G16" i="4" s="1"/>
  <c r="A17" i="4"/>
  <c r="G17" i="4" s="1"/>
  <c r="A18" i="4"/>
  <c r="G18" i="4" s="1"/>
  <c r="A19" i="4"/>
  <c r="G19" i="4" s="1"/>
  <c r="A20" i="4"/>
  <c r="G20" i="4" s="1"/>
  <c r="A21" i="4"/>
  <c r="G21" i="4" s="1"/>
  <c r="A22" i="4"/>
  <c r="G22" i="4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G1" i="1"/>
  <c r="A2" i="1"/>
  <c r="G2" i="1" s="1"/>
  <c r="A3" i="1"/>
  <c r="G3" i="1" s="1"/>
  <c r="A4" i="1"/>
  <c r="G4" i="1" s="1"/>
  <c r="A5" i="1"/>
  <c r="G5" i="1" s="1"/>
  <c r="A6" i="1"/>
  <c r="G6" i="1" s="1"/>
  <c r="A7" i="1"/>
  <c r="G7" i="1" s="1"/>
  <c r="A8" i="1"/>
  <c r="G8" i="1" s="1"/>
  <c r="A9" i="1"/>
  <c r="G9" i="1" s="1"/>
  <c r="A10" i="1"/>
  <c r="G10" i="1" s="1"/>
  <c r="A11" i="1"/>
  <c r="G11" i="1" s="1"/>
  <c r="A12" i="1"/>
  <c r="G12" i="1" s="1"/>
  <c r="A13" i="1"/>
  <c r="G13" i="1" s="1"/>
  <c r="A14" i="1"/>
  <c r="G14" i="1" s="1"/>
  <c r="A15" i="1"/>
  <c r="G15" i="1" s="1"/>
  <c r="A16" i="1"/>
  <c r="G16" i="1" s="1"/>
  <c r="A17" i="1"/>
  <c r="G17" i="1" s="1"/>
  <c r="A18" i="1"/>
  <c r="G18" i="1" s="1"/>
  <c r="A19" i="1"/>
  <c r="G19" i="1" s="1"/>
  <c r="A20" i="1"/>
  <c r="G20" i="1" s="1"/>
  <c r="A21" i="1"/>
  <c r="G21" i="1" s="1"/>
  <c r="A22" i="1"/>
  <c r="G22" i="1" s="1"/>
  <c r="I1" i="7" l="1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1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1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1" i="1"/>
  <c r="K8" i="1" l="1"/>
  <c r="K16" i="1"/>
  <c r="K4" i="1"/>
  <c r="K19" i="1"/>
  <c r="K12" i="1"/>
  <c r="K3" i="1"/>
  <c r="K20" i="1"/>
  <c r="K11" i="1"/>
  <c r="K21" i="1"/>
  <c r="K13" i="1"/>
  <c r="K5" i="1"/>
  <c r="K18" i="1"/>
  <c r="K10" i="1"/>
  <c r="K2" i="1"/>
  <c r="K17" i="1"/>
  <c r="K1" i="1"/>
  <c r="K15" i="1"/>
  <c r="K7" i="1"/>
  <c r="K22" i="1"/>
  <c r="K14" i="1"/>
  <c r="K6" i="1"/>
  <c r="K9" i="1"/>
  <c r="M1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1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1" i="3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1" i="1"/>
  <c r="N11" i="1" l="1"/>
  <c r="N8" i="1"/>
  <c r="J1" i="7" l="1"/>
  <c r="K1" i="7" s="1"/>
  <c r="J2" i="7"/>
  <c r="K2" i="7" s="1"/>
  <c r="J3" i="7"/>
  <c r="K3" i="7" s="1"/>
  <c r="J4" i="7"/>
  <c r="K4" i="7" s="1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1" i="4"/>
  <c r="K1" i="4" s="1"/>
  <c r="J2" i="4"/>
  <c r="K2" i="4" s="1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" i="3"/>
  <c r="K2" i="3" s="1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1" i="3"/>
  <c r="K1" i="3" s="1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N8" i="3" l="1"/>
  <c r="N12" i="3"/>
  <c r="N14" i="4"/>
  <c r="N11" i="2"/>
  <c r="N12" i="7"/>
  <c r="N8" i="2"/>
  <c r="K19" i="6"/>
  <c r="K15" i="6"/>
  <c r="K11" i="6"/>
  <c r="K16" i="6"/>
  <c r="K10" i="6"/>
  <c r="K17" i="6"/>
  <c r="K13" i="6"/>
  <c r="K20" i="6"/>
  <c r="K8" i="6"/>
  <c r="K5" i="6"/>
  <c r="K22" i="6"/>
  <c r="K7" i="6"/>
  <c r="K3" i="6"/>
  <c r="K9" i="6"/>
  <c r="K6" i="6"/>
  <c r="K12" i="6"/>
  <c r="K2" i="6"/>
  <c r="K21" i="6"/>
  <c r="K4" i="6"/>
  <c r="K18" i="6"/>
  <c r="K1" i="6"/>
  <c r="K14" i="6"/>
  <c r="N6" i="6" l="1"/>
  <c r="N11" i="6"/>
  <c r="N8" i="4"/>
  <c r="N6" i="7"/>
  <c r="F1" i="7"/>
  <c r="P1" i="7" s="1"/>
  <c r="Q1" i="7" s="1"/>
  <c r="F2" i="7"/>
  <c r="P2" i="7" s="1"/>
  <c r="Q2" i="7" s="1"/>
  <c r="F3" i="7"/>
  <c r="P3" i="7" s="1"/>
  <c r="Q3" i="7" s="1"/>
  <c r="F4" i="7"/>
  <c r="P4" i="7" s="1"/>
  <c r="Q4" i="7" s="1"/>
  <c r="F5" i="7"/>
  <c r="P5" i="7" s="1"/>
  <c r="Q5" i="7" s="1"/>
  <c r="F6" i="7"/>
  <c r="P6" i="7" s="1"/>
  <c r="Q6" i="7" s="1"/>
  <c r="F7" i="7"/>
  <c r="P7" i="7" s="1"/>
  <c r="Q7" i="7" s="1"/>
  <c r="F8" i="7"/>
  <c r="P8" i="7" s="1"/>
  <c r="Q8" i="7" s="1"/>
  <c r="F9" i="7"/>
  <c r="P9" i="7" s="1"/>
  <c r="Q9" i="7" s="1"/>
  <c r="F10" i="7"/>
  <c r="P10" i="7" s="1"/>
  <c r="Q10" i="7" s="1"/>
  <c r="F11" i="7"/>
  <c r="P11" i="7" s="1"/>
  <c r="Q11" i="7" s="1"/>
  <c r="F12" i="7"/>
  <c r="P12" i="7" s="1"/>
  <c r="Q12" i="7" s="1"/>
  <c r="F13" i="7"/>
  <c r="P13" i="7" s="1"/>
  <c r="Q13" i="7" s="1"/>
  <c r="F14" i="7"/>
  <c r="P14" i="7" s="1"/>
  <c r="Q14" i="7" s="1"/>
  <c r="F15" i="7"/>
  <c r="P15" i="7" s="1"/>
  <c r="Q15" i="7" s="1"/>
  <c r="F16" i="7"/>
  <c r="P16" i="7" s="1"/>
  <c r="Q16" i="7" s="1"/>
  <c r="F17" i="7"/>
  <c r="P17" i="7" s="1"/>
  <c r="Q17" i="7" s="1"/>
  <c r="F18" i="7"/>
  <c r="P18" i="7" s="1"/>
  <c r="Q18" i="7" s="1"/>
  <c r="F19" i="7"/>
  <c r="P19" i="7" s="1"/>
  <c r="Q19" i="7" s="1"/>
  <c r="F20" i="7"/>
  <c r="P20" i="7" s="1"/>
  <c r="Q20" i="7" s="1"/>
  <c r="F1" i="4"/>
  <c r="P1" i="4" s="1"/>
  <c r="Q1" i="4" s="1"/>
  <c r="F2" i="4"/>
  <c r="P2" i="4" s="1"/>
  <c r="Q2" i="4" s="1"/>
  <c r="F3" i="4"/>
  <c r="P3" i="4" s="1"/>
  <c r="Q3" i="4" s="1"/>
  <c r="F4" i="4"/>
  <c r="P4" i="4" s="1"/>
  <c r="Q4" i="4" s="1"/>
  <c r="F5" i="4"/>
  <c r="P5" i="4" s="1"/>
  <c r="Q5" i="4" s="1"/>
  <c r="F6" i="4"/>
  <c r="P6" i="4" s="1"/>
  <c r="Q6" i="4" s="1"/>
  <c r="F7" i="4"/>
  <c r="P7" i="4" s="1"/>
  <c r="Q7" i="4" s="1"/>
  <c r="F8" i="4"/>
  <c r="P8" i="4" s="1"/>
  <c r="Q8" i="4" s="1"/>
  <c r="F9" i="4"/>
  <c r="P9" i="4" s="1"/>
  <c r="Q9" i="4" s="1"/>
  <c r="F10" i="4"/>
  <c r="P10" i="4" s="1"/>
  <c r="Q10" i="4" s="1"/>
  <c r="F11" i="4"/>
  <c r="P11" i="4" s="1"/>
  <c r="Q11" i="4" s="1"/>
  <c r="F12" i="4"/>
  <c r="P12" i="4" s="1"/>
  <c r="Q12" i="4" s="1"/>
  <c r="F13" i="4"/>
  <c r="P13" i="4" s="1"/>
  <c r="Q13" i="4" s="1"/>
  <c r="F14" i="4"/>
  <c r="P14" i="4" s="1"/>
  <c r="Q14" i="4" s="1"/>
  <c r="F15" i="4"/>
  <c r="P15" i="4" s="1"/>
  <c r="Q15" i="4" s="1"/>
  <c r="F16" i="4"/>
  <c r="P16" i="4" s="1"/>
  <c r="Q16" i="4" s="1"/>
  <c r="F17" i="4"/>
  <c r="P17" i="4" s="1"/>
  <c r="Q17" i="4" s="1"/>
  <c r="F18" i="4"/>
  <c r="P18" i="4" s="1"/>
  <c r="Q18" i="4" s="1"/>
  <c r="F19" i="4"/>
  <c r="P19" i="4" s="1"/>
  <c r="Q19" i="4" s="1"/>
  <c r="F20" i="4"/>
  <c r="P20" i="4" s="1"/>
  <c r="Q20" i="4" s="1"/>
  <c r="F22" i="4"/>
  <c r="P22" i="4" s="1"/>
  <c r="Q22" i="4" s="1"/>
  <c r="F4" i="6"/>
  <c r="P4" i="6" s="1"/>
  <c r="Q4" i="6" s="1"/>
  <c r="F5" i="6"/>
  <c r="P5" i="6" s="1"/>
  <c r="Q5" i="6" s="1"/>
  <c r="F12" i="6"/>
  <c r="P12" i="6" s="1"/>
  <c r="Q12" i="6" s="1"/>
  <c r="F13" i="6"/>
  <c r="P13" i="6" s="1"/>
  <c r="Q13" i="6" s="1"/>
  <c r="F14" i="6"/>
  <c r="P14" i="6" s="1"/>
  <c r="Q14" i="6" s="1"/>
  <c r="F16" i="6"/>
  <c r="P16" i="6" s="1"/>
  <c r="Q16" i="6" s="1"/>
  <c r="F20" i="6"/>
  <c r="P20" i="6" s="1"/>
  <c r="Q20" i="6" s="1"/>
  <c r="F21" i="6"/>
  <c r="P21" i="6" s="1"/>
  <c r="Q21" i="6" s="1"/>
  <c r="F1" i="6"/>
  <c r="P1" i="6" s="1"/>
  <c r="Q1" i="6" s="1"/>
  <c r="F2" i="6"/>
  <c r="P2" i="6" s="1"/>
  <c r="Q2" i="6" s="1"/>
  <c r="F3" i="6"/>
  <c r="P3" i="6" s="1"/>
  <c r="Q3" i="6" s="1"/>
  <c r="F6" i="6"/>
  <c r="P6" i="6" s="1"/>
  <c r="Q6" i="6" s="1"/>
  <c r="F7" i="6"/>
  <c r="P7" i="6" s="1"/>
  <c r="Q7" i="6" s="1"/>
  <c r="F8" i="6"/>
  <c r="P8" i="6" s="1"/>
  <c r="Q8" i="6" s="1"/>
  <c r="F9" i="6"/>
  <c r="P9" i="6" s="1"/>
  <c r="Q9" i="6" s="1"/>
  <c r="F10" i="6"/>
  <c r="P10" i="6" s="1"/>
  <c r="Q10" i="6" s="1"/>
  <c r="F11" i="6"/>
  <c r="P11" i="6" s="1"/>
  <c r="Q11" i="6" s="1"/>
  <c r="F15" i="6"/>
  <c r="P15" i="6" s="1"/>
  <c r="Q15" i="6" s="1"/>
  <c r="F17" i="6"/>
  <c r="P17" i="6" s="1"/>
  <c r="Q17" i="6" s="1"/>
  <c r="F18" i="6"/>
  <c r="P18" i="6" s="1"/>
  <c r="Q18" i="6" s="1"/>
  <c r="F19" i="6"/>
  <c r="P19" i="6" s="1"/>
  <c r="Q19" i="6" s="1"/>
  <c r="F22" i="6"/>
  <c r="P22" i="6" s="1"/>
  <c r="Q22" i="6" s="1"/>
  <c r="F21" i="4"/>
  <c r="P21" i="4" s="1"/>
  <c r="Q21" i="4" s="1"/>
  <c r="F2" i="3"/>
  <c r="P2" i="3" s="1"/>
  <c r="Q2" i="3" s="1"/>
  <c r="F3" i="3"/>
  <c r="P3" i="3" s="1"/>
  <c r="Q3" i="3" s="1"/>
  <c r="F4" i="3"/>
  <c r="P4" i="3" s="1"/>
  <c r="Q4" i="3" s="1"/>
  <c r="F5" i="3"/>
  <c r="P5" i="3" s="1"/>
  <c r="Q5" i="3" s="1"/>
  <c r="F6" i="3"/>
  <c r="P6" i="3" s="1"/>
  <c r="Q6" i="3" s="1"/>
  <c r="F7" i="3"/>
  <c r="P7" i="3" s="1"/>
  <c r="Q7" i="3" s="1"/>
  <c r="F8" i="3"/>
  <c r="P8" i="3" s="1"/>
  <c r="Q8" i="3" s="1"/>
  <c r="F9" i="3"/>
  <c r="P9" i="3" s="1"/>
  <c r="Q9" i="3" s="1"/>
  <c r="F10" i="3"/>
  <c r="P10" i="3" s="1"/>
  <c r="Q10" i="3" s="1"/>
  <c r="F11" i="3"/>
  <c r="P11" i="3" s="1"/>
  <c r="Q11" i="3" s="1"/>
  <c r="F12" i="3"/>
  <c r="P12" i="3" s="1"/>
  <c r="Q12" i="3" s="1"/>
  <c r="F13" i="3"/>
  <c r="P13" i="3" s="1"/>
  <c r="Q13" i="3" s="1"/>
  <c r="F14" i="3"/>
  <c r="P14" i="3" s="1"/>
  <c r="Q14" i="3" s="1"/>
  <c r="F15" i="3"/>
  <c r="P15" i="3" s="1"/>
  <c r="Q15" i="3" s="1"/>
  <c r="F16" i="3"/>
  <c r="P16" i="3" s="1"/>
  <c r="Q16" i="3" s="1"/>
  <c r="F17" i="3"/>
  <c r="P17" i="3" s="1"/>
  <c r="Q17" i="3" s="1"/>
  <c r="F18" i="3"/>
  <c r="P18" i="3" s="1"/>
  <c r="Q18" i="3" s="1"/>
  <c r="F19" i="3"/>
  <c r="P19" i="3" s="1"/>
  <c r="Q19" i="3" s="1"/>
  <c r="F20" i="3"/>
  <c r="P20" i="3" s="1"/>
  <c r="Q20" i="3" s="1"/>
  <c r="F21" i="3"/>
  <c r="P21" i="3" s="1"/>
  <c r="Q21" i="3" s="1"/>
  <c r="F22" i="3"/>
  <c r="P22" i="3" s="1"/>
  <c r="Q22" i="3" s="1"/>
  <c r="F1" i="3"/>
  <c r="P1" i="3" s="1"/>
  <c r="Q1" i="3" s="1"/>
  <c r="F2" i="2"/>
  <c r="P2" i="2" s="1"/>
  <c r="Q2" i="2" s="1"/>
  <c r="F3" i="2"/>
  <c r="P3" i="2" s="1"/>
  <c r="Q3" i="2" s="1"/>
  <c r="F4" i="2"/>
  <c r="P4" i="2" s="1"/>
  <c r="Q4" i="2" s="1"/>
  <c r="F5" i="2"/>
  <c r="P5" i="2" s="1"/>
  <c r="Q5" i="2" s="1"/>
  <c r="F6" i="2"/>
  <c r="P6" i="2" s="1"/>
  <c r="Q6" i="2" s="1"/>
  <c r="F7" i="2"/>
  <c r="P7" i="2" s="1"/>
  <c r="Q7" i="2" s="1"/>
  <c r="F8" i="2"/>
  <c r="P8" i="2" s="1"/>
  <c r="Q8" i="2" s="1"/>
  <c r="F9" i="2"/>
  <c r="P9" i="2" s="1"/>
  <c r="Q9" i="2" s="1"/>
  <c r="F10" i="2"/>
  <c r="P10" i="2" s="1"/>
  <c r="Q10" i="2" s="1"/>
  <c r="F11" i="2"/>
  <c r="P11" i="2" s="1"/>
  <c r="Q11" i="2" s="1"/>
  <c r="F12" i="2"/>
  <c r="P12" i="2" s="1"/>
  <c r="Q12" i="2" s="1"/>
  <c r="F13" i="2"/>
  <c r="P13" i="2" s="1"/>
  <c r="Q13" i="2" s="1"/>
  <c r="F14" i="2"/>
  <c r="P14" i="2" s="1"/>
  <c r="Q14" i="2" s="1"/>
  <c r="F15" i="2"/>
  <c r="P15" i="2" s="1"/>
  <c r="Q15" i="2" s="1"/>
  <c r="F16" i="2"/>
  <c r="P16" i="2" s="1"/>
  <c r="Q16" i="2" s="1"/>
  <c r="F17" i="2"/>
  <c r="P17" i="2" s="1"/>
  <c r="Q17" i="2" s="1"/>
  <c r="F18" i="2"/>
  <c r="P18" i="2" s="1"/>
  <c r="Q18" i="2" s="1"/>
  <c r="F19" i="2"/>
  <c r="P19" i="2" s="1"/>
  <c r="Q19" i="2" s="1"/>
  <c r="F20" i="2"/>
  <c r="P20" i="2" s="1"/>
  <c r="Q20" i="2" s="1"/>
  <c r="F21" i="2"/>
  <c r="P21" i="2" s="1"/>
  <c r="Q21" i="2" s="1"/>
  <c r="F22" i="2"/>
  <c r="P22" i="2" s="1"/>
  <c r="Q22" i="2" s="1"/>
  <c r="F2" i="1"/>
  <c r="P2" i="1" s="1"/>
  <c r="Q2" i="1" s="1"/>
  <c r="F3" i="1"/>
  <c r="P3" i="1" s="1"/>
  <c r="Q3" i="1" s="1"/>
  <c r="F4" i="1"/>
  <c r="P4" i="1" s="1"/>
  <c r="Q4" i="1" s="1"/>
  <c r="F5" i="1"/>
  <c r="P5" i="1" s="1"/>
  <c r="Q5" i="1" s="1"/>
  <c r="F6" i="1"/>
  <c r="P6" i="1" s="1"/>
  <c r="Q6" i="1" s="1"/>
  <c r="F7" i="1"/>
  <c r="P7" i="1" s="1"/>
  <c r="Q7" i="1" s="1"/>
  <c r="F8" i="1"/>
  <c r="P8" i="1" s="1"/>
  <c r="Q8" i="1" s="1"/>
  <c r="F9" i="1"/>
  <c r="P9" i="1" s="1"/>
  <c r="Q9" i="1" s="1"/>
  <c r="F10" i="1"/>
  <c r="P10" i="1" s="1"/>
  <c r="Q10" i="1" s="1"/>
  <c r="F11" i="1"/>
  <c r="P11" i="1" s="1"/>
  <c r="Q11" i="1" s="1"/>
  <c r="F12" i="1"/>
  <c r="P12" i="1" s="1"/>
  <c r="Q12" i="1" s="1"/>
  <c r="F13" i="1"/>
  <c r="P13" i="1" s="1"/>
  <c r="Q13" i="1" s="1"/>
  <c r="F14" i="1"/>
  <c r="P14" i="1" s="1"/>
  <c r="Q14" i="1" s="1"/>
  <c r="F15" i="1"/>
  <c r="P15" i="1" s="1"/>
  <c r="Q15" i="1" s="1"/>
  <c r="F16" i="1"/>
  <c r="P16" i="1" s="1"/>
  <c r="Q16" i="1" s="1"/>
  <c r="F17" i="1"/>
  <c r="P17" i="1" s="1"/>
  <c r="Q17" i="1" s="1"/>
  <c r="F18" i="1"/>
  <c r="P18" i="1" s="1"/>
  <c r="Q18" i="1" s="1"/>
  <c r="F19" i="1"/>
  <c r="P19" i="1" s="1"/>
  <c r="Q19" i="1" s="1"/>
  <c r="F20" i="1"/>
  <c r="P20" i="1" s="1"/>
  <c r="Q20" i="1" s="1"/>
  <c r="F21" i="1"/>
  <c r="P21" i="1" s="1"/>
  <c r="Q21" i="1" s="1"/>
  <c r="F22" i="1"/>
  <c r="P22" i="1" s="1"/>
  <c r="Q22" i="1" s="1"/>
  <c r="F1" i="1"/>
  <c r="P1" i="1" s="1"/>
  <c r="Q1" i="1" s="1"/>
  <c r="R12" i="6" l="1"/>
  <c r="R11" i="6" s="1"/>
  <c r="R12" i="7"/>
  <c r="R11" i="7" s="1"/>
  <c r="R12" i="1"/>
  <c r="R11" i="1" s="1"/>
  <c r="R12" i="2"/>
  <c r="R11" i="2" s="1"/>
  <c r="R12" i="3"/>
  <c r="R11" i="3" s="1"/>
  <c r="R12" i="4"/>
  <c r="R11" i="4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Volume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'25 RPM'!$A$1:$A$22</c:f>
              <c:numCache>
                <c:formatCode>General</c:formatCode>
                <c:ptCount val="22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105</c:v>
                </c:pt>
                <c:pt idx="6">
                  <c:v>120</c:v>
                </c:pt>
                <c:pt idx="7">
                  <c:v>135</c:v>
                </c:pt>
                <c:pt idx="8">
                  <c:v>150</c:v>
                </c:pt>
                <c:pt idx="9">
                  <c:v>165</c:v>
                </c:pt>
                <c:pt idx="10">
                  <c:v>180</c:v>
                </c:pt>
                <c:pt idx="11">
                  <c:v>195</c:v>
                </c:pt>
                <c:pt idx="12">
                  <c:v>210</c:v>
                </c:pt>
                <c:pt idx="13">
                  <c:v>225</c:v>
                </c:pt>
                <c:pt idx="14">
                  <c:v>240</c:v>
                </c:pt>
                <c:pt idx="15">
                  <c:v>255</c:v>
                </c:pt>
                <c:pt idx="16">
                  <c:v>270</c:v>
                </c:pt>
                <c:pt idx="17">
                  <c:v>285</c:v>
                </c:pt>
                <c:pt idx="18">
                  <c:v>300</c:v>
                </c:pt>
                <c:pt idx="19">
                  <c:v>315</c:v>
                </c:pt>
                <c:pt idx="20">
                  <c:v>330</c:v>
                </c:pt>
                <c:pt idx="21">
                  <c:v>345</c:v>
                </c:pt>
              </c:numCache>
            </c:numRef>
          </c:xVal>
          <c:yVal>
            <c:numRef>
              <c:f>'25 RPM'!$P$1:$P$22</c:f>
              <c:numCache>
                <c:formatCode>General</c:formatCode>
                <c:ptCount val="22"/>
                <c:pt idx="0">
                  <c:v>107644.48621378481</c:v>
                </c:pt>
                <c:pt idx="1">
                  <c:v>278010.65661409457</c:v>
                </c:pt>
                <c:pt idx="2">
                  <c:v>458405.82965983194</c:v>
                </c:pt>
                <c:pt idx="3">
                  <c:v>633267.75986671285</c:v>
                </c:pt>
                <c:pt idx="4">
                  <c:v>828533.5230418772</c:v>
                </c:pt>
                <c:pt idx="5">
                  <c:v>949792.16324733465</c:v>
                </c:pt>
                <c:pt idx="6">
                  <c:v>1108400.1926150739</c:v>
                </c:pt>
                <c:pt idx="7">
                  <c:v>1295020.2638545251</c:v>
                </c:pt>
                <c:pt idx="8">
                  <c:v>1496165.0975459751</c:v>
                </c:pt>
                <c:pt idx="9">
                  <c:v>1688664.2393017111</c:v>
                </c:pt>
                <c:pt idx="10">
                  <c:v>1806810.4304103118</c:v>
                </c:pt>
                <c:pt idx="11">
                  <c:v>2085420.6638457538</c:v>
                </c:pt>
                <c:pt idx="12">
                  <c:v>2206679.3040512116</c:v>
                </c:pt>
                <c:pt idx="13">
                  <c:v>2482868.7437446536</c:v>
                </c:pt>
                <c:pt idx="14">
                  <c:v>2608623.1437566816</c:v>
                </c:pt>
                <c:pt idx="15">
                  <c:v>2789364.144479848</c:v>
                </c:pt>
                <c:pt idx="16">
                  <c:v>2984975.7353324411</c:v>
                </c:pt>
                <c:pt idx="17">
                  <c:v>3104851.064828184</c:v>
                </c:pt>
                <c:pt idx="18">
                  <c:v>3314295.7627779189</c:v>
                </c:pt>
                <c:pt idx="19">
                  <c:v>3489503.5206622281</c:v>
                </c:pt>
                <c:pt idx="20">
                  <c:v>3684769.2838373929</c:v>
                </c:pt>
                <c:pt idx="21">
                  <c:v>3836806.5873339903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5-408C-AA17-7137E632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45952"/>
        <c:axId val="417250872"/>
      </c:scatterChart>
      <c:valAx>
        <c:axId val="4172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50872"/>
        <c:crosses val="autoZero"/>
        <c:crossBetween val="midCat"/>
      </c:valAx>
      <c:valAx>
        <c:axId val="41725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4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24</xdr:row>
      <xdr:rowOff>106680</xdr:rowOff>
    </xdr:from>
    <xdr:to>
      <xdr:col>8</xdr:col>
      <xdr:colOff>30480</xdr:colOff>
      <xdr:row>39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IT%20Kanpur/IIT%20Kanpur/Porous%20Media%20Lab/Research/Actual%20Experiments/Initial%20data%20log/Basic%20Data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d 1-1.5 mm"/>
      <sheetName val="Bead 2-2.5 mm"/>
      <sheetName val="Bead 3-3.5 mm"/>
      <sheetName val="Bead 4-5 mm"/>
      <sheetName val="Data Logging"/>
      <sheetName val="Water Collected"/>
      <sheetName val="Time Interval"/>
      <sheetName val="Sheet2"/>
      <sheetName val="Porosit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F2">
            <v>8.1603766261389623E-3</v>
          </cell>
        </row>
        <row r="3">
          <cell r="AF3">
            <v>4.2006134842644947E-2</v>
          </cell>
        </row>
        <row r="4">
          <cell r="AD4">
            <v>7.4508038928354087E-3</v>
          </cell>
          <cell r="AF4">
            <v>8.6535718352116653E-2</v>
          </cell>
          <cell r="AI4">
            <v>6.7163361641175978E-3</v>
          </cell>
          <cell r="AL4">
            <v>6.7163361641175978E-3</v>
          </cell>
        </row>
        <row r="5">
          <cell r="AD5">
            <v>1.4474401456073328E-3</v>
          </cell>
          <cell r="AL5">
            <v>6.7163361641175978E-3</v>
          </cell>
        </row>
        <row r="6">
          <cell r="AD6">
            <v>7.0261583414188032E-4</v>
          </cell>
          <cell r="AF6">
            <v>0.17323173853094714</v>
          </cell>
          <cell r="AL6">
            <v>6.7163361641175978E-3</v>
          </cell>
        </row>
        <row r="7">
          <cell r="AD7">
            <v>4.6591451281885286E-4</v>
          </cell>
          <cell r="AF7">
            <v>0.21878154712144229</v>
          </cell>
          <cell r="AL7">
            <v>6.7163361641175978E-3</v>
          </cell>
        </row>
        <row r="8">
          <cell r="AF8">
            <v>0.259962948234437</v>
          </cell>
        </row>
        <row r="9">
          <cell r="AD9">
            <v>2.7790902264389491E-4</v>
          </cell>
          <cell r="AL9">
            <v>6.7163361641175978E-3</v>
          </cell>
        </row>
        <row r="10">
          <cell r="AD10">
            <v>2.3388473759809812E-4</v>
          </cell>
          <cell r="AL10">
            <v>6.7163361641175978E-3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J1" workbookViewId="0">
      <selection activeCell="N11" sqref="N11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2.4</v>
      </c>
      <c r="D1">
        <v>1.9891891891891893</v>
      </c>
      <c r="E1">
        <v>1.4664000000000001</v>
      </c>
      <c r="F1">
        <f t="shared" ref="F1:F22" si="0">E1-G1</f>
        <v>1.2215887012158313</v>
      </c>
      <c r="G1">
        <f>'[1]Time Interval'!$AF$2*(A1)</f>
        <v>0.24481129878416888</v>
      </c>
      <c r="I1">
        <f>C1/'[1]Time Interval'!$AL$4</f>
        <v>357.33768253324399</v>
      </c>
      <c r="J1">
        <f>'[1]Time Interval'!$AD$4*A1</f>
        <v>0.22352411678506226</v>
      </c>
      <c r="K1">
        <f t="shared" ref="K1:K22" si="1">I1/(J1^0.93187)</f>
        <v>1443.5236366169236</v>
      </c>
      <c r="M1">
        <f>C1/D1</f>
        <v>1.2065217391304346</v>
      </c>
      <c r="P1">
        <f>F1/('[1]Time Interval'!$AI$4^2)</f>
        <v>27080.716879129195</v>
      </c>
      <c r="Q1">
        <f>P1/(J1^1.1651)</f>
        <v>155153.76290545234</v>
      </c>
    </row>
    <row r="2" spans="1:18" x14ac:dyDescent="0.3">
      <c r="A2">
        <f t="shared" ref="A2:A22" si="2">B2*5</f>
        <v>80</v>
      </c>
      <c r="B2">
        <v>16</v>
      </c>
      <c r="C2">
        <v>5</v>
      </c>
      <c r="D2">
        <v>3.0054054049999999</v>
      </c>
      <c r="E2">
        <v>4.3836000000000004</v>
      </c>
      <c r="F2">
        <f t="shared" si="0"/>
        <v>3.7307698699088832</v>
      </c>
      <c r="G2">
        <f>'[1]Time Interval'!$AF$2*(A2)</f>
        <v>0.65283013009111701</v>
      </c>
      <c r="I2">
        <f>C2/'[1]Time Interval'!$AL$4</f>
        <v>744.45350527759172</v>
      </c>
      <c r="J2">
        <f>'[1]Time Interval'!$AD$4*A2</f>
        <v>0.59606431142683269</v>
      </c>
      <c r="K2">
        <f t="shared" si="1"/>
        <v>1205.6886694150985</v>
      </c>
      <c r="M2">
        <f t="shared" ref="M2:M22" si="3">C2/D2</f>
        <v>1.6636690649726174</v>
      </c>
      <c r="P2">
        <f>F2/('[1]Time Interval'!$AI$4^2)</f>
        <v>82705.351226343511</v>
      </c>
      <c r="Q2">
        <f t="shared" ref="Q2:Q22" si="4">P2/(J2^1.1651)</f>
        <v>151126.14226847797</v>
      </c>
    </row>
    <row r="3" spans="1:18" x14ac:dyDescent="0.3">
      <c r="A3">
        <f t="shared" si="2"/>
        <v>135</v>
      </c>
      <c r="B3">
        <v>27</v>
      </c>
      <c r="C3">
        <v>8.8000000000000007</v>
      </c>
      <c r="D3">
        <v>3.6108108109999999</v>
      </c>
      <c r="E3">
        <v>8.7048000000000005</v>
      </c>
      <c r="F3">
        <f t="shared" si="0"/>
        <v>7.6031491554712405</v>
      </c>
      <c r="G3">
        <f>'[1]Time Interval'!$AF$2*(A3)</f>
        <v>1.1016508445287598</v>
      </c>
      <c r="I3">
        <f>C3/'[1]Time Interval'!$AL$4</f>
        <v>1310.2381692885615</v>
      </c>
      <c r="J3">
        <f>'[1]Time Interval'!$AD$4*A3</f>
        <v>1.0058585255327801</v>
      </c>
      <c r="K3">
        <f t="shared" si="1"/>
        <v>1303.1253243429651</v>
      </c>
      <c r="M3">
        <f t="shared" si="3"/>
        <v>2.4371257483753004</v>
      </c>
      <c r="P3">
        <f>F3/('[1]Time Interval'!$AI$4^2)</f>
        <v>168549.96240893402</v>
      </c>
      <c r="Q3">
        <f t="shared" si="4"/>
        <v>167406.73115842449</v>
      </c>
    </row>
    <row r="4" spans="1:18" x14ac:dyDescent="0.3">
      <c r="A4">
        <f t="shared" si="2"/>
        <v>190</v>
      </c>
      <c r="B4">
        <v>38</v>
      </c>
      <c r="C4">
        <v>12.6</v>
      </c>
      <c r="D4">
        <v>4</v>
      </c>
      <c r="E4">
        <v>12.5268</v>
      </c>
      <c r="F4">
        <f t="shared" si="0"/>
        <v>10.976328441033598</v>
      </c>
      <c r="G4">
        <f>'[1]Time Interval'!$AF$2*(A4)</f>
        <v>1.5504715589664029</v>
      </c>
      <c r="I4">
        <f>C4/'[1]Time Interval'!$AL$4</f>
        <v>1876.0228332995309</v>
      </c>
      <c r="J4">
        <f>'[1]Time Interval'!$AD$4*A4</f>
        <v>1.4156527396387277</v>
      </c>
      <c r="K4">
        <f t="shared" si="1"/>
        <v>1356.9569460326852</v>
      </c>
      <c r="M4">
        <f t="shared" si="3"/>
        <v>3.15</v>
      </c>
      <c r="P4">
        <f>F4/('[1]Time Interval'!$AI$4^2)</f>
        <v>243328.08791381132</v>
      </c>
      <c r="Q4">
        <f t="shared" si="4"/>
        <v>162297.77012803918</v>
      </c>
    </row>
    <row r="5" spans="1:18" x14ac:dyDescent="0.3">
      <c r="A5">
        <f t="shared" si="2"/>
        <v>245</v>
      </c>
      <c r="B5">
        <v>49</v>
      </c>
      <c r="C5">
        <v>16.600000000000001</v>
      </c>
      <c r="D5">
        <v>4.4108108110000002</v>
      </c>
      <c r="E5">
        <v>18.673200000000001</v>
      </c>
      <c r="F5">
        <f t="shared" si="0"/>
        <v>16.673907726595957</v>
      </c>
      <c r="G5">
        <f>'[1]Time Interval'!$AF$2*(A5)</f>
        <v>1.9992922734040457</v>
      </c>
      <c r="I5">
        <f>C5/'[1]Time Interval'!$AL$4</f>
        <v>2471.5856375216044</v>
      </c>
      <c r="J5">
        <f>'[1]Time Interval'!$AD$4*A5</f>
        <v>1.8254469537446751</v>
      </c>
      <c r="K5">
        <f t="shared" si="1"/>
        <v>1410.6313468577584</v>
      </c>
      <c r="M5">
        <f t="shared" si="3"/>
        <v>3.7634803919954392</v>
      </c>
      <c r="P5">
        <f>F5/('[1]Time Interval'!$AI$4^2)</f>
        <v>369634.53735554084</v>
      </c>
      <c r="Q5">
        <f t="shared" si="4"/>
        <v>183337.48458635216</v>
      </c>
    </row>
    <row r="6" spans="1:18" x14ac:dyDescent="0.3">
      <c r="A6">
        <f t="shared" si="2"/>
        <v>300</v>
      </c>
      <c r="B6">
        <v>60</v>
      </c>
      <c r="C6">
        <v>19.399999999999999</v>
      </c>
      <c r="D6">
        <v>4.1945945949999999</v>
      </c>
      <c r="E6">
        <v>21.543600000000001</v>
      </c>
      <c r="F6">
        <f t="shared" si="0"/>
        <v>19.095487012158312</v>
      </c>
      <c r="G6">
        <f>'[1]Time Interval'!$AF$2*(A6)</f>
        <v>2.4481129878416885</v>
      </c>
      <c r="I6">
        <f>C6/'[1]Time Interval'!$AL$4</f>
        <v>2888.4796004770556</v>
      </c>
      <c r="J6">
        <f>'[1]Time Interval'!$AD$4*A6</f>
        <v>2.2352411678506225</v>
      </c>
      <c r="K6">
        <f t="shared" si="1"/>
        <v>1365.0368882243361</v>
      </c>
      <c r="M6">
        <f t="shared" si="3"/>
        <v>4.6249999995529958</v>
      </c>
      <c r="P6">
        <f>F6/('[1]Time Interval'!$AI$4^2)</f>
        <v>423317.17453727726</v>
      </c>
      <c r="Q6">
        <f t="shared" si="4"/>
        <v>165831.88785294045</v>
      </c>
    </row>
    <row r="7" spans="1:18" x14ac:dyDescent="0.3">
      <c r="A7">
        <f t="shared" si="2"/>
        <v>355</v>
      </c>
      <c r="B7">
        <v>71</v>
      </c>
      <c r="C7">
        <v>23.4</v>
      </c>
      <c r="D7">
        <v>4.605405405</v>
      </c>
      <c r="E7">
        <v>27.0504</v>
      </c>
      <c r="F7">
        <f t="shared" si="0"/>
        <v>24.153466297720669</v>
      </c>
      <c r="G7">
        <f>'[1]Time Interval'!$AF$2*(A7)</f>
        <v>2.8969337022793318</v>
      </c>
      <c r="I7">
        <f>C7/'[1]Time Interval'!$AL$4</f>
        <v>3484.0424046991288</v>
      </c>
      <c r="J7">
        <f>'[1]Time Interval'!$AD$4*A7</f>
        <v>2.64503538195657</v>
      </c>
      <c r="K7">
        <f t="shared" si="1"/>
        <v>1407.4474984902552</v>
      </c>
      <c r="M7">
        <f t="shared" si="3"/>
        <v>5.0809859159402277</v>
      </c>
      <c r="P7">
        <f>F7/('[1]Time Interval'!$AI$4^2)</f>
        <v>535444.68920443673</v>
      </c>
      <c r="Q7">
        <f t="shared" si="4"/>
        <v>172400.96452041881</v>
      </c>
    </row>
    <row r="8" spans="1:18" x14ac:dyDescent="0.3">
      <c r="A8">
        <f t="shared" si="2"/>
        <v>410</v>
      </c>
      <c r="B8">
        <v>82</v>
      </c>
      <c r="C8">
        <v>26.2</v>
      </c>
      <c r="D8">
        <v>4.8</v>
      </c>
      <c r="E8">
        <v>31.745999999999999</v>
      </c>
      <c r="F8">
        <f t="shared" si="0"/>
        <v>28.400245583283024</v>
      </c>
      <c r="G8">
        <f>'[1]Time Interval'!$AF$2*(A8)</f>
        <v>3.3457544167169746</v>
      </c>
      <c r="I8">
        <f>C8/'[1]Time Interval'!$AL$4</f>
        <v>3900.9363676545804</v>
      </c>
      <c r="J8">
        <f>'[1]Time Interval'!$AD$4*A8</f>
        <v>3.0548295960625174</v>
      </c>
      <c r="K8">
        <f t="shared" si="1"/>
        <v>1377.9201154775228</v>
      </c>
      <c r="M8">
        <f t="shared" si="3"/>
        <v>5.458333333333333</v>
      </c>
      <c r="N8">
        <f>STDEV(K1:K23)/AVERAGE(K1:K23)*100</f>
        <v>5.3277272075517335</v>
      </c>
      <c r="P8">
        <f>F8/('[1]Time Interval'!$AI$4^2)</f>
        <v>629589.16464531212</v>
      </c>
      <c r="Q8">
        <f t="shared" si="4"/>
        <v>171395.29806585002</v>
      </c>
    </row>
    <row r="9" spans="1:18" x14ac:dyDescent="0.3">
      <c r="A9">
        <f t="shared" si="2"/>
        <v>465</v>
      </c>
      <c r="B9">
        <v>93</v>
      </c>
      <c r="C9">
        <v>29.6</v>
      </c>
      <c r="D9">
        <v>4.8</v>
      </c>
      <c r="E9">
        <v>34.382399999999997</v>
      </c>
      <c r="F9">
        <f t="shared" si="0"/>
        <v>30.587824868845381</v>
      </c>
      <c r="G9">
        <f>'[1]Time Interval'!$AF$2*(A9)</f>
        <v>3.7945751311546174</v>
      </c>
      <c r="I9">
        <f>C9/'[1]Time Interval'!$AL$4</f>
        <v>4407.1647512433428</v>
      </c>
      <c r="J9">
        <f>'[1]Time Interval'!$AD$4*A9</f>
        <v>3.4646238101684652</v>
      </c>
      <c r="K9">
        <f t="shared" si="1"/>
        <v>1384.4267089425089</v>
      </c>
      <c r="M9">
        <f t="shared" si="3"/>
        <v>6.166666666666667</v>
      </c>
      <c r="P9">
        <f>F9/('[1]Time Interval'!$AI$4^2)</f>
        <v>678084.38666562049</v>
      </c>
      <c r="Q9">
        <f t="shared" si="4"/>
        <v>159415.46090414751</v>
      </c>
    </row>
    <row r="10" spans="1:18" x14ac:dyDescent="0.3">
      <c r="A10">
        <f t="shared" si="2"/>
        <v>520</v>
      </c>
      <c r="B10">
        <v>104</v>
      </c>
      <c r="C10">
        <v>33.4</v>
      </c>
      <c r="D10">
        <v>5.4054054049999998</v>
      </c>
      <c r="E10">
        <v>43.102800000000002</v>
      </c>
      <c r="F10">
        <f t="shared" si="0"/>
        <v>38.859404154407741</v>
      </c>
      <c r="G10">
        <f>'[1]Time Interval'!$AF$2*(A10)</f>
        <v>4.2433958455922607</v>
      </c>
      <c r="I10">
        <f>C10/'[1]Time Interval'!$AL$4</f>
        <v>4972.949415254312</v>
      </c>
      <c r="J10">
        <f>'[1]Time Interval'!$AD$4*A10</f>
        <v>3.8744180242744126</v>
      </c>
      <c r="K10">
        <f t="shared" si="1"/>
        <v>1407.6091213832112</v>
      </c>
      <c r="M10">
        <f t="shared" si="3"/>
        <v>6.1790000004634251</v>
      </c>
      <c r="P10">
        <f>F10/('[1]Time Interval'!$AI$4^2)</f>
        <v>861452.40288305876</v>
      </c>
      <c r="Q10">
        <f t="shared" si="4"/>
        <v>177791.87949998202</v>
      </c>
    </row>
    <row r="11" spans="1:18" x14ac:dyDescent="0.3">
      <c r="A11">
        <f t="shared" si="2"/>
        <v>575</v>
      </c>
      <c r="B11">
        <v>115</v>
      </c>
      <c r="C11">
        <v>35.4</v>
      </c>
      <c r="D11">
        <v>5.3837837840000002</v>
      </c>
      <c r="E11">
        <v>45.754800000000003</v>
      </c>
      <c r="F11">
        <f t="shared" si="0"/>
        <v>41.062583439970098</v>
      </c>
      <c r="G11">
        <f>'[1]Time Interval'!$AF$2*(A11)</f>
        <v>4.6922165600299035</v>
      </c>
      <c r="I11">
        <f>C11/'[1]Time Interval'!$AL$4</f>
        <v>5270.7308173653491</v>
      </c>
      <c r="J11">
        <f>'[1]Time Interval'!$AD$4*A11</f>
        <v>4.28421223838036</v>
      </c>
      <c r="K11">
        <f t="shared" si="1"/>
        <v>1358.467425650151</v>
      </c>
      <c r="M11">
        <f t="shared" si="3"/>
        <v>6.5753012045552079</v>
      </c>
      <c r="N11">
        <f>AVERAGE(K1:K22)</f>
        <v>1321.0600716461595</v>
      </c>
      <c r="P11">
        <f>F11/('[1]Time Interval'!$AI$4^2)</f>
        <v>910293.45258079574</v>
      </c>
      <c r="Q11">
        <f t="shared" si="4"/>
        <v>167104.65308697469</v>
      </c>
      <c r="R11">
        <f>_xlfn.STDEV.P(Q1:Q23)*100/R12</f>
        <v>5.311522985766497</v>
      </c>
    </row>
    <row r="12" spans="1:18" x14ac:dyDescent="0.3">
      <c r="A12">
        <f t="shared" si="2"/>
        <v>630</v>
      </c>
      <c r="B12">
        <v>126</v>
      </c>
      <c r="C12">
        <v>37.6</v>
      </c>
      <c r="D12">
        <v>5.4054054049999998</v>
      </c>
      <c r="E12">
        <v>49.14</v>
      </c>
      <c r="F12">
        <f t="shared" si="0"/>
        <v>43.998962725532451</v>
      </c>
      <c r="G12">
        <f>'[1]Time Interval'!$AF$2*(A12)</f>
        <v>5.1410372744675463</v>
      </c>
      <c r="I12">
        <f>C12/'[1]Time Interval'!$AL$4</f>
        <v>5598.2903596874894</v>
      </c>
      <c r="J12">
        <f>'[1]Time Interval'!$AD$4*A12</f>
        <v>4.6940064524863079</v>
      </c>
      <c r="K12">
        <f t="shared" si="1"/>
        <v>1325.1468500263618</v>
      </c>
      <c r="M12">
        <f t="shared" si="3"/>
        <v>6.9560000005217004</v>
      </c>
      <c r="P12">
        <f>F12/('[1]Time Interval'!$AI$4^2)</f>
        <v>975388.40311767382</v>
      </c>
      <c r="Q12">
        <f t="shared" si="4"/>
        <v>160976.33800279166</v>
      </c>
      <c r="R12">
        <f>AVERAGE(Q1:Q23)</f>
        <v>163857.06525389713</v>
      </c>
    </row>
    <row r="13" spans="1:18" x14ac:dyDescent="0.3">
      <c r="A13">
        <f t="shared" si="2"/>
        <v>685</v>
      </c>
      <c r="B13">
        <v>137</v>
      </c>
      <c r="C13">
        <v>40.6</v>
      </c>
      <c r="D13">
        <v>6.0108108109999998</v>
      </c>
      <c r="E13">
        <v>56.534399999999998</v>
      </c>
      <c r="F13">
        <f t="shared" si="0"/>
        <v>50.944542011094811</v>
      </c>
      <c r="G13">
        <f>'[1]Time Interval'!$AF$2*(A13)</f>
        <v>5.5898579889051891</v>
      </c>
      <c r="I13">
        <f>C13/'[1]Time Interval'!$AL$4</f>
        <v>6044.962462854045</v>
      </c>
      <c r="J13">
        <f>'[1]Time Interval'!$AD$4*A13</f>
        <v>5.1038006665922548</v>
      </c>
      <c r="K13">
        <f t="shared" si="1"/>
        <v>1323.5144954640268</v>
      </c>
      <c r="M13">
        <f t="shared" si="3"/>
        <v>6.7544964026651018</v>
      </c>
      <c r="P13">
        <f>F13/('[1]Time Interval'!$AI$4^2)</f>
        <v>1129361.0667536864</v>
      </c>
      <c r="Q13">
        <f t="shared" si="4"/>
        <v>169069.72920253305</v>
      </c>
    </row>
    <row r="14" spans="1:18" x14ac:dyDescent="0.3">
      <c r="A14">
        <f t="shared" si="2"/>
        <v>740</v>
      </c>
      <c r="B14">
        <v>148</v>
      </c>
      <c r="C14">
        <v>43.6</v>
      </c>
      <c r="D14">
        <v>6.2054054049999996</v>
      </c>
      <c r="E14">
        <v>64.006799999999998</v>
      </c>
      <c r="F14">
        <f t="shared" si="0"/>
        <v>57.968121296657166</v>
      </c>
      <c r="G14">
        <f>'[1]Time Interval'!$AF$2*(A14)</f>
        <v>6.038678703342832</v>
      </c>
      <c r="I14">
        <f>C14/'[1]Time Interval'!$AL$4</f>
        <v>6491.6345660205998</v>
      </c>
      <c r="J14">
        <f>'[1]Time Interval'!$AD$4*A14</f>
        <v>5.5135948806982027</v>
      </c>
      <c r="K14">
        <f t="shared" si="1"/>
        <v>1322.6141602077726</v>
      </c>
      <c r="M14">
        <f t="shared" si="3"/>
        <v>7.0261324046402098</v>
      </c>
      <c r="P14">
        <f>F14/('[1]Time Interval'!$AI$4^2)</f>
        <v>1285062.8687768416</v>
      </c>
      <c r="Q14">
        <f t="shared" si="4"/>
        <v>175824.19122360583</v>
      </c>
    </row>
    <row r="15" spans="1:18" x14ac:dyDescent="0.3">
      <c r="A15">
        <f t="shared" si="2"/>
        <v>795</v>
      </c>
      <c r="B15">
        <v>159</v>
      </c>
      <c r="C15">
        <v>46</v>
      </c>
      <c r="D15">
        <v>5.8162162159999999</v>
      </c>
      <c r="E15">
        <v>65.7072</v>
      </c>
      <c r="F15">
        <f t="shared" si="0"/>
        <v>59.219700582219524</v>
      </c>
      <c r="G15">
        <f>'[1]Time Interval'!$AF$2*(A15)</f>
        <v>6.4874994177804748</v>
      </c>
      <c r="I15">
        <f>C15/'[1]Time Interval'!$AL$4</f>
        <v>6848.9722485538432</v>
      </c>
      <c r="J15">
        <f>'[1]Time Interval'!$AD$4*A15</f>
        <v>5.9233890948041497</v>
      </c>
      <c r="K15">
        <f t="shared" si="1"/>
        <v>1305.2399470008318</v>
      </c>
      <c r="M15">
        <f t="shared" si="3"/>
        <v>7.9089219333795135</v>
      </c>
      <c r="P15">
        <f>F15/('[1]Time Interval'!$AI$4^2)</f>
        <v>1312808.4301514379</v>
      </c>
      <c r="Q15">
        <f t="shared" si="4"/>
        <v>165226.5159625067</v>
      </c>
    </row>
    <row r="16" spans="1:18" x14ac:dyDescent="0.3">
      <c r="A16">
        <f t="shared" si="2"/>
        <v>850</v>
      </c>
      <c r="B16">
        <v>170</v>
      </c>
      <c r="C16">
        <v>48.2</v>
      </c>
      <c r="D16">
        <v>6.0108108109999998</v>
      </c>
      <c r="E16">
        <v>67.7196</v>
      </c>
      <c r="F16">
        <f t="shared" si="0"/>
        <v>60.783279867781886</v>
      </c>
      <c r="G16">
        <f>'[1]Time Interval'!$AF$2*(A16)</f>
        <v>6.9363201322181176</v>
      </c>
      <c r="I16">
        <f>C16/'[1]Time Interval'!$AL$4</f>
        <v>7176.5317908759844</v>
      </c>
      <c r="J16">
        <f>'[1]Time Interval'!$AD$4*A16</f>
        <v>6.3331833089100975</v>
      </c>
      <c r="K16">
        <f t="shared" si="1"/>
        <v>1285.0116510397711</v>
      </c>
      <c r="M16">
        <f t="shared" si="3"/>
        <v>8.0188848918339382</v>
      </c>
      <c r="P16">
        <f>F16/('[1]Time Interval'!$AI$4^2)</f>
        <v>1347470.5450746047</v>
      </c>
      <c r="Q16">
        <f t="shared" si="4"/>
        <v>156873.44002853669</v>
      </c>
    </row>
    <row r="17" spans="1:17" x14ac:dyDescent="0.3">
      <c r="A17">
        <f t="shared" si="2"/>
        <v>905</v>
      </c>
      <c r="B17">
        <v>181</v>
      </c>
      <c r="C17">
        <v>51.4</v>
      </c>
      <c r="D17">
        <v>6.4</v>
      </c>
      <c r="E17">
        <v>76.018799999999999</v>
      </c>
      <c r="F17">
        <f t="shared" si="0"/>
        <v>68.63365915334424</v>
      </c>
      <c r="G17">
        <f>'[1]Time Interval'!$AF$2*(A17)</f>
        <v>7.3851408466557613</v>
      </c>
      <c r="I17">
        <f>C17/'[1]Time Interval'!$AL$4</f>
        <v>7652.9820342536423</v>
      </c>
      <c r="J17">
        <f>'[1]Time Interval'!$AD$4*A17</f>
        <v>6.7429775230160445</v>
      </c>
      <c r="K17">
        <f t="shared" si="1"/>
        <v>1292.5538599533315</v>
      </c>
      <c r="M17">
        <f t="shared" si="3"/>
        <v>8.03125</v>
      </c>
      <c r="P17">
        <f>F17/('[1]Time Interval'!$AI$4^2)</f>
        <v>1521501.2140014723</v>
      </c>
      <c r="Q17">
        <f t="shared" si="4"/>
        <v>164655.85316217307</v>
      </c>
    </row>
    <row r="18" spans="1:17" x14ac:dyDescent="0.3">
      <c r="A18">
        <f t="shared" si="2"/>
        <v>960</v>
      </c>
      <c r="B18">
        <v>192</v>
      </c>
      <c r="C18">
        <v>53.4</v>
      </c>
      <c r="D18">
        <v>6.2054054049999996</v>
      </c>
      <c r="E18">
        <v>74.848799999999997</v>
      </c>
      <c r="F18">
        <f t="shared" si="0"/>
        <v>67.014838438906594</v>
      </c>
      <c r="G18">
        <f>'[1]Time Interval'!$AF$2*(A18)</f>
        <v>7.8339615610934041</v>
      </c>
      <c r="I18">
        <f>C18/'[1]Time Interval'!$AL$4</f>
        <v>7950.7634363646794</v>
      </c>
      <c r="J18">
        <f>'[1]Time Interval'!$AD$4*A18</f>
        <v>7.1527717371219923</v>
      </c>
      <c r="K18">
        <f t="shared" si="1"/>
        <v>1271.0124497193424</v>
      </c>
      <c r="M18">
        <f t="shared" si="3"/>
        <v>8.6054006974263118</v>
      </c>
      <c r="P18">
        <f>F18/('[1]Time Interval'!$AI$4^2)</f>
        <v>1485614.4827292175</v>
      </c>
      <c r="Q18">
        <f t="shared" si="4"/>
        <v>150092.17149007833</v>
      </c>
    </row>
    <row r="19" spans="1:17" x14ac:dyDescent="0.3">
      <c r="A19">
        <f t="shared" si="2"/>
        <v>1015</v>
      </c>
      <c r="B19">
        <v>203</v>
      </c>
      <c r="C19">
        <v>55.6</v>
      </c>
      <c r="D19">
        <v>6.5945945950000002</v>
      </c>
      <c r="E19">
        <v>84.099599999999995</v>
      </c>
      <c r="F19">
        <f t="shared" si="0"/>
        <v>75.816817724468947</v>
      </c>
      <c r="G19">
        <f>'[1]Time Interval'!$AF$2*(A19)</f>
        <v>8.2827822755310461</v>
      </c>
      <c r="I19">
        <f>C19/'[1]Time Interval'!$AL$4</f>
        <v>8278.3229786868196</v>
      </c>
      <c r="J19">
        <f>'[1]Time Interval'!$AD$4*A19</f>
        <v>7.5625659512279402</v>
      </c>
      <c r="K19">
        <f t="shared" si="1"/>
        <v>1256.4260210988107</v>
      </c>
      <c r="M19">
        <f t="shared" si="3"/>
        <v>8.4311475404652985</v>
      </c>
      <c r="P19">
        <f>F19/('[1]Time Interval'!$AI$4^2)</f>
        <v>1680740.639979226</v>
      </c>
      <c r="Q19">
        <f t="shared" si="4"/>
        <v>159134.09751918894</v>
      </c>
    </row>
    <row r="20" spans="1:17" x14ac:dyDescent="0.3">
      <c r="A20">
        <f t="shared" si="2"/>
        <v>1070</v>
      </c>
      <c r="B20">
        <v>214</v>
      </c>
      <c r="C20">
        <v>57.8</v>
      </c>
      <c r="D20">
        <v>6.789189189</v>
      </c>
      <c r="E20">
        <v>89.715599999999995</v>
      </c>
      <c r="F20">
        <f t="shared" si="0"/>
        <v>80.983997010031302</v>
      </c>
      <c r="G20">
        <f>'[1]Time Interval'!$AF$2*(A20)</f>
        <v>8.7316029899686889</v>
      </c>
      <c r="I20">
        <f>C20/'[1]Time Interval'!$AL$4</f>
        <v>8605.8825210089599</v>
      </c>
      <c r="J20">
        <f>'[1]Time Interval'!$AD$4*A20</f>
        <v>7.9723601653338871</v>
      </c>
      <c r="K20">
        <f t="shared" si="1"/>
        <v>1243.4651526929881</v>
      </c>
      <c r="M20">
        <f t="shared" si="3"/>
        <v>8.5135350320843735</v>
      </c>
      <c r="P20">
        <f>F20/('[1]Time Interval'!$AI$4^2)</f>
        <v>1795288.9483883851</v>
      </c>
      <c r="Q20">
        <f t="shared" si="4"/>
        <v>159843.67207830399</v>
      </c>
    </row>
    <row r="21" spans="1:17" x14ac:dyDescent="0.3">
      <c r="A21">
        <f t="shared" si="2"/>
        <v>1125</v>
      </c>
      <c r="B21">
        <v>225</v>
      </c>
      <c r="C21">
        <v>59.4</v>
      </c>
      <c r="D21">
        <v>6.9837837839999999</v>
      </c>
      <c r="E21">
        <v>95.331599999999995</v>
      </c>
      <c r="F21">
        <f t="shared" si="0"/>
        <v>86.151176295593658</v>
      </c>
      <c r="G21">
        <f>'[1]Time Interval'!$AF$2*(A21)</f>
        <v>9.1804237044063317</v>
      </c>
      <c r="I21">
        <f>C21/'[1]Time Interval'!$AL$4</f>
        <v>8844.1076426977888</v>
      </c>
      <c r="J21">
        <f>'[1]Time Interval'!$AD$4*A21</f>
        <v>8.3821543794398341</v>
      </c>
      <c r="K21">
        <f t="shared" si="1"/>
        <v>1219.569586207828</v>
      </c>
      <c r="M21">
        <f t="shared" si="3"/>
        <v>8.5054179563930212</v>
      </c>
      <c r="P21">
        <f>F21/('[1]Time Interval'!$AI$4^2)</f>
        <v>1909837.2567975442</v>
      </c>
      <c r="Q21">
        <f t="shared" si="4"/>
        <v>160396.42612021108</v>
      </c>
    </row>
    <row r="22" spans="1:17" x14ac:dyDescent="0.3">
      <c r="A22">
        <f t="shared" si="2"/>
        <v>1180</v>
      </c>
      <c r="B22">
        <v>236</v>
      </c>
      <c r="C22">
        <v>61</v>
      </c>
      <c r="D22">
        <v>7.0054054050000003</v>
      </c>
      <c r="E22">
        <v>94.520399999999995</v>
      </c>
      <c r="F22">
        <f t="shared" si="0"/>
        <v>84.891155581156013</v>
      </c>
      <c r="G22">
        <f>'[1]Time Interval'!$AF$2*(A22)</f>
        <v>9.6292444188439763</v>
      </c>
      <c r="I22">
        <f>C22/'[1]Time Interval'!$AL$4</f>
        <v>9082.3327643866178</v>
      </c>
      <c r="J22">
        <f>'[1]Time Interval'!$AD$4*A22</f>
        <v>8.7919485935457828</v>
      </c>
      <c r="K22">
        <f t="shared" si="1"/>
        <v>1197.9337213710292</v>
      </c>
      <c r="M22">
        <f t="shared" si="3"/>
        <v>8.7075617288989715</v>
      </c>
      <c r="P22">
        <f>F22/('[1]Time Interval'!$AI$4^2)</f>
        <v>1881904.5621061455</v>
      </c>
      <c r="Q22">
        <f t="shared" si="4"/>
        <v>149500.96581874799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K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5.6</v>
      </c>
      <c r="D1">
        <v>4</v>
      </c>
      <c r="E1">
        <v>6.7392000000000003</v>
      </c>
      <c r="F1">
        <f t="shared" ref="F1" si="0">E1-G1</f>
        <v>5.4790159547206514</v>
      </c>
      <c r="G1">
        <f>'[1]Time Interval'!$AF$3*(A1)</f>
        <v>1.2601840452793485</v>
      </c>
      <c r="I1">
        <f>C1/'[1]Time Interval'!$AL$5</f>
        <v>833.78792591090269</v>
      </c>
      <c r="J1">
        <f>'[1]Time Interval'!$AD$5*A1</f>
        <v>4.3423204368219982E-2</v>
      </c>
      <c r="K1">
        <f>I1/(J1^0.86115)</f>
        <v>12421.710823306003</v>
      </c>
      <c r="M1">
        <f t="shared" ref="M1" si="1">C1/D1</f>
        <v>1.4</v>
      </c>
      <c r="P1">
        <f>F1/('[1]Time Interval'!$AI$4^2)</f>
        <v>121461.24116762484</v>
      </c>
      <c r="Q1">
        <f>P1/(J1^1.0953)</f>
        <v>3771733.0909915855</v>
      </c>
    </row>
    <row r="2" spans="1:18" x14ac:dyDescent="0.3">
      <c r="A2">
        <f t="shared" ref="A2:A22" si="2">B2*5</f>
        <v>45</v>
      </c>
      <c r="B2">
        <v>9</v>
      </c>
      <c r="C2">
        <v>7.8</v>
      </c>
      <c r="D2">
        <v>4</v>
      </c>
      <c r="E2">
        <v>9.5627999999999993</v>
      </c>
      <c r="F2">
        <f t="shared" ref="F2:F22" si="3">E2-G2</f>
        <v>7.6725239320809768</v>
      </c>
      <c r="G2">
        <f>'[1]Time Interval'!$AF$3*(A2)</f>
        <v>1.8902760679190227</v>
      </c>
      <c r="I2">
        <f>C2/'[1]Time Interval'!$AL$5</f>
        <v>1161.3474682330429</v>
      </c>
      <c r="J2">
        <f>'[1]Time Interval'!$AD$5*A2</f>
        <v>6.5134806552329977E-2</v>
      </c>
      <c r="K2">
        <f t="shared" ref="K2:K22" si="4">I2/(J2^0.86115)</f>
        <v>12202.449039966166</v>
      </c>
      <c r="M2">
        <f t="shared" ref="M2:M22" si="5">C2/D2</f>
        <v>1.95</v>
      </c>
      <c r="P2">
        <f>F2/('[1]Time Interval'!$AI$4^2)</f>
        <v>170087.89304143842</v>
      </c>
      <c r="Q2">
        <f t="shared" ref="Q2:Q22" si="6">P2/(J2^1.0953)</f>
        <v>3387691.7200552188</v>
      </c>
    </row>
    <row r="3" spans="1:18" x14ac:dyDescent="0.3">
      <c r="A3">
        <f t="shared" si="2"/>
        <v>65</v>
      </c>
      <c r="B3">
        <v>13</v>
      </c>
      <c r="C3">
        <v>12</v>
      </c>
      <c r="D3">
        <v>4.3870967739999998</v>
      </c>
      <c r="E3">
        <v>14.882400000000001</v>
      </c>
      <c r="F3">
        <f t="shared" si="3"/>
        <v>12.152001235228079</v>
      </c>
      <c r="G3">
        <f>'[1]Time Interval'!$AF$3*(A3)</f>
        <v>2.7303987647719214</v>
      </c>
      <c r="I3">
        <f>C3/'[1]Time Interval'!$AL$5</f>
        <v>1786.6884126662201</v>
      </c>
      <c r="J3">
        <f>'[1]Time Interval'!$AD$5*A3</f>
        <v>9.4083609464476622E-2</v>
      </c>
      <c r="K3">
        <f t="shared" si="4"/>
        <v>13677.517060037937</v>
      </c>
      <c r="M3">
        <f t="shared" si="5"/>
        <v>2.7352941177677339</v>
      </c>
      <c r="P3">
        <f>F3/('[1]Time Interval'!$AI$4^2)</f>
        <v>269390.92072356754</v>
      </c>
      <c r="Q3">
        <f t="shared" si="6"/>
        <v>3586683.8949960228</v>
      </c>
    </row>
    <row r="4" spans="1:18" x14ac:dyDescent="0.3">
      <c r="A4">
        <f t="shared" si="2"/>
        <v>85</v>
      </c>
      <c r="B4">
        <v>17</v>
      </c>
      <c r="C4">
        <v>15</v>
      </c>
      <c r="D4">
        <v>4.3870967739999998</v>
      </c>
      <c r="E4">
        <v>19.593599999999999</v>
      </c>
      <c r="F4">
        <f t="shared" si="3"/>
        <v>16.023078538375177</v>
      </c>
      <c r="G4">
        <f>'[1]Time Interval'!$AF$3*(A4)</f>
        <v>3.5705214616248204</v>
      </c>
      <c r="I4">
        <f>C4/'[1]Time Interval'!$AL$5</f>
        <v>2233.360515832775</v>
      </c>
      <c r="J4">
        <f>'[1]Time Interval'!$AD$5*A4</f>
        <v>0.12303241237662328</v>
      </c>
      <c r="K4">
        <f t="shared" si="4"/>
        <v>13570.270584063408</v>
      </c>
      <c r="M4">
        <f t="shared" si="5"/>
        <v>3.4191176472096672</v>
      </c>
      <c r="P4">
        <f>F4/('[1]Time Interval'!$AI$4^2)</f>
        <v>355206.66898598359</v>
      </c>
      <c r="Q4">
        <f t="shared" si="6"/>
        <v>3525191.4598804009</v>
      </c>
    </row>
    <row r="5" spans="1:18" x14ac:dyDescent="0.3">
      <c r="A5">
        <f t="shared" si="2"/>
        <v>105</v>
      </c>
      <c r="B5">
        <v>21</v>
      </c>
      <c r="C5">
        <v>18</v>
      </c>
      <c r="D5">
        <v>4.5806451609999996</v>
      </c>
      <c r="E5">
        <v>24.725999999999999</v>
      </c>
      <c r="F5">
        <f t="shared" si="3"/>
        <v>20.31535584152228</v>
      </c>
      <c r="G5">
        <f>'[1]Time Interval'!$AF$3*(A5)</f>
        <v>4.4106441584777194</v>
      </c>
      <c r="I5">
        <f>C5/'[1]Time Interval'!$AL$5</f>
        <v>2680.0326189993302</v>
      </c>
      <c r="J5">
        <f>'[1]Time Interval'!$AD$5*A5</f>
        <v>0.15198121528876993</v>
      </c>
      <c r="K5">
        <f t="shared" si="4"/>
        <v>13575.058080523486</v>
      </c>
      <c r="M5">
        <f t="shared" si="5"/>
        <v>3.9295774650377906</v>
      </c>
      <c r="P5">
        <f>F5/('[1]Time Interval'!$AI$4^2)</f>
        <v>450359.76453897025</v>
      </c>
      <c r="Q5">
        <f t="shared" si="6"/>
        <v>3546051.9335693833</v>
      </c>
    </row>
    <row r="6" spans="1:18" x14ac:dyDescent="0.3">
      <c r="A6">
        <f t="shared" si="2"/>
        <v>125</v>
      </c>
      <c r="B6">
        <v>25</v>
      </c>
      <c r="C6">
        <v>21</v>
      </c>
      <c r="D6">
        <v>4.6021505380000001</v>
      </c>
      <c r="E6">
        <v>29.296800000000001</v>
      </c>
      <c r="F6">
        <f t="shared" si="3"/>
        <v>24.046033144669384</v>
      </c>
      <c r="G6">
        <f>'[1]Time Interval'!$AF$3*(A6)</f>
        <v>5.2507668553306184</v>
      </c>
      <c r="I6">
        <f>C6/'[1]Time Interval'!$AL$5</f>
        <v>3126.704722165885</v>
      </c>
      <c r="J6">
        <f>'[1]Time Interval'!$AD$5*A6</f>
        <v>0.18093001820091659</v>
      </c>
      <c r="K6">
        <f t="shared" si="4"/>
        <v>13629.552385631454</v>
      </c>
      <c r="M6">
        <f t="shared" si="5"/>
        <v>4.5630841117870444</v>
      </c>
      <c r="P6">
        <f>F6/('[1]Time Interval'!$AI$4^2)</f>
        <v>533063.06370452954</v>
      </c>
      <c r="Q6">
        <f t="shared" si="6"/>
        <v>3467585.6848225789</v>
      </c>
    </row>
    <row r="7" spans="1:18" x14ac:dyDescent="0.3">
      <c r="A7">
        <f t="shared" si="2"/>
        <v>145</v>
      </c>
      <c r="B7">
        <v>29</v>
      </c>
      <c r="C7">
        <v>24</v>
      </c>
      <c r="D7">
        <v>5.0107526880000002</v>
      </c>
      <c r="E7">
        <v>36.582000000000001</v>
      </c>
      <c r="F7">
        <f t="shared" si="3"/>
        <v>30.491110447816482</v>
      </c>
      <c r="G7">
        <f>'[1]Time Interval'!$AF$3*(A7)</f>
        <v>6.0908895521835174</v>
      </c>
      <c r="I7">
        <f>C7/'[1]Time Interval'!$AL$5</f>
        <v>3573.3768253324401</v>
      </c>
      <c r="J7">
        <f>'[1]Time Interval'!$AD$5*A7</f>
        <v>0.20987882111306325</v>
      </c>
      <c r="K7">
        <f t="shared" si="4"/>
        <v>13707.730037231482</v>
      </c>
      <c r="M7">
        <f t="shared" si="5"/>
        <v>4.789699570979904</v>
      </c>
      <c r="P7">
        <f>F7/('[1]Time Interval'!$AI$4^2)</f>
        <v>675940.37874265446</v>
      </c>
      <c r="Q7">
        <f t="shared" si="6"/>
        <v>3737284.5500979144</v>
      </c>
    </row>
    <row r="8" spans="1:18" x14ac:dyDescent="0.3">
      <c r="A8">
        <f t="shared" si="2"/>
        <v>165</v>
      </c>
      <c r="B8">
        <v>33</v>
      </c>
      <c r="C8">
        <v>27.2</v>
      </c>
      <c r="D8">
        <v>4.6021505380000001</v>
      </c>
      <c r="E8">
        <v>39.452399999999997</v>
      </c>
      <c r="F8">
        <f t="shared" si="3"/>
        <v>32.521387750963584</v>
      </c>
      <c r="G8">
        <f>'[1]Time Interval'!$AF$3*(A8)</f>
        <v>6.9310122490364163</v>
      </c>
      <c r="I8">
        <f>C8/'[1]Time Interval'!$AL$5</f>
        <v>4049.8270687100985</v>
      </c>
      <c r="J8">
        <f>'[1]Time Interval'!$AD$5*A8</f>
        <v>0.23882762402520991</v>
      </c>
      <c r="K8">
        <f t="shared" si="4"/>
        <v>13899.493079861219</v>
      </c>
      <c r="M8">
        <f t="shared" si="5"/>
        <v>5.9102803733622675</v>
      </c>
      <c r="N8">
        <f>STDEV(K1:K23)/AVERAGE(K1:K23)*100</f>
        <v>3.3062753425312184</v>
      </c>
      <c r="P8">
        <f>F8/('[1]Time Interval'!$AI$4^2)</f>
        <v>720948.46106850309</v>
      </c>
      <c r="Q8">
        <f t="shared" si="6"/>
        <v>3460096.4321377948</v>
      </c>
    </row>
    <row r="9" spans="1:18" x14ac:dyDescent="0.3">
      <c r="A9">
        <f t="shared" si="2"/>
        <v>185</v>
      </c>
      <c r="B9">
        <v>37</v>
      </c>
      <c r="C9">
        <v>30</v>
      </c>
      <c r="D9">
        <v>5.0107526880000002</v>
      </c>
      <c r="E9">
        <v>46.41</v>
      </c>
      <c r="F9">
        <f t="shared" si="3"/>
        <v>38.638865054110681</v>
      </c>
      <c r="G9">
        <f>'[1]Time Interval'!$AF$3*(A9)</f>
        <v>7.7711349458893153</v>
      </c>
      <c r="I9">
        <f>C9/'[1]Time Interval'!$AL$5</f>
        <v>4466.7210316655501</v>
      </c>
      <c r="J9">
        <f>'[1]Time Interval'!$AD$5*A9</f>
        <v>0.26777642693735654</v>
      </c>
      <c r="K9">
        <f t="shared" si="4"/>
        <v>13891.932901226397</v>
      </c>
      <c r="M9">
        <f t="shared" si="5"/>
        <v>5.9871244637248795</v>
      </c>
      <c r="P9">
        <f>F9/('[1]Time Interval'!$AI$4^2)</f>
        <v>856563.39488062856</v>
      </c>
      <c r="Q9">
        <f t="shared" si="6"/>
        <v>3626773.7561200848</v>
      </c>
    </row>
    <row r="10" spans="1:18" x14ac:dyDescent="0.3">
      <c r="A10">
        <f t="shared" si="2"/>
        <v>205</v>
      </c>
      <c r="B10">
        <v>41</v>
      </c>
      <c r="C10">
        <v>33</v>
      </c>
      <c r="D10">
        <v>5.0107526880000002</v>
      </c>
      <c r="E10">
        <v>52.135199999999998</v>
      </c>
      <c r="F10">
        <f t="shared" si="3"/>
        <v>43.523942357257781</v>
      </c>
      <c r="G10">
        <f>'[1]Time Interval'!$AF$3*(A10)</f>
        <v>8.6112576427422134</v>
      </c>
      <c r="I10">
        <f>C10/'[1]Time Interval'!$AL$5</f>
        <v>4913.3931348321048</v>
      </c>
      <c r="J10">
        <f>'[1]Time Interval'!$AD$5*A10</f>
        <v>0.29672522984950322</v>
      </c>
      <c r="K10">
        <f t="shared" si="4"/>
        <v>13988.25235523465</v>
      </c>
      <c r="M10">
        <f t="shared" si="5"/>
        <v>6.5858369100973677</v>
      </c>
      <c r="P10">
        <f>F10/('[1]Time Interval'!$AI$4^2)</f>
        <v>964857.94217589963</v>
      </c>
      <c r="Q10">
        <f t="shared" si="6"/>
        <v>3650846.048392416</v>
      </c>
    </row>
    <row r="11" spans="1:18" x14ac:dyDescent="0.3">
      <c r="A11">
        <f t="shared" si="2"/>
        <v>225</v>
      </c>
      <c r="B11">
        <v>45</v>
      </c>
      <c r="C11">
        <v>35.4</v>
      </c>
      <c r="D11">
        <v>5.2043010750000001</v>
      </c>
      <c r="E11">
        <v>58.219200000000001</v>
      </c>
      <c r="F11">
        <f t="shared" si="3"/>
        <v>48.767819660404889</v>
      </c>
      <c r="G11">
        <f>'[1]Time Interval'!$AF$3*(A11)</f>
        <v>9.4513803395951133</v>
      </c>
      <c r="I11">
        <f>C11/'[1]Time Interval'!$AL$5</f>
        <v>5270.7308173653491</v>
      </c>
      <c r="J11">
        <f>'[1]Time Interval'!$AD$5*A11</f>
        <v>0.32567403276164986</v>
      </c>
      <c r="K11">
        <f t="shared" si="4"/>
        <v>13849.61314848361</v>
      </c>
      <c r="M11">
        <f t="shared" si="5"/>
        <v>6.8020661160538252</v>
      </c>
      <c r="N11">
        <f>AVERAGE(K1:K22)</f>
        <v>13442.601946903056</v>
      </c>
      <c r="P11">
        <f>F11/('[1]Time Interval'!$AI$4^2)</f>
        <v>1081106.5260520272</v>
      </c>
      <c r="Q11">
        <f t="shared" si="6"/>
        <v>3694172.1041594916</v>
      </c>
      <c r="R11">
        <f>_xlfn.STDEV.P(Q1:Q23)*100/R12</f>
        <v>2.895248034662897</v>
      </c>
    </row>
    <row r="12" spans="1:18" x14ac:dyDescent="0.3">
      <c r="A12">
        <f t="shared" si="2"/>
        <v>245</v>
      </c>
      <c r="B12">
        <v>49</v>
      </c>
      <c r="C12">
        <v>37.6</v>
      </c>
      <c r="D12">
        <v>5.2043010750000001</v>
      </c>
      <c r="E12">
        <v>61.23</v>
      </c>
      <c r="F12">
        <f t="shared" si="3"/>
        <v>50.938496963551984</v>
      </c>
      <c r="G12">
        <f>'[1]Time Interval'!$AF$3*(A12)</f>
        <v>10.291503036448011</v>
      </c>
      <c r="I12">
        <f>C12/'[1]Time Interval'!$AL$5</f>
        <v>5598.2903596874894</v>
      </c>
      <c r="J12">
        <f>'[1]Time Interval'!$AD$5*A12</f>
        <v>0.35462283567379654</v>
      </c>
      <c r="K12">
        <f t="shared" si="4"/>
        <v>13670.167234250634</v>
      </c>
      <c r="M12">
        <f t="shared" si="5"/>
        <v>7.2247933888029339</v>
      </c>
      <c r="P12">
        <f>F12/('[1]Time Interval'!$AI$4^2)</f>
        <v>1129227.0574747326</v>
      </c>
      <c r="Q12">
        <f t="shared" si="6"/>
        <v>3514971.5254325378</v>
      </c>
      <c r="R12">
        <f>AVERAGE(Q1:Q23)</f>
        <v>3575560.6348771858</v>
      </c>
    </row>
    <row r="13" spans="1:18" x14ac:dyDescent="0.3">
      <c r="A13">
        <f t="shared" si="2"/>
        <v>265</v>
      </c>
      <c r="B13">
        <v>53</v>
      </c>
      <c r="C13">
        <v>40</v>
      </c>
      <c r="D13">
        <v>5.3978494619999999</v>
      </c>
      <c r="E13">
        <v>66.924000000000007</v>
      </c>
      <c r="F13">
        <f t="shared" si="3"/>
        <v>55.792374266699099</v>
      </c>
      <c r="G13">
        <f>'[1]Time Interval'!$AF$3*(A13)</f>
        <v>11.131625733300911</v>
      </c>
      <c r="I13">
        <f>C13/'[1]Time Interval'!$AL$5</f>
        <v>5955.6280422207337</v>
      </c>
      <c r="J13">
        <f>'[1]Time Interval'!$AD$5*A13</f>
        <v>0.38357163858594318</v>
      </c>
      <c r="K13">
        <f t="shared" si="4"/>
        <v>13592.463115066847</v>
      </c>
      <c r="M13">
        <f t="shared" si="5"/>
        <v>7.4103585662389486</v>
      </c>
      <c r="P13">
        <f>F13/('[1]Time Interval'!$AI$4^2)</f>
        <v>1236829.9494151468</v>
      </c>
      <c r="Q13">
        <f t="shared" si="6"/>
        <v>3532831.5881934147</v>
      </c>
    </row>
    <row r="14" spans="1:18" x14ac:dyDescent="0.3">
      <c r="A14">
        <f t="shared" si="2"/>
        <v>285</v>
      </c>
      <c r="B14">
        <v>57</v>
      </c>
      <c r="C14">
        <v>42.8</v>
      </c>
      <c r="D14">
        <v>5.3978494619999999</v>
      </c>
      <c r="E14">
        <v>71.947199999999995</v>
      </c>
      <c r="F14">
        <f t="shared" si="3"/>
        <v>59.975451569846186</v>
      </c>
      <c r="G14">
        <f>'[1]Time Interval'!$AF$3*(A14)</f>
        <v>11.971748430153809</v>
      </c>
      <c r="I14">
        <f>C14/'[1]Time Interval'!$AL$5</f>
        <v>6372.5220051761844</v>
      </c>
      <c r="J14">
        <f>'[1]Time Interval'!$AD$5*A14</f>
        <v>0.41252044149808986</v>
      </c>
      <c r="K14">
        <f t="shared" si="4"/>
        <v>13660.621992224709</v>
      </c>
      <c r="M14">
        <f t="shared" si="5"/>
        <v>7.9290836658756749</v>
      </c>
      <c r="P14">
        <f>F14/('[1]Time Interval'!$AI$4^2)</f>
        <v>1329562.2512261334</v>
      </c>
      <c r="Q14">
        <f t="shared" si="6"/>
        <v>3506802.0247736666</v>
      </c>
    </row>
    <row r="15" spans="1:18" x14ac:dyDescent="0.3">
      <c r="A15">
        <f t="shared" si="2"/>
        <v>305</v>
      </c>
      <c r="B15">
        <v>61</v>
      </c>
      <c r="C15">
        <v>45.4</v>
      </c>
      <c r="D15">
        <v>5.8064516130000001</v>
      </c>
      <c r="E15">
        <v>79.091999999999999</v>
      </c>
      <c r="F15">
        <f t="shared" si="3"/>
        <v>66.280128872993288</v>
      </c>
      <c r="G15">
        <f>'[1]Time Interval'!$AF$3*(A15)</f>
        <v>12.811871127006709</v>
      </c>
      <c r="I15">
        <f>C15/'[1]Time Interval'!$AL$5</f>
        <v>6759.6378279205319</v>
      </c>
      <c r="J15">
        <f>'[1]Time Interval'!$AD$5*A15</f>
        <v>0.44146924441023649</v>
      </c>
      <c r="K15">
        <f t="shared" si="4"/>
        <v>13668.391270049351</v>
      </c>
      <c r="M15">
        <f t="shared" si="5"/>
        <v>7.8188888887585737</v>
      </c>
      <c r="P15">
        <f>F15/('[1]Time Interval'!$AI$4^2)</f>
        <v>1469327.1171674016</v>
      </c>
      <c r="Q15">
        <f t="shared" si="6"/>
        <v>3597982.3401559927</v>
      </c>
    </row>
    <row r="16" spans="1:18" x14ac:dyDescent="0.3">
      <c r="A16">
        <f t="shared" si="2"/>
        <v>325</v>
      </c>
      <c r="B16">
        <v>65</v>
      </c>
      <c r="C16">
        <v>46.8</v>
      </c>
      <c r="D16">
        <v>5.8064516130000001</v>
      </c>
      <c r="E16">
        <v>80.948400000000007</v>
      </c>
      <c r="F16">
        <f t="shared" si="3"/>
        <v>67.296406176140394</v>
      </c>
      <c r="G16">
        <f>'[1]Time Interval'!$AF$3*(A16)</f>
        <v>13.651993823859607</v>
      </c>
      <c r="I16">
        <f>C16/'[1]Time Interval'!$AL$5</f>
        <v>6968.0848093982577</v>
      </c>
      <c r="J16">
        <f>'[1]Time Interval'!$AD$5*A16</f>
        <v>0.47041804732238313</v>
      </c>
      <c r="K16">
        <f t="shared" si="4"/>
        <v>13339.939284693006</v>
      </c>
      <c r="M16">
        <f t="shared" si="5"/>
        <v>8.0599999998656653</v>
      </c>
      <c r="P16">
        <f>F16/('[1]Time Interval'!$AI$4^2)</f>
        <v>1491856.4004603953</v>
      </c>
      <c r="Q16">
        <f t="shared" si="6"/>
        <v>3407652.6854534219</v>
      </c>
    </row>
    <row r="17" spans="1:17" x14ac:dyDescent="0.3">
      <c r="A17">
        <f t="shared" si="2"/>
        <v>345</v>
      </c>
      <c r="B17">
        <v>69</v>
      </c>
      <c r="C17">
        <v>49</v>
      </c>
      <c r="D17">
        <v>6.6021505380000001</v>
      </c>
      <c r="E17">
        <v>93.662400000000005</v>
      </c>
      <c r="F17">
        <f t="shared" si="3"/>
        <v>79.170283479287491</v>
      </c>
      <c r="G17">
        <f>'[1]Time Interval'!$AF$3*(A17)</f>
        <v>14.492116520712507</v>
      </c>
      <c r="I17">
        <f>C17/'[1]Time Interval'!$AL$5</f>
        <v>7295.6443517203988</v>
      </c>
      <c r="J17">
        <f>'[1]Time Interval'!$AD$5*A17</f>
        <v>0.49936685023452981</v>
      </c>
      <c r="K17">
        <f t="shared" si="4"/>
        <v>13266.902042057201</v>
      </c>
      <c r="M17">
        <f t="shared" si="5"/>
        <v>7.4218241038235471</v>
      </c>
      <c r="P17">
        <f>F17/('[1]Time Interval'!$AI$4^2)</f>
        <v>1755081.7472436514</v>
      </c>
      <c r="Q17">
        <f t="shared" si="6"/>
        <v>3755071.7733551292</v>
      </c>
    </row>
    <row r="18" spans="1:17" x14ac:dyDescent="0.3">
      <c r="A18">
        <f t="shared" si="2"/>
        <v>365</v>
      </c>
      <c r="B18">
        <v>73</v>
      </c>
      <c r="C18">
        <v>51.8</v>
      </c>
      <c r="D18">
        <v>6.6021505380000001</v>
      </c>
      <c r="E18">
        <v>94.177199999999999</v>
      </c>
      <c r="F18">
        <f t="shared" si="3"/>
        <v>78.844960782434597</v>
      </c>
      <c r="G18">
        <f>'[1]Time Interval'!$AF$3*(A18)</f>
        <v>15.332239217565405</v>
      </c>
      <c r="I18">
        <f>C18/'[1]Time Interval'!$AL$5</f>
        <v>7712.5383146758495</v>
      </c>
      <c r="J18">
        <f>'[1]Time Interval'!$AD$5*A18</f>
        <v>0.5283156531466765</v>
      </c>
      <c r="K18">
        <f t="shared" si="4"/>
        <v>13360.650875826741</v>
      </c>
      <c r="M18">
        <f t="shared" si="5"/>
        <v>7.8459283383277496</v>
      </c>
      <c r="P18">
        <f>F18/('[1]Time Interval'!$AI$4^2)</f>
        <v>1747869.8502777908</v>
      </c>
      <c r="Q18">
        <f t="shared" si="6"/>
        <v>3515797.5915397182</v>
      </c>
    </row>
    <row r="19" spans="1:17" x14ac:dyDescent="0.3">
      <c r="A19">
        <f t="shared" si="2"/>
        <v>385</v>
      </c>
      <c r="B19">
        <v>77</v>
      </c>
      <c r="C19">
        <v>54</v>
      </c>
      <c r="D19">
        <v>6.7956989249999999</v>
      </c>
      <c r="E19">
        <v>100.30800000000001</v>
      </c>
      <c r="F19">
        <f t="shared" si="3"/>
        <v>84.135638085581704</v>
      </c>
      <c r="G19">
        <f>'[1]Time Interval'!$AF$3*(A19)</f>
        <v>16.172361914418303</v>
      </c>
      <c r="I19">
        <f>C19/'[1]Time Interval'!$AL$5</f>
        <v>8040.0978569979898</v>
      </c>
      <c r="J19">
        <f>'[1]Time Interval'!$AD$5*A19</f>
        <v>0.55726445605882313</v>
      </c>
      <c r="K19">
        <f t="shared" si="4"/>
        <v>13302.724863348414</v>
      </c>
      <c r="M19">
        <f t="shared" si="5"/>
        <v>7.9462025313312417</v>
      </c>
      <c r="P19">
        <f>F19/('[1]Time Interval'!$AI$4^2)</f>
        <v>1865155.9171862041</v>
      </c>
      <c r="Q19">
        <f t="shared" si="6"/>
        <v>3538784.7982751261</v>
      </c>
    </row>
    <row r="20" spans="1:17" x14ac:dyDescent="0.3">
      <c r="A20">
        <f t="shared" si="2"/>
        <v>405</v>
      </c>
      <c r="B20">
        <v>81</v>
      </c>
      <c r="C20">
        <v>56</v>
      </c>
      <c r="D20">
        <v>7.3978494619999999</v>
      </c>
      <c r="E20">
        <v>109.2</v>
      </c>
      <c r="F20">
        <f t="shared" si="3"/>
        <v>92.187515388728798</v>
      </c>
      <c r="G20">
        <f>'[1]Time Interval'!$AF$3*(A20)</f>
        <v>17.012484611271205</v>
      </c>
      <c r="I20">
        <f>C20/'[1]Time Interval'!$AL$5</f>
        <v>8337.8792591090278</v>
      </c>
      <c r="J20">
        <f>'[1]Time Interval'!$AD$5*A20</f>
        <v>0.58621325897096976</v>
      </c>
      <c r="K20">
        <f t="shared" si="4"/>
        <v>13206.705391819796</v>
      </c>
      <c r="M20">
        <f t="shared" si="5"/>
        <v>7.5697674422345527</v>
      </c>
      <c r="P20">
        <f>F20/('[1]Time Interval'!$AI$4^2)</f>
        <v>2043653.4829994682</v>
      </c>
      <c r="Q20">
        <f t="shared" si="6"/>
        <v>3668224.6122107352</v>
      </c>
    </row>
    <row r="21" spans="1:17" x14ac:dyDescent="0.3">
      <c r="A21">
        <f t="shared" si="2"/>
        <v>425</v>
      </c>
      <c r="B21">
        <v>85</v>
      </c>
      <c r="C21">
        <v>57.8</v>
      </c>
      <c r="D21">
        <v>7.2043010750000001</v>
      </c>
      <c r="E21">
        <v>112.63200000000001</v>
      </c>
      <c r="F21">
        <f t="shared" si="3"/>
        <v>94.779392691875898</v>
      </c>
      <c r="G21">
        <f>'[1]Time Interval'!$AF$3*(A21)</f>
        <v>17.852607308124103</v>
      </c>
      <c r="I21">
        <f>C21/'[1]Time Interval'!$AL$5</f>
        <v>8605.8825210089599</v>
      </c>
      <c r="J21">
        <f>'[1]Time Interval'!$AD$5*A21</f>
        <v>0.6151620618831164</v>
      </c>
      <c r="K21">
        <f t="shared" si="4"/>
        <v>13076.968195194178</v>
      </c>
      <c r="M21">
        <f t="shared" si="5"/>
        <v>8.0229850749262308</v>
      </c>
      <c r="P21">
        <f>F21/('[1]Time Interval'!$AI$4^2)</f>
        <v>2101111.361712744</v>
      </c>
      <c r="Q21">
        <f t="shared" si="6"/>
        <v>3577410.882216882</v>
      </c>
    </row>
    <row r="22" spans="1:17" x14ac:dyDescent="0.3">
      <c r="A22">
        <f t="shared" si="2"/>
        <v>445</v>
      </c>
      <c r="B22">
        <v>89</v>
      </c>
      <c r="C22">
        <v>60.6</v>
      </c>
      <c r="D22">
        <v>7.2043010750000001</v>
      </c>
      <c r="E22">
        <v>118.794</v>
      </c>
      <c r="F22">
        <f t="shared" si="3"/>
        <v>100.10126999502299</v>
      </c>
      <c r="G22">
        <f>'[1]Time Interval'!$AF$3*(A22)</f>
        <v>18.692730004977001</v>
      </c>
      <c r="I22">
        <f>C22/'[1]Time Interval'!$AL$5</f>
        <v>9022.7764839644115</v>
      </c>
      <c r="J22">
        <f>'[1]Time Interval'!$AD$5*A22</f>
        <v>0.64411086479526303</v>
      </c>
      <c r="K22">
        <f t="shared" si="4"/>
        <v>13178.129071770543</v>
      </c>
      <c r="M22">
        <f t="shared" si="5"/>
        <v>8.4116417913586439</v>
      </c>
      <c r="P22">
        <f>F22/('[1]Time Interval'!$AI$4^2)</f>
        <v>2219089.0839760141</v>
      </c>
      <c r="Q22">
        <f t="shared" si="6"/>
        <v>3592693.4704685858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J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4.4000000000000004</v>
      </c>
      <c r="D1">
        <v>5.3978494623655902</v>
      </c>
      <c r="E1">
        <v>6.6612000000000009</v>
      </c>
      <c r="F1">
        <f>E1-G1</f>
        <v>4.0651284494365019</v>
      </c>
      <c r="G1">
        <f>'[1]Time Interval'!$AF$4*(A1)</f>
        <v>2.5960715505634995</v>
      </c>
      <c r="I1">
        <f>C1/'[1]Time Interval'!$AL$6</f>
        <v>655.11908464428075</v>
      </c>
      <c r="J1">
        <f>'[1]Time Interval'!$AD$6*A1</f>
        <v>2.1078475024256409E-2</v>
      </c>
      <c r="K1">
        <f>I1/(J1^0.99679)</f>
        <v>30697.32891138396</v>
      </c>
      <c r="M1">
        <f>C1/D1</f>
        <v>0.81513944223107593</v>
      </c>
      <c r="P1">
        <f>F1/('[1]Time Interval'!$AI$4^2)</f>
        <v>90117.559622903864</v>
      </c>
      <c r="Q1">
        <f>P1/(J1^1.2653)</f>
        <v>11902979.854110172</v>
      </c>
    </row>
    <row r="2" spans="1:18" x14ac:dyDescent="0.3">
      <c r="A2">
        <f t="shared" ref="A2:A22" si="0">B2*5</f>
        <v>35</v>
      </c>
      <c r="B2">
        <v>7</v>
      </c>
      <c r="C2">
        <v>5.4</v>
      </c>
      <c r="D2">
        <v>5.6129032260000002</v>
      </c>
      <c r="E2">
        <v>8.4239999999999995</v>
      </c>
      <c r="F2">
        <f t="shared" ref="F2:F22" si="1">E2-G2</f>
        <v>5.3952498576759167</v>
      </c>
      <c r="G2">
        <f>'[1]Time Interval'!$AF$4*(A2)</f>
        <v>3.0287501423240828</v>
      </c>
      <c r="I2">
        <f>C2/'[1]Time Interval'!$AL$6</f>
        <v>804.00978569979907</v>
      </c>
      <c r="J2">
        <f>'[1]Time Interval'!$AD$6*A2</f>
        <v>2.4591554194965812E-2</v>
      </c>
      <c r="K2">
        <f t="shared" ref="K2:K22" si="2">I2/(J2^0.99679)</f>
        <v>32307.978146391673</v>
      </c>
      <c r="M2">
        <f t="shared" ref="M2:M22" si="3">C2/D2</f>
        <v>0.96206896548406662</v>
      </c>
      <c r="P2">
        <f>F2/('[1]Time Interval'!$AI$4^2)</f>
        <v>119604.2773991483</v>
      </c>
      <c r="Q2">
        <f t="shared" ref="Q2:Q22" si="4">P2/(J2^1.2653)</f>
        <v>12998259.846960573</v>
      </c>
    </row>
    <row r="3" spans="1:18" x14ac:dyDescent="0.3">
      <c r="A3">
        <f t="shared" si="0"/>
        <v>55</v>
      </c>
      <c r="B3">
        <v>11</v>
      </c>
      <c r="C3">
        <v>8.1999999999999993</v>
      </c>
      <c r="D3">
        <v>6.2150537630000002</v>
      </c>
      <c r="E3">
        <v>15.444000000000001</v>
      </c>
      <c r="F3">
        <f t="shared" si="1"/>
        <v>10.684535490633586</v>
      </c>
      <c r="G3">
        <f>'[1]Time Interval'!$AF$4*(A3)</f>
        <v>4.7594645093664161</v>
      </c>
      <c r="I3">
        <f>C3/'[1]Time Interval'!$AL$6</f>
        <v>1220.9037486552502</v>
      </c>
      <c r="J3">
        <f>'[1]Time Interval'!$AD$6*A3</f>
        <v>3.8643870877803417E-2</v>
      </c>
      <c r="K3">
        <f t="shared" si="2"/>
        <v>31265.496784472281</v>
      </c>
      <c r="M3">
        <f t="shared" si="3"/>
        <v>1.3193771627233466</v>
      </c>
      <c r="P3">
        <f>F3/('[1]Time Interval'!$AI$4^2)</f>
        <v>236859.49314926923</v>
      </c>
      <c r="Q3">
        <f t="shared" si="4"/>
        <v>14529734.688309412</v>
      </c>
    </row>
    <row r="4" spans="1:18" x14ac:dyDescent="0.3">
      <c r="A4">
        <f t="shared" si="0"/>
        <v>75</v>
      </c>
      <c r="B4">
        <v>15</v>
      </c>
      <c r="C4">
        <v>11.8</v>
      </c>
      <c r="D4">
        <v>6.7956989249999999</v>
      </c>
      <c r="E4">
        <v>23.8992</v>
      </c>
      <c r="F4">
        <f t="shared" si="1"/>
        <v>17.409021123591252</v>
      </c>
      <c r="G4">
        <f>'[1]Time Interval'!$AF$4*(A4)</f>
        <v>6.4901788764087494</v>
      </c>
      <c r="I4">
        <f>C4/'[1]Time Interval'!$AL$6</f>
        <v>1756.9102724551165</v>
      </c>
      <c r="J4">
        <f>'[1]Time Interval'!$AD$6*A4</f>
        <v>5.2696187560641025E-2</v>
      </c>
      <c r="K4">
        <f t="shared" si="2"/>
        <v>33026.860884962371</v>
      </c>
      <c r="M4">
        <f t="shared" si="3"/>
        <v>1.7363924049946049</v>
      </c>
      <c r="P4">
        <f>F4/('[1]Time Interval'!$AI$4^2)</f>
        <v>385930.85522281559</v>
      </c>
      <c r="Q4">
        <f t="shared" si="4"/>
        <v>15989772.506494416</v>
      </c>
    </row>
    <row r="5" spans="1:18" x14ac:dyDescent="0.3">
      <c r="A5">
        <f t="shared" si="0"/>
        <v>95</v>
      </c>
      <c r="B5">
        <v>19</v>
      </c>
      <c r="C5">
        <v>15.2</v>
      </c>
      <c r="D5">
        <v>7.2043010750000001</v>
      </c>
      <c r="E5">
        <v>31.480799999999999</v>
      </c>
      <c r="F5">
        <f t="shared" si="1"/>
        <v>23.259906756548915</v>
      </c>
      <c r="G5">
        <f>'[1]Time Interval'!$AF$4*(A5)</f>
        <v>8.2208932434510817</v>
      </c>
      <c r="I5">
        <f>C5/'[1]Time Interval'!$AL$6</f>
        <v>2263.1386560438787</v>
      </c>
      <c r="J5">
        <f>'[1]Time Interval'!$AD$6*A5</f>
        <v>6.6748504243478626E-2</v>
      </c>
      <c r="K5">
        <f t="shared" si="2"/>
        <v>33612.133668958551</v>
      </c>
      <c r="M5">
        <f t="shared" si="3"/>
        <v>2.1098507463473823</v>
      </c>
      <c r="P5">
        <f>F5/('[1]Time Interval'!$AI$4^2)</f>
        <v>515635.86736036371</v>
      </c>
      <c r="Q5">
        <f t="shared" si="4"/>
        <v>15840804.745117737</v>
      </c>
    </row>
    <row r="6" spans="1:18" x14ac:dyDescent="0.3">
      <c r="A6">
        <f t="shared" si="0"/>
        <v>115</v>
      </c>
      <c r="B6">
        <v>23</v>
      </c>
      <c r="C6">
        <v>18.399999999999999</v>
      </c>
      <c r="D6">
        <v>7.6129032260000002</v>
      </c>
      <c r="E6">
        <v>39.998399999999997</v>
      </c>
      <c r="F6">
        <f t="shared" si="1"/>
        <v>30.046792389506582</v>
      </c>
      <c r="G6">
        <f>'[1]Time Interval'!$AF$4*(A6)</f>
        <v>9.951607610493415</v>
      </c>
      <c r="I6">
        <f>C6/'[1]Time Interval'!$AL$6</f>
        <v>2739.588899421537</v>
      </c>
      <c r="J6">
        <f>'[1]Time Interval'!$AD$6*A6</f>
        <v>8.0800820926316241E-2</v>
      </c>
      <c r="K6">
        <f t="shared" si="2"/>
        <v>33632.753886412553</v>
      </c>
      <c r="M6">
        <f t="shared" si="3"/>
        <v>2.4169491524809246</v>
      </c>
      <c r="P6">
        <f>F6/('[1]Time Interval'!$AI$4^2)</f>
        <v>666090.5401436243</v>
      </c>
      <c r="Q6">
        <f t="shared" si="4"/>
        <v>16068675.780323908</v>
      </c>
    </row>
    <row r="7" spans="1:18" x14ac:dyDescent="0.3">
      <c r="A7">
        <f t="shared" si="0"/>
        <v>135</v>
      </c>
      <c r="B7">
        <v>27</v>
      </c>
      <c r="C7">
        <v>21.2</v>
      </c>
      <c r="D7">
        <v>7.6129032260000002</v>
      </c>
      <c r="E7">
        <v>47.1432</v>
      </c>
      <c r="F7">
        <f t="shared" si="1"/>
        <v>35.46087802246425</v>
      </c>
      <c r="G7">
        <f>'[1]Time Interval'!$AF$4*(A7)</f>
        <v>11.682321977535748</v>
      </c>
      <c r="I7">
        <f>C7/'[1]Time Interval'!$AL$6</f>
        <v>3156.4828623769886</v>
      </c>
      <c r="J7">
        <f>'[1]Time Interval'!$AD$6*A7</f>
        <v>9.4853137609153843E-2</v>
      </c>
      <c r="K7">
        <f t="shared" si="2"/>
        <v>33026.919689293107</v>
      </c>
      <c r="M7">
        <f t="shared" si="3"/>
        <v>2.7847457626410654</v>
      </c>
      <c r="P7">
        <f>F7/('[1]Time Interval'!$AI$4^2)</f>
        <v>786112.37731317349</v>
      </c>
      <c r="Q7">
        <f t="shared" si="4"/>
        <v>15481788.016394719</v>
      </c>
    </row>
    <row r="8" spans="1:18" x14ac:dyDescent="0.3">
      <c r="A8">
        <f t="shared" si="0"/>
        <v>155</v>
      </c>
      <c r="B8">
        <v>31</v>
      </c>
      <c r="C8">
        <v>24.6</v>
      </c>
      <c r="D8">
        <v>7.5913978489999998</v>
      </c>
      <c r="E8">
        <v>56.284799999999997</v>
      </c>
      <c r="F8">
        <f t="shared" si="1"/>
        <v>42.871763655421915</v>
      </c>
      <c r="G8">
        <f>'[1]Time Interval'!$AF$4*(A8)</f>
        <v>13.413036344578082</v>
      </c>
      <c r="I8">
        <f>C8/'[1]Time Interval'!$AL$6</f>
        <v>3662.7112459657515</v>
      </c>
      <c r="J8">
        <f>'[1]Time Interval'!$AD$6*A8</f>
        <v>0.10890545429199144</v>
      </c>
      <c r="K8">
        <f t="shared" si="2"/>
        <v>33393.503078418718</v>
      </c>
      <c r="M8">
        <f t="shared" si="3"/>
        <v>3.2405099152115326</v>
      </c>
      <c r="N8">
        <f>STDEV(K1:K23)/AVERAGE(K1:K23)*100</f>
        <v>4.1814839507703017</v>
      </c>
      <c r="P8">
        <f>F8/('[1]Time Interval'!$AI$4^2)</f>
        <v>950400.15719357552</v>
      </c>
      <c r="Q8">
        <f t="shared" si="4"/>
        <v>15715478.230637472</v>
      </c>
    </row>
    <row r="9" spans="1:18" x14ac:dyDescent="0.3">
      <c r="A9">
        <f t="shared" si="0"/>
        <v>175</v>
      </c>
      <c r="B9">
        <v>35</v>
      </c>
      <c r="C9">
        <v>28</v>
      </c>
      <c r="D9">
        <v>7.6129032260000002</v>
      </c>
      <c r="E9">
        <v>65.691599999999994</v>
      </c>
      <c r="F9">
        <f t="shared" si="1"/>
        <v>50.547849288379581</v>
      </c>
      <c r="G9">
        <f>'[1]Time Interval'!$AF$4*(A9)</f>
        <v>15.143750711620415</v>
      </c>
      <c r="I9">
        <f>C9/'[1]Time Interval'!$AL$6</f>
        <v>4168.9396295545139</v>
      </c>
      <c r="J9">
        <f>'[1]Time Interval'!$AD$6*A9</f>
        <v>0.12295777097482906</v>
      </c>
      <c r="K9">
        <f t="shared" si="2"/>
        <v>33678.11234483336</v>
      </c>
      <c r="M9">
        <f t="shared" si="3"/>
        <v>3.6779661016014074</v>
      </c>
      <c r="P9">
        <f>F9/('[1]Time Interval'!$AI$4^2)</f>
        <v>1120567.0075902627</v>
      </c>
      <c r="Q9">
        <f t="shared" si="4"/>
        <v>15891671.831966357</v>
      </c>
    </row>
    <row r="10" spans="1:18" x14ac:dyDescent="0.3">
      <c r="A10">
        <f t="shared" si="0"/>
        <v>195</v>
      </c>
      <c r="B10">
        <v>39</v>
      </c>
      <c r="C10">
        <v>30.6</v>
      </c>
      <c r="D10">
        <v>7.6129032260000002</v>
      </c>
      <c r="E10">
        <v>71.962800000000001</v>
      </c>
      <c r="F10">
        <f t="shared" si="1"/>
        <v>55.08833492133725</v>
      </c>
      <c r="G10">
        <f>'[1]Time Interval'!$AF$4*(A10)</f>
        <v>16.874465078662748</v>
      </c>
      <c r="I10">
        <f>C10/'[1]Time Interval'!$AL$6</f>
        <v>4556.0554522988614</v>
      </c>
      <c r="J10">
        <f>'[1]Time Interval'!$AD$6*A10</f>
        <v>0.13701008765766667</v>
      </c>
      <c r="K10">
        <f t="shared" si="2"/>
        <v>33041.931975712774</v>
      </c>
      <c r="M10">
        <f t="shared" si="3"/>
        <v>4.0194915253215386</v>
      </c>
      <c r="P10">
        <f>F10/('[1]Time Interval'!$AI$4^2)</f>
        <v>1221222.4948238137</v>
      </c>
      <c r="Q10">
        <f t="shared" si="4"/>
        <v>15102950.577209745</v>
      </c>
    </row>
    <row r="11" spans="1:18" x14ac:dyDescent="0.3">
      <c r="A11">
        <f t="shared" si="0"/>
        <v>215</v>
      </c>
      <c r="B11">
        <v>43</v>
      </c>
      <c r="C11">
        <v>33.799999999999997</v>
      </c>
      <c r="D11">
        <v>7.8064516130000001</v>
      </c>
      <c r="E11">
        <v>80.480400000000003</v>
      </c>
      <c r="F11">
        <f t="shared" si="1"/>
        <v>61.875220554294927</v>
      </c>
      <c r="G11">
        <f>'[1]Time Interval'!$AF$4*(A11)</f>
        <v>18.60517944570508</v>
      </c>
      <c r="I11">
        <f>C11/'[1]Time Interval'!$AL$6</f>
        <v>5032.5056956765193</v>
      </c>
      <c r="J11">
        <f>'[1]Time Interval'!$AD$6*A11</f>
        <v>0.15106240434050427</v>
      </c>
      <c r="K11">
        <f t="shared" si="2"/>
        <v>33112.57647805172</v>
      </c>
      <c r="M11">
        <f t="shared" si="3"/>
        <v>4.329752066062027</v>
      </c>
      <c r="P11">
        <f>F11/('[1]Time Interval'!$AI$4^2)</f>
        <v>1371677.1676070746</v>
      </c>
      <c r="Q11">
        <f t="shared" si="4"/>
        <v>14992198.57378302</v>
      </c>
      <c r="R11">
        <f>_xlfn.STDEV.P(Q1:Q23)*100/R12</f>
        <v>7.5847346892539829</v>
      </c>
    </row>
    <row r="12" spans="1:18" x14ac:dyDescent="0.3">
      <c r="A12">
        <f t="shared" si="0"/>
        <v>235</v>
      </c>
      <c r="B12">
        <v>47</v>
      </c>
      <c r="C12">
        <v>36.799999999999997</v>
      </c>
      <c r="D12">
        <v>8.2150537630000002</v>
      </c>
      <c r="E12">
        <v>89.965199999999996</v>
      </c>
      <c r="F12">
        <f t="shared" si="1"/>
        <v>69.629306187252581</v>
      </c>
      <c r="G12">
        <f>'[1]Time Interval'!$AF$4*(A12)</f>
        <v>20.335893812747415</v>
      </c>
      <c r="I12">
        <f>C12/'[1]Time Interval'!$AL$6</f>
        <v>5479.177798843074</v>
      </c>
      <c r="J12">
        <f>'[1]Time Interval'!$AD$6*A12</f>
        <v>0.16511472102334188</v>
      </c>
      <c r="K12">
        <f t="shared" si="2"/>
        <v>32992.763262366178</v>
      </c>
      <c r="M12">
        <f t="shared" si="3"/>
        <v>4.479581152072857</v>
      </c>
      <c r="N12">
        <f>AVERAGE(K1:K22)</f>
        <v>31949.993042416627</v>
      </c>
      <c r="P12">
        <f>F12/('[1]Time Interval'!$AI$4^2)</f>
        <v>1543573.1563909042</v>
      </c>
      <c r="Q12">
        <f t="shared" si="4"/>
        <v>15075191.955482019</v>
      </c>
      <c r="R12">
        <f>AVERAGE(Q1:Q23)</f>
        <v>14468792.156459169</v>
      </c>
    </row>
    <row r="13" spans="1:18" x14ac:dyDescent="0.3">
      <c r="A13">
        <f t="shared" si="0"/>
        <v>255</v>
      </c>
      <c r="B13">
        <v>51</v>
      </c>
      <c r="C13">
        <v>39.6</v>
      </c>
      <c r="D13">
        <v>8.4086021510000002</v>
      </c>
      <c r="E13">
        <v>97.078800000000001</v>
      </c>
      <c r="F13">
        <f t="shared" si="1"/>
        <v>75.012191820210262</v>
      </c>
      <c r="G13">
        <f>'[1]Time Interval'!$AF$4*(A13)</f>
        <v>22.066608179789746</v>
      </c>
      <c r="I13">
        <f>C13/'[1]Time Interval'!$AL$6</f>
        <v>5896.0717617985265</v>
      </c>
      <c r="J13">
        <f>'[1]Time Interval'!$AD$6*A13</f>
        <v>0.17916703770617948</v>
      </c>
      <c r="K13">
        <f t="shared" si="2"/>
        <v>32727.106219090307</v>
      </c>
      <c r="M13">
        <f t="shared" si="3"/>
        <v>4.7094629153420628</v>
      </c>
      <c r="P13">
        <f>F13/('[1]Time Interval'!$AI$4^2)</f>
        <v>1662903.3382055967</v>
      </c>
      <c r="Q13">
        <f t="shared" si="4"/>
        <v>14646016.343751686</v>
      </c>
    </row>
    <row r="14" spans="1:18" x14ac:dyDescent="0.3">
      <c r="A14">
        <f t="shared" si="0"/>
        <v>275</v>
      </c>
      <c r="B14">
        <v>55</v>
      </c>
      <c r="C14">
        <v>41.6</v>
      </c>
      <c r="D14">
        <v>8.6021505380000001</v>
      </c>
      <c r="E14">
        <v>103.7244</v>
      </c>
      <c r="F14">
        <f t="shared" si="1"/>
        <v>79.927077453167925</v>
      </c>
      <c r="G14">
        <f>'[1]Time Interval'!$AF$4*(A14)</f>
        <v>23.797322546832081</v>
      </c>
      <c r="I14">
        <f>C14/'[1]Time Interval'!$AL$6</f>
        <v>6193.8531639095627</v>
      </c>
      <c r="J14">
        <f>'[1]Time Interval'!$AD$6*A14</f>
        <v>0.19321935438901708</v>
      </c>
      <c r="K14">
        <f t="shared" si="2"/>
        <v>31887.355331940984</v>
      </c>
      <c r="M14">
        <f t="shared" si="3"/>
        <v>4.8359999997944705</v>
      </c>
      <c r="P14">
        <f>F14/('[1]Time Interval'!$AI$4^2)</f>
        <v>1771858.6896974323</v>
      </c>
      <c r="Q14">
        <f t="shared" si="4"/>
        <v>14183689.810794814</v>
      </c>
    </row>
    <row r="15" spans="1:18" x14ac:dyDescent="0.3">
      <c r="A15">
        <f t="shared" si="0"/>
        <v>295</v>
      </c>
      <c r="B15">
        <v>59</v>
      </c>
      <c r="C15">
        <v>44.2</v>
      </c>
      <c r="D15">
        <v>8.6021505380000001</v>
      </c>
      <c r="E15">
        <v>113.24039999999999</v>
      </c>
      <c r="F15">
        <f t="shared" si="1"/>
        <v>87.712363086125578</v>
      </c>
      <c r="G15">
        <f>'[1]Time Interval'!$AF$4*(A15)</f>
        <v>25.528036913874413</v>
      </c>
      <c r="I15">
        <f>C15/'[1]Time Interval'!$AL$6</f>
        <v>6580.9689866539111</v>
      </c>
      <c r="J15">
        <f>'[1]Time Interval'!$AD$6*A15</f>
        <v>0.20727167107185471</v>
      </c>
      <c r="K15">
        <f t="shared" si="2"/>
        <v>31590.462816809239</v>
      </c>
      <c r="M15">
        <f t="shared" si="3"/>
        <v>5.1382499997816247</v>
      </c>
      <c r="P15">
        <f>F15/('[1]Time Interval'!$AI$4^2)</f>
        <v>1944446.3338361192</v>
      </c>
      <c r="Q15">
        <f t="shared" si="4"/>
        <v>14242228.984996397</v>
      </c>
    </row>
    <row r="16" spans="1:18" x14ac:dyDescent="0.3">
      <c r="A16">
        <f t="shared" si="0"/>
        <v>315</v>
      </c>
      <c r="B16">
        <v>63</v>
      </c>
      <c r="C16">
        <v>46.2</v>
      </c>
      <c r="D16">
        <v>8.6021505380000001</v>
      </c>
      <c r="E16">
        <v>118.2324</v>
      </c>
      <c r="F16">
        <f t="shared" si="1"/>
        <v>90.973648719083258</v>
      </c>
      <c r="G16">
        <f>'[1]Time Interval'!$AF$4*(A16)</f>
        <v>27.258751280916744</v>
      </c>
      <c r="I16">
        <f>C16/'[1]Time Interval'!$AL$6</f>
        <v>6878.7503887649473</v>
      </c>
      <c r="J16">
        <f>'[1]Time Interval'!$AD$6*A16</f>
        <v>0.22132398775469231</v>
      </c>
      <c r="K16">
        <f t="shared" si="2"/>
        <v>30929.9063608834</v>
      </c>
      <c r="M16">
        <f t="shared" si="3"/>
        <v>5.3707499997717436</v>
      </c>
      <c r="P16">
        <f>F16/('[1]Time Interval'!$AI$4^2)</f>
        <v>2016743.9515205303</v>
      </c>
      <c r="Q16">
        <f t="shared" si="4"/>
        <v>13595219.34885961</v>
      </c>
    </row>
    <row r="17" spans="1:17" x14ac:dyDescent="0.3">
      <c r="A17">
        <f t="shared" si="0"/>
        <v>335</v>
      </c>
      <c r="B17">
        <v>67</v>
      </c>
      <c r="C17">
        <v>49.2</v>
      </c>
      <c r="D17">
        <v>9.3978494619999999</v>
      </c>
      <c r="E17">
        <v>131.22720000000001</v>
      </c>
      <c r="F17">
        <f t="shared" si="1"/>
        <v>102.23773435204093</v>
      </c>
      <c r="G17">
        <f>'[1]Time Interval'!$AF$4*(A17)</f>
        <v>28.989465647959079</v>
      </c>
      <c r="I17">
        <f>C17/'[1]Time Interval'!$AL$6</f>
        <v>7325.4224919315029</v>
      </c>
      <c r="J17">
        <f>'[1]Time Interval'!$AD$6*A17</f>
        <v>0.23537630443752991</v>
      </c>
      <c r="K17">
        <f t="shared" si="2"/>
        <v>30977.99434222954</v>
      </c>
      <c r="M17">
        <f t="shared" si="3"/>
        <v>5.2352402748032016</v>
      </c>
      <c r="P17">
        <f>F17/('[1]Time Interval'!$AI$4^2)</f>
        <v>2266451.1677257814</v>
      </c>
      <c r="Q17">
        <f t="shared" si="4"/>
        <v>14133670.800664153</v>
      </c>
    </row>
    <row r="18" spans="1:17" x14ac:dyDescent="0.3">
      <c r="A18">
        <f t="shared" si="0"/>
        <v>355</v>
      </c>
      <c r="B18">
        <v>71</v>
      </c>
      <c r="C18">
        <v>51.6</v>
      </c>
      <c r="D18">
        <v>9.6129032260000002</v>
      </c>
      <c r="E18">
        <v>138.93360000000001</v>
      </c>
      <c r="F18">
        <f t="shared" si="1"/>
        <v>108.21341998499861</v>
      </c>
      <c r="G18">
        <f>'[1]Time Interval'!$AF$4*(A18)</f>
        <v>30.720180015001411</v>
      </c>
      <c r="I18">
        <f>C18/'[1]Time Interval'!$AL$6</f>
        <v>7682.7601744647463</v>
      </c>
      <c r="J18">
        <f>'[1]Time Interval'!$AD$6*A18</f>
        <v>0.24942862112036751</v>
      </c>
      <c r="K18">
        <f t="shared" si="2"/>
        <v>30664.450606035414</v>
      </c>
      <c r="M18">
        <f t="shared" si="3"/>
        <v>5.3677852347912527</v>
      </c>
      <c r="P18">
        <f>F18/('[1]Time Interval'!$AI$4^2)</f>
        <v>2398922.8012827584</v>
      </c>
      <c r="Q18">
        <f t="shared" si="4"/>
        <v>13901451.115032766</v>
      </c>
    </row>
    <row r="19" spans="1:17" x14ac:dyDescent="0.3">
      <c r="A19">
        <f t="shared" si="0"/>
        <v>375</v>
      </c>
      <c r="B19">
        <v>75</v>
      </c>
      <c r="C19">
        <v>54.4</v>
      </c>
      <c r="D19">
        <v>10</v>
      </c>
      <c r="E19">
        <v>147.60720000000001</v>
      </c>
      <c r="F19">
        <f t="shared" si="1"/>
        <v>115.15630561795626</v>
      </c>
      <c r="G19">
        <f>'[1]Time Interval'!$AF$4*(A19)</f>
        <v>32.450894382043742</v>
      </c>
      <c r="I19">
        <f>C19/'[1]Time Interval'!$AL$6</f>
        <v>8099.654137420197</v>
      </c>
      <c r="J19">
        <f>'[1]Time Interval'!$AD$6*A19</f>
        <v>0.26348093780320514</v>
      </c>
      <c r="K19">
        <f t="shared" si="2"/>
        <v>30609.61582500592</v>
      </c>
      <c r="M19">
        <f t="shared" si="3"/>
        <v>5.4399999999999995</v>
      </c>
      <c r="P19">
        <f>F19/('[1]Time Interval'!$AI$4^2)</f>
        <v>2552835.750840304</v>
      </c>
      <c r="Q19">
        <f t="shared" si="4"/>
        <v>13802218.863655685</v>
      </c>
    </row>
    <row r="20" spans="1:17" x14ac:dyDescent="0.3">
      <c r="A20">
        <f t="shared" si="0"/>
        <v>395</v>
      </c>
      <c r="B20">
        <v>79</v>
      </c>
      <c r="C20">
        <v>56</v>
      </c>
      <c r="D20">
        <v>10.19354839</v>
      </c>
      <c r="E20">
        <v>151.398</v>
      </c>
      <c r="F20">
        <f t="shared" si="1"/>
        <v>117.21639125091392</v>
      </c>
      <c r="G20">
        <f>'[1]Time Interval'!$AF$4*(A20)</f>
        <v>34.181608749086081</v>
      </c>
      <c r="I20">
        <f>C20/'[1]Time Interval'!$AL$6</f>
        <v>8337.8792591090278</v>
      </c>
      <c r="J20">
        <f>'[1]Time Interval'!$AD$6*A20</f>
        <v>0.27753325448604271</v>
      </c>
      <c r="K20">
        <f t="shared" si="2"/>
        <v>29919.450609215033</v>
      </c>
      <c r="M20">
        <f t="shared" si="3"/>
        <v>5.493670884511296</v>
      </c>
      <c r="P20">
        <f>F20/('[1]Time Interval'!$AI$4^2)</f>
        <v>2598504.6373627172</v>
      </c>
      <c r="Q20">
        <f t="shared" si="4"/>
        <v>13155185.933428545</v>
      </c>
    </row>
    <row r="21" spans="1:17" x14ac:dyDescent="0.3">
      <c r="A21">
        <f t="shared" si="0"/>
        <v>415</v>
      </c>
      <c r="B21">
        <v>83</v>
      </c>
      <c r="C21">
        <v>59</v>
      </c>
      <c r="D21">
        <v>10.60215054</v>
      </c>
      <c r="E21">
        <v>165.84360000000001</v>
      </c>
      <c r="F21">
        <f t="shared" si="1"/>
        <v>129.93127688387159</v>
      </c>
      <c r="G21">
        <f>'[1]Time Interval'!$AF$4*(A21)</f>
        <v>35.912323116128412</v>
      </c>
      <c r="I21">
        <f>C21/'[1]Time Interval'!$AL$6</f>
        <v>8784.5513622755825</v>
      </c>
      <c r="J21">
        <f>'[1]Time Interval'!$AD$6*A21</f>
        <v>0.29158557116888034</v>
      </c>
      <c r="K21">
        <f t="shared" si="2"/>
        <v>30007.889773383435</v>
      </c>
      <c r="M21">
        <f t="shared" si="3"/>
        <v>5.5649087208678703</v>
      </c>
      <c r="P21">
        <f>F21/('[1]Time Interval'!$AI$4^2)</f>
        <v>2880373.8275688221</v>
      </c>
      <c r="Q21">
        <f t="shared" si="4"/>
        <v>13698732.934061632</v>
      </c>
    </row>
    <row r="22" spans="1:17" x14ac:dyDescent="0.3">
      <c r="A22">
        <f t="shared" si="0"/>
        <v>435</v>
      </c>
      <c r="B22">
        <v>87</v>
      </c>
      <c r="C22">
        <v>61.4</v>
      </c>
      <c r="D22">
        <v>10.8172043</v>
      </c>
      <c r="E22">
        <v>172.19280000000001</v>
      </c>
      <c r="F22">
        <f t="shared" si="1"/>
        <v>134.54976251682928</v>
      </c>
      <c r="G22">
        <f>'[1]Time Interval'!$AF$4*(A22)</f>
        <v>37.643037483170744</v>
      </c>
      <c r="I22">
        <f>C22/'[1]Time Interval'!$AL$6</f>
        <v>9141.8890448088259</v>
      </c>
      <c r="J22">
        <f>'[1]Time Interval'!$AD$6*A22</f>
        <v>0.30563788785171792</v>
      </c>
      <c r="K22">
        <f t="shared" si="2"/>
        <v>29797.255937315251</v>
      </c>
      <c r="M22">
        <f t="shared" si="3"/>
        <v>5.6761431417173105</v>
      </c>
      <c r="P22">
        <f>F22/('[1]Time Interval'!$AI$4^2)</f>
        <v>2982758.4531895164</v>
      </c>
      <c r="Q22">
        <f t="shared" si="4"/>
        <v>13365506.700066946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L1" workbookViewId="0">
      <selection activeCell="X28" sqref="X28"/>
    </sheetView>
  </sheetViews>
  <sheetFormatPr defaultRowHeight="14.4" x14ac:dyDescent="0.3"/>
  <sheetData>
    <row r="1" spans="1:18" x14ac:dyDescent="0.3">
      <c r="A1">
        <f t="shared" ref="A1:A22" si="0">B1*5</f>
        <v>30</v>
      </c>
      <c r="B1">
        <v>6</v>
      </c>
      <c r="C1">
        <v>5</v>
      </c>
      <c r="D1">
        <v>6.2054054049999996</v>
      </c>
      <c r="E1">
        <v>9.2664000000000009</v>
      </c>
      <c r="F1">
        <f t="shared" ref="F1:F22" si="1">E1-G1</f>
        <v>4.0694478440715862</v>
      </c>
      <c r="G1">
        <f>'[1]Time Interval'!$AF$6*(A1)</f>
        <v>5.1969521559284146</v>
      </c>
      <c r="I1">
        <f>C1/'[1]Time Interval'!$AL$7</f>
        <v>744.45350527759172</v>
      </c>
      <c r="J1">
        <f>'[1]Time Interval'!$AD$7*A1</f>
        <v>1.3977435384565586E-2</v>
      </c>
      <c r="K1">
        <f t="shared" ref="K1:K22" si="2">I1/(J1^1.0827)</f>
        <v>75819.904346410127</v>
      </c>
      <c r="M1">
        <f t="shared" ref="M1:M22" si="3">C1/D1</f>
        <v>0.80574912897250106</v>
      </c>
      <c r="P1">
        <f>F1/('[1]Time Interval'!$AI$4^2)</f>
        <v>90213.313867426201</v>
      </c>
      <c r="Q1">
        <f>P1/(J1^1.311)</f>
        <v>24356517.488800012</v>
      </c>
    </row>
    <row r="2" spans="1:18" x14ac:dyDescent="0.3">
      <c r="A2">
        <f t="shared" si="0"/>
        <v>45</v>
      </c>
      <c r="B2">
        <v>9</v>
      </c>
      <c r="C2">
        <v>8.1999999999999993</v>
      </c>
      <c r="D2">
        <v>6.789189189</v>
      </c>
      <c r="E2">
        <v>17.628</v>
      </c>
      <c r="F2">
        <f t="shared" si="1"/>
        <v>9.8325717661073782</v>
      </c>
      <c r="G2">
        <f>'[1]Time Interval'!$AF$6*(A2)</f>
        <v>7.7954282338926211</v>
      </c>
      <c r="I2">
        <f>C2/'[1]Time Interval'!$AL$7</f>
        <v>1220.9037486552502</v>
      </c>
      <c r="J2">
        <f>'[1]Time Interval'!$AD$7*A2</f>
        <v>2.096615307684838E-2</v>
      </c>
      <c r="K2">
        <f t="shared" si="2"/>
        <v>80162.83614707565</v>
      </c>
      <c r="M2">
        <f t="shared" si="3"/>
        <v>1.2078025478043575</v>
      </c>
      <c r="P2">
        <f>F2/('[1]Time Interval'!$AI$4^2)</f>
        <v>217972.78570655989</v>
      </c>
      <c r="Q2">
        <f t="shared" ref="Q2:Q22" si="4">P2/(J2^1.311)</f>
        <v>34585271.575272314</v>
      </c>
    </row>
    <row r="3" spans="1:18" x14ac:dyDescent="0.3">
      <c r="A3">
        <f t="shared" si="0"/>
        <v>60</v>
      </c>
      <c r="B3">
        <v>12</v>
      </c>
      <c r="C3">
        <v>11.2</v>
      </c>
      <c r="D3">
        <v>7.2</v>
      </c>
      <c r="E3">
        <v>26.629200000000001</v>
      </c>
      <c r="F3">
        <f t="shared" si="1"/>
        <v>16.235295688143172</v>
      </c>
      <c r="G3">
        <f>'[1]Time Interval'!$AF$6*(A3)</f>
        <v>10.393904311856829</v>
      </c>
      <c r="I3">
        <f>C3/'[1]Time Interval'!$AL$7</f>
        <v>1667.5758518218054</v>
      </c>
      <c r="J3">
        <f>'[1]Time Interval'!$AD$7*A3</f>
        <v>2.7954870769131172E-2</v>
      </c>
      <c r="K3">
        <f t="shared" si="2"/>
        <v>80187.389309122766</v>
      </c>
      <c r="M3">
        <f t="shared" si="3"/>
        <v>1.5555555555555554</v>
      </c>
      <c r="P3">
        <f>F3/('[1]Time Interval'!$AI$4^2)</f>
        <v>359911.19232026371</v>
      </c>
      <c r="Q3">
        <f t="shared" si="4"/>
        <v>39164229.273642555</v>
      </c>
    </row>
    <row r="4" spans="1:18" x14ac:dyDescent="0.3">
      <c r="A4">
        <f t="shared" si="0"/>
        <v>75</v>
      </c>
      <c r="B4">
        <v>15</v>
      </c>
      <c r="C4">
        <v>14.2</v>
      </c>
      <c r="D4">
        <v>7.5891891889999998</v>
      </c>
      <c r="E4">
        <v>34.71</v>
      </c>
      <c r="F4">
        <f t="shared" si="1"/>
        <v>21.717619610178964</v>
      </c>
      <c r="G4">
        <f>'[1]Time Interval'!$AF$6*(A4)</f>
        <v>12.992380389821037</v>
      </c>
      <c r="I4">
        <f>C4/'[1]Time Interval'!$AL$7</f>
        <v>2114.2479549883601</v>
      </c>
      <c r="J4">
        <f>'[1]Time Interval'!$AD$7*A4</f>
        <v>3.4943588461413967E-2</v>
      </c>
      <c r="K4">
        <f t="shared" si="2"/>
        <v>79845.77210326161</v>
      </c>
      <c r="M4">
        <f t="shared" si="3"/>
        <v>1.8710826211292648</v>
      </c>
      <c r="P4">
        <f>F4/('[1]Time Interval'!$AI$4^2)</f>
        <v>481445.76596568373</v>
      </c>
      <c r="Q4">
        <f t="shared" si="4"/>
        <v>39101424.251055121</v>
      </c>
    </row>
    <row r="5" spans="1:18" x14ac:dyDescent="0.3">
      <c r="A5">
        <f t="shared" si="0"/>
        <v>90</v>
      </c>
      <c r="B5">
        <v>18</v>
      </c>
      <c r="C5">
        <v>17.600000000000001</v>
      </c>
      <c r="D5">
        <v>8</v>
      </c>
      <c r="E5">
        <v>45.473999999999997</v>
      </c>
      <c r="F5">
        <f t="shared" si="1"/>
        <v>29.883143532214753</v>
      </c>
      <c r="G5">
        <f>'[1]Time Interval'!$AF$6*(A5)</f>
        <v>15.590856467785242</v>
      </c>
      <c r="I5">
        <f>C5/'[1]Time Interval'!$AL$7</f>
        <v>2620.476338577123</v>
      </c>
      <c r="J5">
        <f>'[1]Time Interval'!$AD$7*A5</f>
        <v>4.1932306153696759E-2</v>
      </c>
      <c r="K5">
        <f t="shared" si="2"/>
        <v>81235.659987249586</v>
      </c>
      <c r="M5">
        <f t="shared" si="3"/>
        <v>2.2000000000000002</v>
      </c>
      <c r="P5">
        <f>F5/('[1]Time Interval'!$AI$4^2)</f>
        <v>662462.70012881223</v>
      </c>
      <c r="Q5">
        <f t="shared" si="4"/>
        <v>42364298.731722586</v>
      </c>
    </row>
    <row r="6" spans="1:18" x14ac:dyDescent="0.3">
      <c r="A6">
        <f t="shared" si="0"/>
        <v>105</v>
      </c>
      <c r="B6">
        <v>21</v>
      </c>
      <c r="C6">
        <v>20.399999999999999</v>
      </c>
      <c r="D6">
        <v>8.4108108109999993</v>
      </c>
      <c r="E6">
        <v>54.022799999999997</v>
      </c>
      <c r="F6">
        <f t="shared" si="1"/>
        <v>35.833467454250545</v>
      </c>
      <c r="G6">
        <f>'[1]Time Interval'!$AF$6*(A6)</f>
        <v>18.189332545749451</v>
      </c>
      <c r="I6">
        <f>C6/'[1]Time Interval'!$AL$7</f>
        <v>3037.3703015325736</v>
      </c>
      <c r="J6">
        <f>'[1]Time Interval'!$AD$7*A6</f>
        <v>4.8921023845979551E-2</v>
      </c>
      <c r="K6">
        <f t="shared" si="2"/>
        <v>79685.797540405183</v>
      </c>
      <c r="M6">
        <f t="shared" si="3"/>
        <v>2.4254498714107386</v>
      </c>
      <c r="P6">
        <f>F6/('[1]Time Interval'!$AI$4^2)</f>
        <v>794372.10409708845</v>
      </c>
      <c r="Q6">
        <f t="shared" si="4"/>
        <v>41504514.19452142</v>
      </c>
    </row>
    <row r="7" spans="1:18" x14ac:dyDescent="0.3">
      <c r="A7">
        <f t="shared" si="0"/>
        <v>120</v>
      </c>
      <c r="B7">
        <v>24</v>
      </c>
      <c r="C7">
        <v>23.2</v>
      </c>
      <c r="D7">
        <v>8.6054054050000008</v>
      </c>
      <c r="E7">
        <v>61.869599999999998</v>
      </c>
      <c r="F7">
        <f t="shared" si="1"/>
        <v>41.08179137628634</v>
      </c>
      <c r="G7">
        <f>'[1]Time Interval'!$AF$6*(A7)</f>
        <v>20.787808623713659</v>
      </c>
      <c r="I7">
        <f>C7/'[1]Time Interval'!$AL$7</f>
        <v>3454.2642644880252</v>
      </c>
      <c r="J7">
        <f>'[1]Time Interval'!$AD$7*A7</f>
        <v>5.5909741538262343E-2</v>
      </c>
      <c r="K7">
        <f t="shared" si="2"/>
        <v>78424.337772408253</v>
      </c>
      <c r="M7">
        <f t="shared" si="3"/>
        <v>2.6959798996244961</v>
      </c>
      <c r="P7">
        <f>F7/('[1]Time Interval'!$AI$4^2)</f>
        <v>910719.26258108043</v>
      </c>
      <c r="Q7">
        <f t="shared" si="4"/>
        <v>39941873.337751538</v>
      </c>
    </row>
    <row r="8" spans="1:18" x14ac:dyDescent="0.3">
      <c r="A8">
        <f t="shared" si="0"/>
        <v>135</v>
      </c>
      <c r="B8">
        <v>27</v>
      </c>
      <c r="C8">
        <v>25.8</v>
      </c>
      <c r="D8">
        <v>9.1891891890000004</v>
      </c>
      <c r="E8">
        <v>69.794399999999996</v>
      </c>
      <c r="F8">
        <f t="shared" si="1"/>
        <v>46.40811529832213</v>
      </c>
      <c r="G8">
        <f>'[1]Time Interval'!$AF$6*(A8)</f>
        <v>23.386284701677866</v>
      </c>
      <c r="I8">
        <f>C8/'[1]Time Interval'!$AL$7</f>
        <v>3841.3800872323732</v>
      </c>
      <c r="J8">
        <f>'[1]Time Interval'!$AD$7*A8</f>
        <v>6.2898459230545142E-2</v>
      </c>
      <c r="K8">
        <f t="shared" si="2"/>
        <v>76771.450326710052</v>
      </c>
      <c r="M8">
        <f t="shared" si="3"/>
        <v>2.8076470588813338</v>
      </c>
      <c r="N8">
        <f>STDEV(K1:K22)/AVERAGE(K1:K22)*100</f>
        <v>6.8824120908207398</v>
      </c>
      <c r="P8">
        <f>F8/('[1]Time Interval'!$AI$4^2)</f>
        <v>1028795.559452215</v>
      </c>
      <c r="Q8">
        <f t="shared" si="4"/>
        <v>38664467.36867822</v>
      </c>
    </row>
    <row r="9" spans="1:18" x14ac:dyDescent="0.3">
      <c r="A9">
        <f t="shared" si="0"/>
        <v>150</v>
      </c>
      <c r="B9">
        <v>30</v>
      </c>
      <c r="C9">
        <v>28.8</v>
      </c>
      <c r="D9">
        <v>9.6</v>
      </c>
      <c r="E9">
        <v>78.39</v>
      </c>
      <c r="F9">
        <f t="shared" si="1"/>
        <v>52.405239220357927</v>
      </c>
      <c r="G9">
        <f>'[1]Time Interval'!$AF$6*(A9)</f>
        <v>25.984760779642073</v>
      </c>
      <c r="I9">
        <f>C9/'[1]Time Interval'!$AL$7</f>
        <v>4288.0521903989284</v>
      </c>
      <c r="J9">
        <f>'[1]Time Interval'!$AD$7*A9</f>
        <v>6.9887176922827934E-2</v>
      </c>
      <c r="K9">
        <f t="shared" si="2"/>
        <v>76459.401102381307</v>
      </c>
      <c r="M9">
        <f t="shared" si="3"/>
        <v>3</v>
      </c>
      <c r="P9">
        <f>F9/('[1]Time Interval'!$AI$4^2)</f>
        <v>1161742.4464527769</v>
      </c>
      <c r="Q9">
        <f t="shared" si="4"/>
        <v>38028109.701064892</v>
      </c>
    </row>
    <row r="10" spans="1:18" x14ac:dyDescent="0.3">
      <c r="A10">
        <f t="shared" si="0"/>
        <v>165</v>
      </c>
      <c r="B10">
        <v>33</v>
      </c>
      <c r="C10">
        <v>32</v>
      </c>
      <c r="D10">
        <v>10.205405409999999</v>
      </c>
      <c r="E10">
        <v>88.608000000000004</v>
      </c>
      <c r="F10">
        <f t="shared" si="1"/>
        <v>60.024763142393724</v>
      </c>
      <c r="G10">
        <f>'[1]Time Interval'!$AF$6*(A10)</f>
        <v>28.583236857606277</v>
      </c>
      <c r="I10">
        <f>C10/'[1]Time Interval'!$AL$7</f>
        <v>4764.5024337765872</v>
      </c>
      <c r="J10">
        <f>'[1]Time Interval'!$AD$7*A10</f>
        <v>7.6875894615110726E-2</v>
      </c>
      <c r="K10">
        <f t="shared" si="2"/>
        <v>76625.358999866905</v>
      </c>
      <c r="M10">
        <f t="shared" si="3"/>
        <v>3.1355932189273021</v>
      </c>
      <c r="P10">
        <f>F10/('[1]Time Interval'!$AI$4^2)</f>
        <v>1330655.4119059069</v>
      </c>
      <c r="Q10">
        <f t="shared" si="4"/>
        <v>38440999.840414956</v>
      </c>
    </row>
    <row r="11" spans="1:18" x14ac:dyDescent="0.3">
      <c r="A11">
        <f t="shared" si="0"/>
        <v>180</v>
      </c>
      <c r="B11">
        <v>36</v>
      </c>
      <c r="C11">
        <v>34.6</v>
      </c>
      <c r="D11">
        <v>10.205405409999999</v>
      </c>
      <c r="E11">
        <v>94.676400000000001</v>
      </c>
      <c r="F11">
        <f t="shared" si="1"/>
        <v>63.494687064429513</v>
      </c>
      <c r="G11">
        <f>'[1]Time Interval'!$AF$6*(A11)</f>
        <v>31.181712935570484</v>
      </c>
      <c r="I11">
        <f>C11/'[1]Time Interval'!$AL$7</f>
        <v>5151.6182565209347</v>
      </c>
      <c r="J11">
        <f>'[1]Time Interval'!$AD$7*A11</f>
        <v>8.3864612307393518E-2</v>
      </c>
      <c r="K11">
        <f t="shared" si="2"/>
        <v>75402.365017053497</v>
      </c>
      <c r="M11">
        <f t="shared" si="3"/>
        <v>3.3903601679651456</v>
      </c>
      <c r="P11">
        <f>F11/('[1]Time Interval'!$AI$4^2)</f>
        <v>1407578.2151630453</v>
      </c>
      <c r="Q11">
        <f t="shared" si="4"/>
        <v>36279459.131079994</v>
      </c>
      <c r="R11">
        <f>_xlfn.STDEV.P(Q1:Q23)*100/R12</f>
        <v>10.532611923569529</v>
      </c>
    </row>
    <row r="12" spans="1:18" x14ac:dyDescent="0.3">
      <c r="A12">
        <f t="shared" si="0"/>
        <v>195</v>
      </c>
      <c r="B12">
        <v>39</v>
      </c>
      <c r="C12">
        <v>37.200000000000003</v>
      </c>
      <c r="D12">
        <v>10.59459459</v>
      </c>
      <c r="E12">
        <v>104.33280000000001</v>
      </c>
      <c r="F12">
        <f t="shared" si="1"/>
        <v>70.552610986465311</v>
      </c>
      <c r="G12">
        <f>'[1]Time Interval'!$AF$6*(A12)</f>
        <v>33.780189013534695</v>
      </c>
      <c r="I12">
        <f>C12/'[1]Time Interval'!$AL$7</f>
        <v>5538.7340792652822</v>
      </c>
      <c r="J12">
        <f>'[1]Time Interval'!$AD$7*A12</f>
        <v>9.0853329999676311E-2</v>
      </c>
      <c r="K12">
        <f t="shared" si="2"/>
        <v>74338.685349172607</v>
      </c>
      <c r="M12">
        <f t="shared" si="3"/>
        <v>3.5112244913186434</v>
      </c>
      <c r="P12">
        <f>F12/('[1]Time Interval'!$AI$4^2)</f>
        <v>1564041.3842287478</v>
      </c>
      <c r="Q12">
        <f t="shared" si="4"/>
        <v>36296386.09508913</v>
      </c>
      <c r="R12">
        <f>AVERAGE(Q1:Q23)</f>
        <v>35856604.58676023</v>
      </c>
    </row>
    <row r="13" spans="1:18" x14ac:dyDescent="0.3">
      <c r="A13">
        <f t="shared" si="0"/>
        <v>210</v>
      </c>
      <c r="B13">
        <v>42</v>
      </c>
      <c r="C13">
        <v>39.6</v>
      </c>
      <c r="D13">
        <v>11.2</v>
      </c>
      <c r="E13">
        <v>112.8972</v>
      </c>
      <c r="F13">
        <f t="shared" si="1"/>
        <v>76.518534908501096</v>
      </c>
      <c r="G13">
        <f>'[1]Time Interval'!$AF$6*(A13)</f>
        <v>36.378665091498902</v>
      </c>
      <c r="I13">
        <f>C13/'[1]Time Interval'!$AL$7</f>
        <v>5896.0717617985265</v>
      </c>
      <c r="J13">
        <f>'[1]Time Interval'!$AD$7*A13</f>
        <v>9.7842047691959103E-2</v>
      </c>
      <c r="K13">
        <f t="shared" si="2"/>
        <v>73033.273300716886</v>
      </c>
      <c r="M13">
        <f t="shared" si="3"/>
        <v>3.535714285714286</v>
      </c>
      <c r="P13">
        <f>F13/('[1]Time Interval'!$AI$4^2)</f>
        <v>1696296.6158744523</v>
      </c>
      <c r="Q13">
        <f t="shared" si="4"/>
        <v>35720935.284714423</v>
      </c>
    </row>
    <row r="14" spans="1:18" x14ac:dyDescent="0.3">
      <c r="A14">
        <f t="shared" si="0"/>
        <v>225</v>
      </c>
      <c r="B14">
        <v>45</v>
      </c>
      <c r="C14">
        <v>42.4</v>
      </c>
      <c r="D14">
        <v>11.394594590000001</v>
      </c>
      <c r="E14">
        <v>121.446</v>
      </c>
      <c r="F14">
        <f t="shared" si="1"/>
        <v>82.468858830536888</v>
      </c>
      <c r="G14">
        <f>'[1]Time Interval'!$AF$6*(A14)</f>
        <v>38.97714116946311</v>
      </c>
      <c r="I14">
        <f>C14/'[1]Time Interval'!$AL$7</f>
        <v>6312.9657247539772</v>
      </c>
      <c r="J14">
        <f>'[1]Time Interval'!$AD$7*A14</f>
        <v>0.10483076538424189</v>
      </c>
      <c r="K14">
        <f t="shared" si="2"/>
        <v>72568.852290738083</v>
      </c>
      <c r="M14">
        <f t="shared" si="3"/>
        <v>3.7210626200962538</v>
      </c>
      <c r="N14">
        <f>AVERAGE(K1:K22)</f>
        <v>73950.187784006223</v>
      </c>
      <c r="P14">
        <f>F14/('[1]Time Interval'!$AI$4^2)</f>
        <v>1828206.0198427285</v>
      </c>
      <c r="Q14">
        <f t="shared" si="4"/>
        <v>35169352.664543249</v>
      </c>
    </row>
    <row r="15" spans="1:18" x14ac:dyDescent="0.3">
      <c r="A15">
        <f t="shared" si="0"/>
        <v>240</v>
      </c>
      <c r="B15">
        <v>48</v>
      </c>
      <c r="C15">
        <v>44.8</v>
      </c>
      <c r="D15">
        <v>11.805405410000001</v>
      </c>
      <c r="E15">
        <v>129.4332</v>
      </c>
      <c r="F15">
        <f t="shared" si="1"/>
        <v>87.857582752572682</v>
      </c>
      <c r="G15">
        <f>'[1]Time Interval'!$AF$6*(A15)</f>
        <v>41.575617247427317</v>
      </c>
      <c r="I15">
        <f>C15/'[1]Time Interval'!$AL$7</f>
        <v>6670.3034072872215</v>
      </c>
      <c r="J15">
        <f>'[1]Time Interval'!$AD$7*A15</f>
        <v>0.11181948307652469</v>
      </c>
      <c r="K15">
        <f t="shared" si="2"/>
        <v>71501.592223319909</v>
      </c>
      <c r="M15">
        <f t="shared" si="3"/>
        <v>3.7948717933948526</v>
      </c>
      <c r="P15">
        <f>F15/('[1]Time Interval'!$AI$4^2)</f>
        <v>1947665.6274235772</v>
      </c>
      <c r="Q15">
        <f t="shared" si="4"/>
        <v>34427697.886575565</v>
      </c>
    </row>
    <row r="16" spans="1:18" x14ac:dyDescent="0.3">
      <c r="A16">
        <f t="shared" si="0"/>
        <v>255</v>
      </c>
      <c r="B16">
        <v>51</v>
      </c>
      <c r="C16">
        <v>47.6</v>
      </c>
      <c r="D16">
        <v>12</v>
      </c>
      <c r="E16">
        <v>142.69319999999999</v>
      </c>
      <c r="F16">
        <f t="shared" si="1"/>
        <v>98.519106674608466</v>
      </c>
      <c r="G16">
        <f>'[1]Time Interval'!$AF$6*(A16)</f>
        <v>44.174093325391524</v>
      </c>
      <c r="I16">
        <f>C16/'[1]Time Interval'!$AL$7</f>
        <v>7087.1973702426731</v>
      </c>
      <c r="J16">
        <f>'[1]Time Interval'!$AD$7*A16</f>
        <v>0.11880820076880748</v>
      </c>
      <c r="K16">
        <f t="shared" si="2"/>
        <v>71144.004979231977</v>
      </c>
      <c r="M16">
        <f t="shared" si="3"/>
        <v>3.9666666666666668</v>
      </c>
      <c r="P16">
        <f>F16/('[1]Time Interval'!$AI$4^2)</f>
        <v>2184014.9899752717</v>
      </c>
      <c r="Q16">
        <f t="shared" si="4"/>
        <v>35655945.687369488</v>
      </c>
    </row>
    <row r="17" spans="1:17" x14ac:dyDescent="0.3">
      <c r="A17">
        <f t="shared" si="0"/>
        <v>270</v>
      </c>
      <c r="B17">
        <v>54</v>
      </c>
      <c r="C17">
        <v>49.6</v>
      </c>
      <c r="D17">
        <v>12</v>
      </c>
      <c r="E17">
        <v>148.35599999999999</v>
      </c>
      <c r="F17">
        <f t="shared" si="1"/>
        <v>101.58343059664426</v>
      </c>
      <c r="G17">
        <f>'[1]Time Interval'!$AF$6*(A17)</f>
        <v>46.772569403355732</v>
      </c>
      <c r="I17">
        <f>C17/'[1]Time Interval'!$AL$7</f>
        <v>7384.9787723537102</v>
      </c>
      <c r="J17">
        <f>'[1]Time Interval'!$AD$7*A17</f>
        <v>0.12579691846109028</v>
      </c>
      <c r="K17">
        <f t="shared" si="2"/>
        <v>69684.55634091502</v>
      </c>
      <c r="M17">
        <f t="shared" si="3"/>
        <v>4.1333333333333337</v>
      </c>
      <c r="P17">
        <f>F17/('[1]Time Interval'!$AI$4^2)</f>
        <v>2251946.2736192686</v>
      </c>
      <c r="Q17">
        <f t="shared" si="4"/>
        <v>34110701.541979872</v>
      </c>
    </row>
    <row r="18" spans="1:17" x14ac:dyDescent="0.3">
      <c r="A18">
        <f t="shared" si="0"/>
        <v>285</v>
      </c>
      <c r="B18">
        <v>57</v>
      </c>
      <c r="C18">
        <v>52</v>
      </c>
      <c r="D18">
        <v>12</v>
      </c>
      <c r="E18">
        <v>157.74719999999999</v>
      </c>
      <c r="F18">
        <f t="shared" si="1"/>
        <v>108.37615451868005</v>
      </c>
      <c r="G18">
        <f>'[1]Time Interval'!$AF$6*(A18)</f>
        <v>49.371045481319939</v>
      </c>
      <c r="I18">
        <f>C18/'[1]Time Interval'!$AL$7</f>
        <v>7742.3164548869536</v>
      </c>
      <c r="J18">
        <f>'[1]Time Interval'!$AD$7*A18</f>
        <v>0.13278563615337308</v>
      </c>
      <c r="K18">
        <f t="shared" si="2"/>
        <v>68902.538755189118</v>
      </c>
      <c r="M18">
        <f t="shared" si="3"/>
        <v>4.333333333333333</v>
      </c>
      <c r="P18">
        <f>F18/('[1]Time Interval'!$AI$4^2)</f>
        <v>2402530.3721686858</v>
      </c>
      <c r="Q18">
        <f t="shared" si="4"/>
        <v>33901412.732974365</v>
      </c>
    </row>
    <row r="19" spans="1:17" x14ac:dyDescent="0.3">
      <c r="A19">
        <f t="shared" si="0"/>
        <v>300</v>
      </c>
      <c r="B19">
        <v>60</v>
      </c>
      <c r="C19">
        <v>53.8</v>
      </c>
      <c r="D19">
        <v>12</v>
      </c>
      <c r="E19">
        <v>165.8904</v>
      </c>
      <c r="F19">
        <f t="shared" si="1"/>
        <v>113.92087844071585</v>
      </c>
      <c r="G19">
        <f>'[1]Time Interval'!$AF$6*(A19)</f>
        <v>51.969521559284146</v>
      </c>
      <c r="I19">
        <f>C19/'[1]Time Interval'!$AL$7</f>
        <v>8010.3197167868857</v>
      </c>
      <c r="J19">
        <f>'[1]Time Interval'!$AD$7*A19</f>
        <v>0.13977435384565587</v>
      </c>
      <c r="K19">
        <f t="shared" si="2"/>
        <v>67436.574765882819</v>
      </c>
      <c r="M19">
        <f t="shared" si="3"/>
        <v>4.4833333333333334</v>
      </c>
      <c r="P19">
        <f>F19/('[1]Time Interval'!$AI$4^2)</f>
        <v>2525448.2565238201</v>
      </c>
      <c r="Q19">
        <f t="shared" si="4"/>
        <v>33318315.098174989</v>
      </c>
    </row>
    <row r="20" spans="1:17" x14ac:dyDescent="0.3">
      <c r="A20">
        <f t="shared" si="0"/>
        <v>315</v>
      </c>
      <c r="B20">
        <v>63</v>
      </c>
      <c r="C20">
        <v>55.8</v>
      </c>
      <c r="D20">
        <v>12</v>
      </c>
      <c r="E20">
        <v>174.7824</v>
      </c>
      <c r="F20">
        <f t="shared" si="1"/>
        <v>120.21440236275164</v>
      </c>
      <c r="G20">
        <f>'[1]Time Interval'!$AF$6*(A20)</f>
        <v>54.567997637248354</v>
      </c>
      <c r="I20">
        <f>C20/'[1]Time Interval'!$AL$7</f>
        <v>8308.1011188979228</v>
      </c>
      <c r="J20">
        <f>'[1]Time Interval'!$AD$7*A20</f>
        <v>0.14676307153793866</v>
      </c>
      <c r="K20">
        <f t="shared" si="2"/>
        <v>66344.629433254828</v>
      </c>
      <c r="M20">
        <f t="shared" si="3"/>
        <v>4.6499999999999995</v>
      </c>
      <c r="P20">
        <f>F20/('[1]Time Interval'!$AI$4^2)</f>
        <v>2664965.8693955243</v>
      </c>
      <c r="Q20">
        <f t="shared" si="4"/>
        <v>32980484.896243051</v>
      </c>
    </row>
    <row r="21" spans="1:17" x14ac:dyDescent="0.3">
      <c r="A21">
        <f t="shared" si="0"/>
        <v>330</v>
      </c>
      <c r="B21">
        <v>66</v>
      </c>
      <c r="C21">
        <v>58.6</v>
      </c>
      <c r="D21">
        <v>12</v>
      </c>
      <c r="E21">
        <v>183.23759999999999</v>
      </c>
      <c r="F21">
        <f t="shared" si="1"/>
        <v>126.07112628478743</v>
      </c>
      <c r="G21">
        <f>'[1]Time Interval'!$AF$6*(A21)</f>
        <v>57.166473715212554</v>
      </c>
      <c r="I21">
        <f>C21/'[1]Time Interval'!$AL$7</f>
        <v>8724.9950818533744</v>
      </c>
      <c r="J21">
        <f>'[1]Time Interval'!$AD$7*A21</f>
        <v>0.15375178923022145</v>
      </c>
      <c r="K21">
        <f t="shared" si="2"/>
        <v>66251.388344465217</v>
      </c>
      <c r="M21">
        <f t="shared" si="3"/>
        <v>4.8833333333333337</v>
      </c>
      <c r="P21">
        <f>F21/('[1]Time Interval'!$AI$4^2)</f>
        <v>2794800.3072992289</v>
      </c>
      <c r="Q21">
        <f t="shared" si="4"/>
        <v>32540897.614182137</v>
      </c>
    </row>
    <row r="22" spans="1:17" x14ac:dyDescent="0.3">
      <c r="A22">
        <f t="shared" si="0"/>
        <v>345</v>
      </c>
      <c r="B22">
        <v>69</v>
      </c>
      <c r="C22">
        <v>60.4</v>
      </c>
      <c r="D22">
        <v>12</v>
      </c>
      <c r="E22">
        <v>192.3792</v>
      </c>
      <c r="F22">
        <f t="shared" si="1"/>
        <v>132.61425020682324</v>
      </c>
      <c r="G22">
        <f>'[1]Time Interval'!$AF$6*(A22)</f>
        <v>59.764949793176761</v>
      </c>
      <c r="I22">
        <f>C22/'[1]Time Interval'!$AL$7</f>
        <v>8992.9983437533065</v>
      </c>
      <c r="J22">
        <f>'[1]Time Interval'!$AD$7*A22</f>
        <v>0.16074050692250424</v>
      </c>
      <c r="K22">
        <f t="shared" si="2"/>
        <v>65077.762813305184</v>
      </c>
      <c r="M22">
        <f t="shared" si="3"/>
        <v>5.0333333333333332</v>
      </c>
      <c r="P22">
        <f>F22/('[1]Time Interval'!$AI$4^2)</f>
        <v>2939851.1630097898</v>
      </c>
      <c r="Q22">
        <f t="shared" si="4"/>
        <v>32292006.512875337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workbookViewId="0">
      <selection activeCell="R12" sqref="R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5.6</v>
      </c>
      <c r="D1">
        <v>6.6021505380000001</v>
      </c>
      <c r="E1">
        <v>11.4192</v>
      </c>
      <c r="F1">
        <f t="shared" ref="F1:F22" si="0">E1-G1</f>
        <v>4.8557535863567312</v>
      </c>
      <c r="G1">
        <f>'[1]Time Interval'!$AF$7*(A1)</f>
        <v>6.5634464136432689</v>
      </c>
      <c r="I1">
        <f>C1/'[1]Time Interval'!$AL$9</f>
        <v>833.78792591090269</v>
      </c>
      <c r="J1">
        <f>'[1]Time Interval'!$AD$9*A1</f>
        <v>8.3372706793168466E-3</v>
      </c>
      <c r="K1">
        <f t="shared" ref="K1:K22" si="1">I1/(J1^0.99498)</f>
        <v>97632.686611595273</v>
      </c>
      <c r="M1">
        <f t="shared" ref="M1:M22" si="2">C1/D1</f>
        <v>0.8482084690084053</v>
      </c>
      <c r="P1">
        <f>F1/('[1]Time Interval'!$AI$4^2)</f>
        <v>107644.48621378481</v>
      </c>
      <c r="Q1">
        <f>P1/(J1^1.3426)</f>
        <v>66561806.291463956</v>
      </c>
    </row>
    <row r="2" spans="1:18" x14ac:dyDescent="0.3">
      <c r="A2">
        <v>45</v>
      </c>
      <c r="B2">
        <v>9</v>
      </c>
      <c r="C2">
        <v>9</v>
      </c>
      <c r="D2">
        <v>8</v>
      </c>
      <c r="E2">
        <v>22.385999999999999</v>
      </c>
      <c r="F2">
        <f t="shared" si="0"/>
        <v>12.540830379535096</v>
      </c>
      <c r="G2">
        <f>'[1]Time Interval'!$AF$7*(A2)</f>
        <v>9.8451696204649028</v>
      </c>
      <c r="I2">
        <f>C2/'[1]Time Interval'!$AL$9</f>
        <v>1340.0163094996651</v>
      </c>
      <c r="J2">
        <f>'[1]Time Interval'!$AD$9*A2</f>
        <v>1.2505906018975272E-2</v>
      </c>
      <c r="K2">
        <f t="shared" si="1"/>
        <v>104819.58639307145</v>
      </c>
      <c r="M2">
        <f t="shared" si="2"/>
        <v>1.125</v>
      </c>
      <c r="P2">
        <f>F2/('[1]Time Interval'!$AI$4^2)</f>
        <v>278010.65661409457</v>
      </c>
      <c r="Q2">
        <f t="shared" ref="Q2:Q22" si="3">P2/(J2^1.3426)</f>
        <v>99741209.139402464</v>
      </c>
    </row>
    <row r="3" spans="1:18" x14ac:dyDescent="0.3">
      <c r="A3">
        <v>60</v>
      </c>
      <c r="B3">
        <v>12</v>
      </c>
      <c r="C3">
        <v>12.2</v>
      </c>
      <c r="D3">
        <v>8.7956989249999999</v>
      </c>
      <c r="E3">
        <v>33.805199999999999</v>
      </c>
      <c r="F3">
        <f t="shared" si="0"/>
        <v>20.67830717271346</v>
      </c>
      <c r="G3">
        <f>'[1]Time Interval'!$AF$7*(A3)</f>
        <v>13.126892827286538</v>
      </c>
      <c r="I3">
        <f>C3/'[1]Time Interval'!$AL$9</f>
        <v>1816.4665528773237</v>
      </c>
      <c r="J3">
        <f>'[1]Time Interval'!$AD$9*A3</f>
        <v>1.6674541358633693E-2</v>
      </c>
      <c r="K3">
        <f t="shared" si="1"/>
        <v>106720.59029939369</v>
      </c>
      <c r="M3">
        <f t="shared" si="2"/>
        <v>1.3870415647497847</v>
      </c>
      <c r="P3">
        <f>F3/('[1]Time Interval'!$AI$4^2)</f>
        <v>458405.82965983194</v>
      </c>
      <c r="Q3">
        <f t="shared" si="3"/>
        <v>111768795.20573331</v>
      </c>
    </row>
    <row r="4" spans="1:18" x14ac:dyDescent="0.3">
      <c r="A4">
        <v>75</v>
      </c>
      <c r="B4">
        <v>15</v>
      </c>
      <c r="C4">
        <v>15.6</v>
      </c>
      <c r="D4">
        <v>9.2043010750000001</v>
      </c>
      <c r="E4">
        <v>44.974800000000002</v>
      </c>
      <c r="F4">
        <f t="shared" si="0"/>
        <v>28.566183965891831</v>
      </c>
      <c r="G4">
        <f>'[1]Time Interval'!$AF$7*(A4)</f>
        <v>16.408616034108171</v>
      </c>
      <c r="I4">
        <f>C4/'[1]Time Interval'!$AL$9</f>
        <v>2322.6949364660859</v>
      </c>
      <c r="J4">
        <f>'[1]Time Interval'!$AD$9*A4</f>
        <v>2.0843176698292117E-2</v>
      </c>
      <c r="K4">
        <f t="shared" si="1"/>
        <v>109292.27386595961</v>
      </c>
      <c r="M4">
        <f t="shared" si="2"/>
        <v>1.6948598131336114</v>
      </c>
      <c r="P4">
        <f>F4/('[1]Time Interval'!$AI$4^2)</f>
        <v>633267.75986671285</v>
      </c>
      <c r="Q4">
        <f t="shared" si="3"/>
        <v>114431721.7420228</v>
      </c>
    </row>
    <row r="5" spans="1:18" x14ac:dyDescent="0.3">
      <c r="A5">
        <v>90</v>
      </c>
      <c r="B5">
        <v>18</v>
      </c>
      <c r="C5">
        <v>18.600000000000001</v>
      </c>
      <c r="D5">
        <v>9.8064516130000001</v>
      </c>
      <c r="E5">
        <v>57.064799999999998</v>
      </c>
      <c r="F5">
        <f t="shared" si="0"/>
        <v>37.374460759070189</v>
      </c>
      <c r="G5">
        <f>'[1]Time Interval'!$AF$7*(A5)</f>
        <v>19.690339240929806</v>
      </c>
      <c r="I5">
        <f>C5/'[1]Time Interval'!$AL$9</f>
        <v>2769.3670396326411</v>
      </c>
      <c r="J5">
        <f>'[1]Time Interval'!$AD$9*A5</f>
        <v>2.5011812037950543E-2</v>
      </c>
      <c r="K5">
        <f t="shared" si="1"/>
        <v>108691.11685880821</v>
      </c>
      <c r="M5">
        <f t="shared" si="2"/>
        <v>1.896710526297072</v>
      </c>
      <c r="P5">
        <f>F5/('[1]Time Interval'!$AI$4^2)</f>
        <v>828533.5230418772</v>
      </c>
      <c r="Q5">
        <f t="shared" si="3"/>
        <v>117208848.16926128</v>
      </c>
    </row>
    <row r="6" spans="1:18" x14ac:dyDescent="0.3">
      <c r="A6">
        <v>105</v>
      </c>
      <c r="B6">
        <v>21</v>
      </c>
      <c r="C6">
        <v>21.2</v>
      </c>
      <c r="D6">
        <v>10</v>
      </c>
      <c r="E6">
        <v>65.816400000000002</v>
      </c>
      <c r="F6">
        <f t="shared" si="0"/>
        <v>42.844337552248561</v>
      </c>
      <c r="G6">
        <f>'[1]Time Interval'!$AF$7*(A6)</f>
        <v>22.972062447751441</v>
      </c>
      <c r="I6">
        <f>C6/'[1]Time Interval'!$AL$9</f>
        <v>3156.4828623769886</v>
      </c>
      <c r="J6">
        <f>'[1]Time Interval'!$AD$9*A6</f>
        <v>2.9180447377608967E-2</v>
      </c>
      <c r="K6">
        <f t="shared" si="1"/>
        <v>106268.91619152167</v>
      </c>
      <c r="M6">
        <f t="shared" si="2"/>
        <v>2.12</v>
      </c>
      <c r="N6">
        <f>STDEV(K1:K22)/AVERAGE(K1:K22)*100</f>
        <v>4.84024244198985</v>
      </c>
      <c r="P6">
        <f>F6/('[1]Time Interval'!$AI$4^2)</f>
        <v>949792.16324733465</v>
      </c>
      <c r="Q6">
        <f t="shared" si="3"/>
        <v>109243633.16730404</v>
      </c>
    </row>
    <row r="7" spans="1:18" x14ac:dyDescent="0.3">
      <c r="A7">
        <v>120</v>
      </c>
      <c r="B7">
        <v>24</v>
      </c>
      <c r="C7">
        <v>23.8</v>
      </c>
      <c r="D7">
        <v>10.60215054</v>
      </c>
      <c r="E7">
        <v>76.252799999999993</v>
      </c>
      <c r="F7">
        <f t="shared" si="0"/>
        <v>49.999014345426914</v>
      </c>
      <c r="G7">
        <f>'[1]Time Interval'!$AF$7*(A7)</f>
        <v>26.253785654573075</v>
      </c>
      <c r="I7">
        <f>C7/'[1]Time Interval'!$AL$9</f>
        <v>3543.5986851213365</v>
      </c>
      <c r="J7">
        <f>'[1]Time Interval'!$AD$9*A7</f>
        <v>3.3349082717267386E-2</v>
      </c>
      <c r="K7">
        <f t="shared" si="1"/>
        <v>104459.15781132915</v>
      </c>
      <c r="M7">
        <f t="shared" si="2"/>
        <v>2.2448275857060223</v>
      </c>
      <c r="P7">
        <f>F7/('[1]Time Interval'!$AI$4^2)</f>
        <v>1108400.1926150739</v>
      </c>
      <c r="Q7">
        <f t="shared" si="3"/>
        <v>106562440.43722083</v>
      </c>
    </row>
    <row r="8" spans="1:18" x14ac:dyDescent="0.3">
      <c r="A8">
        <v>135</v>
      </c>
      <c r="B8">
        <v>27</v>
      </c>
      <c r="C8">
        <v>26.8</v>
      </c>
      <c r="D8">
        <v>11.20430108</v>
      </c>
      <c r="E8">
        <v>87.952799999999996</v>
      </c>
      <c r="F8">
        <f t="shared" si="0"/>
        <v>58.417291138605286</v>
      </c>
      <c r="G8">
        <f>'[1]Time Interval'!$AF$7*(A8)</f>
        <v>29.53550886139471</v>
      </c>
      <c r="I8">
        <f>C8/'[1]Time Interval'!$AL$9</f>
        <v>3990.2707882878917</v>
      </c>
      <c r="J8">
        <f>'[1]Time Interval'!$AD$9*A8</f>
        <v>3.751771805692581E-2</v>
      </c>
      <c r="K8">
        <f t="shared" si="1"/>
        <v>104618.53164217735</v>
      </c>
      <c r="M8">
        <f t="shared" si="2"/>
        <v>2.3919385786444787</v>
      </c>
      <c r="P8">
        <f>F8/('[1]Time Interval'!$AI$4^2)</f>
        <v>1295020.2638545251</v>
      </c>
      <c r="Q8">
        <f t="shared" si="3"/>
        <v>106293511.06349012</v>
      </c>
    </row>
    <row r="9" spans="1:18" x14ac:dyDescent="0.3">
      <c r="A9">
        <v>150</v>
      </c>
      <c r="B9">
        <v>30</v>
      </c>
      <c r="C9">
        <v>30</v>
      </c>
      <c r="D9">
        <v>11.80645161</v>
      </c>
      <c r="E9">
        <v>100.30800000000001</v>
      </c>
      <c r="F9">
        <f t="shared" si="0"/>
        <v>67.490767931783665</v>
      </c>
      <c r="G9">
        <f>'[1]Time Interval'!$AF$7*(A9)</f>
        <v>32.817232068216342</v>
      </c>
      <c r="I9">
        <f>C9/'[1]Time Interval'!$AL$9</f>
        <v>4466.7210316655501</v>
      </c>
      <c r="J9">
        <f>'[1]Time Interval'!$AD$9*A9</f>
        <v>4.1686353396584233E-2</v>
      </c>
      <c r="K9">
        <f t="shared" si="1"/>
        <v>105455.02840203098</v>
      </c>
      <c r="M9">
        <f t="shared" si="2"/>
        <v>2.5409836071822092</v>
      </c>
      <c r="P9">
        <f>F9/('[1]Time Interval'!$AI$4^2)</f>
        <v>1496165.0975459751</v>
      </c>
      <c r="Q9">
        <f t="shared" si="3"/>
        <v>106604540.16996309</v>
      </c>
    </row>
    <row r="10" spans="1:18" x14ac:dyDescent="0.3">
      <c r="A10">
        <v>165</v>
      </c>
      <c r="B10">
        <v>33</v>
      </c>
      <c r="C10">
        <v>32.6</v>
      </c>
      <c r="D10">
        <v>11.80645161</v>
      </c>
      <c r="E10">
        <v>112.2732</v>
      </c>
      <c r="F10">
        <f t="shared" si="0"/>
        <v>76.174244724962023</v>
      </c>
      <c r="G10">
        <f>'[1]Time Interval'!$AF$7*(A10)</f>
        <v>36.09895527503798</v>
      </c>
      <c r="I10">
        <f>C10/'[1]Time Interval'!$AL$9</f>
        <v>4853.8368544098976</v>
      </c>
      <c r="J10">
        <f>'[1]Time Interval'!$AD$9*A10</f>
        <v>4.5854988736242663E-2</v>
      </c>
      <c r="K10">
        <f t="shared" si="1"/>
        <v>104226.64168257501</v>
      </c>
      <c r="M10">
        <f t="shared" si="2"/>
        <v>2.7612021864713339</v>
      </c>
      <c r="P10">
        <f>F10/('[1]Time Interval'!$AI$4^2)</f>
        <v>1688664.2393017111</v>
      </c>
      <c r="Q10">
        <f t="shared" si="3"/>
        <v>105868234.15152286</v>
      </c>
    </row>
    <row r="11" spans="1:18" x14ac:dyDescent="0.3">
      <c r="A11">
        <v>180</v>
      </c>
      <c r="B11">
        <v>36</v>
      </c>
      <c r="C11">
        <v>34.4</v>
      </c>
      <c r="D11">
        <v>12.19354839</v>
      </c>
      <c r="E11">
        <v>120.8844</v>
      </c>
      <c r="F11">
        <f t="shared" si="0"/>
        <v>81.503721518140395</v>
      </c>
      <c r="G11">
        <f>'[1]Time Interval'!$AF$7*(A11)</f>
        <v>39.380678481859611</v>
      </c>
      <c r="I11">
        <f>C11/'[1]Time Interval'!$AL$9</f>
        <v>5121.8401163098306</v>
      </c>
      <c r="J11">
        <f>'[1]Time Interval'!$AD$9*A11</f>
        <v>5.0023624075901087E-2</v>
      </c>
      <c r="K11">
        <f t="shared" si="1"/>
        <v>100860.40893323626</v>
      </c>
      <c r="M11">
        <f t="shared" si="2"/>
        <v>2.8211640204923154</v>
      </c>
      <c r="N11">
        <f>AVERAGE(K1:K22)</f>
        <v>101317.68441106683</v>
      </c>
      <c r="P11">
        <f>F11/('[1]Time Interval'!$AI$4^2)</f>
        <v>1806810.4304103118</v>
      </c>
      <c r="Q11">
        <f t="shared" si="3"/>
        <v>100785958.38985589</v>
      </c>
      <c r="R11">
        <f>_xlfn.STDEV.P(Q1:Q23)*100/R12</f>
        <v>10.432228932097464</v>
      </c>
    </row>
    <row r="12" spans="1:18" x14ac:dyDescent="0.3">
      <c r="A12">
        <v>195</v>
      </c>
      <c r="B12">
        <v>39</v>
      </c>
      <c r="C12">
        <v>38.200000000000003</v>
      </c>
      <c r="D12">
        <v>12.60215054</v>
      </c>
      <c r="E12">
        <v>136.73400000000001</v>
      </c>
      <c r="F12">
        <f t="shared" si="0"/>
        <v>94.071598311318752</v>
      </c>
      <c r="G12">
        <f>'[1]Time Interval'!$AF$7*(A12)</f>
        <v>42.66240168868125</v>
      </c>
      <c r="I12">
        <f>C12/'[1]Time Interval'!$AL$9</f>
        <v>5687.6247803208007</v>
      </c>
      <c r="J12">
        <f>'[1]Time Interval'!$AD$9*A12</f>
        <v>5.419225941555951E-2</v>
      </c>
      <c r="K12">
        <f t="shared" si="1"/>
        <v>103427.9804110729</v>
      </c>
      <c r="M12">
        <f t="shared" si="2"/>
        <v>3.0312286683729779</v>
      </c>
      <c r="P12">
        <f>F12/('[1]Time Interval'!$AI$4^2)</f>
        <v>2085420.6638457538</v>
      </c>
      <c r="Q12">
        <f t="shared" si="3"/>
        <v>104474309.5358569</v>
      </c>
      <c r="R12">
        <f>AVERAGE(Q1:Q23)</f>
        <v>100185172.8794089</v>
      </c>
    </row>
    <row r="13" spans="1:18" x14ac:dyDescent="0.3">
      <c r="A13">
        <v>210</v>
      </c>
      <c r="B13">
        <v>42</v>
      </c>
      <c r="C13">
        <v>40.200000000000003</v>
      </c>
      <c r="D13">
        <v>12.98924731</v>
      </c>
      <c r="E13">
        <v>145.48560000000001</v>
      </c>
      <c r="F13">
        <f t="shared" si="0"/>
        <v>99.541475104497124</v>
      </c>
      <c r="G13">
        <f>'[1]Time Interval'!$AF$7*(A13)</f>
        <v>45.944124895502881</v>
      </c>
      <c r="I13">
        <f>C13/'[1]Time Interval'!$AL$9</f>
        <v>5985.4061824318378</v>
      </c>
      <c r="J13">
        <f>'[1]Time Interval'!$AD$9*A13</f>
        <v>5.8360894755217933E-2</v>
      </c>
      <c r="K13">
        <f t="shared" si="1"/>
        <v>101106.16050478716</v>
      </c>
      <c r="M13">
        <f t="shared" si="2"/>
        <v>3.0948675501044103</v>
      </c>
      <c r="P13">
        <f>F13/('[1]Time Interval'!$AI$4^2)</f>
        <v>2206679.3040512116</v>
      </c>
      <c r="Q13">
        <f t="shared" si="3"/>
        <v>100079217.96608619</v>
      </c>
    </row>
    <row r="14" spans="1:18" x14ac:dyDescent="0.3">
      <c r="A14">
        <v>225</v>
      </c>
      <c r="B14">
        <v>45</v>
      </c>
      <c r="C14">
        <v>43.4</v>
      </c>
      <c r="D14">
        <v>13.39784946</v>
      </c>
      <c r="E14">
        <v>161.226</v>
      </c>
      <c r="F14">
        <f t="shared" si="0"/>
        <v>112.00015189767548</v>
      </c>
      <c r="G14">
        <f>'[1]Time Interval'!$AF$7*(A14)</f>
        <v>49.22584810232452</v>
      </c>
      <c r="I14">
        <f>C14/'[1]Time Interval'!$AL$9</f>
        <v>6461.8564258094957</v>
      </c>
      <c r="J14">
        <f>'[1]Time Interval'!$AD$9*A14</f>
        <v>6.2529530094876357E-2</v>
      </c>
      <c r="K14">
        <f t="shared" si="1"/>
        <v>101912.74205834251</v>
      </c>
      <c r="M14">
        <f t="shared" si="2"/>
        <v>3.2393258432685808</v>
      </c>
      <c r="P14">
        <f>F14/('[1]Time Interval'!$AI$4^2)</f>
        <v>2482868.7437446536</v>
      </c>
      <c r="Q14">
        <f t="shared" si="3"/>
        <v>102643113.8845342</v>
      </c>
    </row>
    <row r="15" spans="1:18" x14ac:dyDescent="0.3">
      <c r="A15">
        <v>240</v>
      </c>
      <c r="B15">
        <v>48</v>
      </c>
      <c r="C15">
        <v>45.4</v>
      </c>
      <c r="D15">
        <v>13.612903230000001</v>
      </c>
      <c r="E15">
        <v>170.18039999999999</v>
      </c>
      <c r="F15">
        <f t="shared" si="0"/>
        <v>117.67282869085383</v>
      </c>
      <c r="G15">
        <f>'[1]Time Interval'!$AF$7*(A15)</f>
        <v>52.507571309146151</v>
      </c>
      <c r="I15">
        <f>C15/'[1]Time Interval'!$AL$9</f>
        <v>6759.6378279205319</v>
      </c>
      <c r="J15">
        <f>'[1]Time Interval'!$AD$9*A15</f>
        <v>6.6698165434534773E-2</v>
      </c>
      <c r="K15">
        <f t="shared" si="1"/>
        <v>99978.494046473599</v>
      </c>
      <c r="M15">
        <f t="shared" si="2"/>
        <v>3.3350710890200017</v>
      </c>
      <c r="P15">
        <f>F15/('[1]Time Interval'!$AI$4^2)</f>
        <v>2608623.1437566816</v>
      </c>
      <c r="Q15">
        <f t="shared" si="3"/>
        <v>98890833.236631185</v>
      </c>
    </row>
    <row r="16" spans="1:18" x14ac:dyDescent="0.3">
      <c r="A16">
        <v>255</v>
      </c>
      <c r="B16">
        <v>51</v>
      </c>
      <c r="C16">
        <v>47.8</v>
      </c>
      <c r="D16">
        <v>13.80645161</v>
      </c>
      <c r="E16">
        <v>181.61519999999999</v>
      </c>
      <c r="F16">
        <f t="shared" si="0"/>
        <v>125.82590548403221</v>
      </c>
      <c r="G16">
        <f>'[1]Time Interval'!$AF$7*(A16)</f>
        <v>55.789294515967782</v>
      </c>
      <c r="I16">
        <f>C16/'[1]Time Interval'!$AL$9</f>
        <v>7116.9755104537762</v>
      </c>
      <c r="J16">
        <f>'[1]Time Interval'!$AD$9*A16</f>
        <v>7.0866800774193203E-2</v>
      </c>
      <c r="K16">
        <f t="shared" si="1"/>
        <v>99101.874020863776</v>
      </c>
      <c r="M16">
        <f t="shared" si="2"/>
        <v>3.4621495334383021</v>
      </c>
      <c r="P16">
        <f>F16/('[1]Time Interval'!$AI$4^2)</f>
        <v>2789364.144479848</v>
      </c>
      <c r="Q16">
        <f t="shared" si="3"/>
        <v>97476667.681085989</v>
      </c>
    </row>
    <row r="17" spans="1:17" x14ac:dyDescent="0.3">
      <c r="A17">
        <v>270</v>
      </c>
      <c r="B17">
        <v>54</v>
      </c>
      <c r="C17">
        <v>49.8</v>
      </c>
      <c r="D17">
        <v>14.40860215</v>
      </c>
      <c r="E17">
        <v>193.7208</v>
      </c>
      <c r="F17">
        <f t="shared" si="0"/>
        <v>134.64978227721059</v>
      </c>
      <c r="G17">
        <f>'[1]Time Interval'!$AF$7*(A17)</f>
        <v>59.071017722789421</v>
      </c>
      <c r="I17">
        <f>C17/'[1]Time Interval'!$AL$9</f>
        <v>7414.7569125648124</v>
      </c>
      <c r="J17">
        <f>'[1]Time Interval'!$AD$9*A17</f>
        <v>7.503543611385162E-2</v>
      </c>
      <c r="K17">
        <f t="shared" si="1"/>
        <v>97540.357700145585</v>
      </c>
      <c r="M17">
        <f t="shared" si="2"/>
        <v>3.4562686568453831</v>
      </c>
      <c r="P17">
        <f>F17/('[1]Time Interval'!$AI$4^2)</f>
        <v>2984975.7353324411</v>
      </c>
      <c r="Q17">
        <f t="shared" si="3"/>
        <v>96606894.508878499</v>
      </c>
    </row>
    <row r="18" spans="1:17" x14ac:dyDescent="0.3">
      <c r="A18">
        <v>285</v>
      </c>
      <c r="B18">
        <v>57</v>
      </c>
      <c r="C18">
        <v>51.8</v>
      </c>
      <c r="D18">
        <v>14.79569892</v>
      </c>
      <c r="E18">
        <v>202.41</v>
      </c>
      <c r="F18">
        <f t="shared" si="0"/>
        <v>140.05725907038894</v>
      </c>
      <c r="G18">
        <f>'[1]Time Interval'!$AF$7*(A18)</f>
        <v>62.352740929611052</v>
      </c>
      <c r="I18">
        <f>C18/'[1]Time Interval'!$AL$9</f>
        <v>7712.5383146758495</v>
      </c>
      <c r="J18">
        <f>'[1]Time Interval'!$AD$9*A18</f>
        <v>7.920407145351005E-2</v>
      </c>
      <c r="K18">
        <f t="shared" si="1"/>
        <v>96143.856871868687</v>
      </c>
      <c r="M18">
        <f t="shared" si="2"/>
        <v>3.5010174429799763</v>
      </c>
      <c r="P18">
        <f>F18/('[1]Time Interval'!$AI$4^2)</f>
        <v>3104851.064828184</v>
      </c>
      <c r="Q18">
        <f t="shared" si="3"/>
        <v>93450659.317452282</v>
      </c>
    </row>
    <row r="19" spans="1:17" x14ac:dyDescent="0.3">
      <c r="A19">
        <v>300</v>
      </c>
      <c r="B19">
        <v>60</v>
      </c>
      <c r="C19">
        <v>54.2</v>
      </c>
      <c r="D19">
        <v>15.612903230000001</v>
      </c>
      <c r="E19">
        <v>215.1396</v>
      </c>
      <c r="F19">
        <f t="shared" si="0"/>
        <v>149.50513586356732</v>
      </c>
      <c r="G19">
        <f>'[1]Time Interval'!$AF$7*(A19)</f>
        <v>65.634464136432683</v>
      </c>
      <c r="I19">
        <f>C19/'[1]Time Interval'!$AL$9</f>
        <v>8069.8759972090938</v>
      </c>
      <c r="J19">
        <f>'[1]Time Interval'!$AD$9*A19</f>
        <v>8.3372706793168466E-2</v>
      </c>
      <c r="K19">
        <f t="shared" si="1"/>
        <v>95593.089897296406</v>
      </c>
      <c r="M19">
        <f t="shared" si="2"/>
        <v>3.4714876023733607</v>
      </c>
      <c r="P19">
        <f>F19/('[1]Time Interval'!$AI$4^2)</f>
        <v>3314295.7627779189</v>
      </c>
      <c r="Q19">
        <f t="shared" si="3"/>
        <v>93116055.672510982</v>
      </c>
    </row>
    <row r="20" spans="1:17" x14ac:dyDescent="0.3">
      <c r="A20">
        <v>315</v>
      </c>
      <c r="B20">
        <v>63</v>
      </c>
      <c r="C20">
        <v>56.4</v>
      </c>
      <c r="D20">
        <v>16.19354839</v>
      </c>
      <c r="E20">
        <v>226.32480000000001</v>
      </c>
      <c r="F20">
        <f t="shared" si="0"/>
        <v>157.40861265674567</v>
      </c>
      <c r="G20">
        <f>'[1]Time Interval'!$AF$7*(A20)</f>
        <v>68.916187343254322</v>
      </c>
      <c r="I20">
        <f>C20/'[1]Time Interval'!$AL$9</f>
        <v>8397.4355395312341</v>
      </c>
      <c r="J20">
        <f>'[1]Time Interval'!$AD$9*A20</f>
        <v>8.7541342132826896E-2</v>
      </c>
      <c r="K20">
        <f t="shared" si="1"/>
        <v>94759.636999623312</v>
      </c>
      <c r="M20">
        <f t="shared" si="2"/>
        <v>3.4828685252719955</v>
      </c>
      <c r="P20">
        <f>F20/('[1]Time Interval'!$AI$4^2)</f>
        <v>3489503.5206622281</v>
      </c>
      <c r="Q20">
        <f t="shared" si="3"/>
        <v>91822306.483293891</v>
      </c>
    </row>
    <row r="21" spans="1:17" x14ac:dyDescent="0.3">
      <c r="A21">
        <v>330</v>
      </c>
      <c r="B21">
        <v>66</v>
      </c>
      <c r="C21">
        <v>58.4</v>
      </c>
      <c r="D21">
        <v>17.01075269</v>
      </c>
      <c r="E21">
        <v>238.41480000000001</v>
      </c>
      <c r="F21">
        <f t="shared" si="0"/>
        <v>166.21688944992405</v>
      </c>
      <c r="G21">
        <f>'[1]Time Interval'!$AF$7*(A21)</f>
        <v>72.19791055007596</v>
      </c>
      <c r="I21">
        <f>C21/'[1]Time Interval'!$AL$9</f>
        <v>8695.2169416422712</v>
      </c>
      <c r="J21">
        <f>'[1]Time Interval'!$AD$9*A21</f>
        <v>9.1709977472485327E-2</v>
      </c>
      <c r="K21">
        <f t="shared" si="1"/>
        <v>93681.787003636055</v>
      </c>
      <c r="M21">
        <f t="shared" si="2"/>
        <v>3.4331226292138868</v>
      </c>
      <c r="P21">
        <f>F21/('[1]Time Interval'!$AI$4^2)</f>
        <v>3684769.2838373929</v>
      </c>
      <c r="Q21">
        <f t="shared" si="3"/>
        <v>91089808.903348088</v>
      </c>
    </row>
    <row r="22" spans="1:17" x14ac:dyDescent="0.3">
      <c r="A22">
        <v>345</v>
      </c>
      <c r="B22">
        <v>69</v>
      </c>
      <c r="C22">
        <v>60.4</v>
      </c>
      <c r="D22">
        <v>17.39784946</v>
      </c>
      <c r="E22">
        <v>248.5548</v>
      </c>
      <c r="F22">
        <f t="shared" si="0"/>
        <v>173.07516624310242</v>
      </c>
      <c r="G22">
        <f>'[1]Time Interval'!$AF$7*(A22)</f>
        <v>75.479633756897584</v>
      </c>
      <c r="I22">
        <f>C22/'[1]Time Interval'!$AL$9</f>
        <v>8992.9983437533065</v>
      </c>
      <c r="J22">
        <f>'[1]Time Interval'!$AD$9*A22</f>
        <v>9.5878612812143743E-2</v>
      </c>
      <c r="K22">
        <f t="shared" si="1"/>
        <v>92698.138837661507</v>
      </c>
      <c r="M22">
        <f t="shared" si="2"/>
        <v>3.4716934491741487</v>
      </c>
      <c r="P22">
        <f>F22/('[1]Time Interval'!$AI$4^2)</f>
        <v>3836806.5873339903</v>
      </c>
      <c r="Q22">
        <f t="shared" si="3"/>
        <v>89353238.230077177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J1" workbookViewId="0">
      <selection activeCell="N12" sqref="N12"/>
    </sheetView>
  </sheetViews>
  <sheetFormatPr defaultRowHeight="14.4" x14ac:dyDescent="0.3"/>
  <sheetData>
    <row r="1" spans="1:18" x14ac:dyDescent="0.3">
      <c r="A1">
        <v>30</v>
      </c>
      <c r="B1">
        <v>6</v>
      </c>
      <c r="C1">
        <v>6</v>
      </c>
      <c r="D1">
        <v>7.3945945945945937</v>
      </c>
      <c r="E1">
        <v>13.634400000000001</v>
      </c>
      <c r="F1">
        <f t="shared" ref="F1:F20" si="0">E1-G1</f>
        <v>5.8355115529668913</v>
      </c>
      <c r="G1">
        <f>'[1]Time Interval'!$AF$8*(A1)</f>
        <v>7.7988884470331099</v>
      </c>
      <c r="I1">
        <f>C1/'[1]Time Interval'!$AL$10</f>
        <v>893.34420633311004</v>
      </c>
      <c r="J1">
        <f>'[1]Time Interval'!$AD$10*A1</f>
        <v>7.0165421279429433E-3</v>
      </c>
      <c r="K1">
        <f t="shared" ref="K1:K20" si="1">I1/(J1^0.95372)</f>
        <v>101207.86580478272</v>
      </c>
      <c r="M1">
        <f t="shared" ref="M1:M20" si="2">C1/D1</f>
        <v>0.8114035087719299</v>
      </c>
      <c r="P1">
        <f>F1/('[1]Time Interval'!$AI$4^2)</f>
        <v>129364.19275448346</v>
      </c>
      <c r="Q1">
        <f>P1/(J1^1.3529)</f>
        <v>106119230.13482606</v>
      </c>
    </row>
    <row r="2" spans="1:18" x14ac:dyDescent="0.3">
      <c r="A2">
        <v>35</v>
      </c>
      <c r="B2">
        <v>8</v>
      </c>
      <c r="C2">
        <v>8.4</v>
      </c>
      <c r="D2">
        <v>8.2162162159999994</v>
      </c>
      <c r="E2">
        <v>21.0444</v>
      </c>
      <c r="F2">
        <f t="shared" si="0"/>
        <v>11.945696811794704</v>
      </c>
      <c r="G2">
        <f>'[1]Time Interval'!$AF$8*(A2)</f>
        <v>9.0987031882052953</v>
      </c>
      <c r="I2">
        <f>C2/'[1]Time Interval'!$AL$10</f>
        <v>1250.681888866354</v>
      </c>
      <c r="J2">
        <f>'[1]Time Interval'!$AD$10*A2</f>
        <v>8.1859658159334336E-3</v>
      </c>
      <c r="K2">
        <f t="shared" si="1"/>
        <v>122318.9685791324</v>
      </c>
      <c r="M2">
        <f t="shared" si="2"/>
        <v>1.0223684210795361</v>
      </c>
      <c r="P2">
        <f>F2/('[1]Time Interval'!$AI$4^2)</f>
        <v>264817.47331336257</v>
      </c>
      <c r="Q2">
        <f t="shared" ref="Q2:Q20" si="3">P2/(J2^1.3529)</f>
        <v>176341420.00702822</v>
      </c>
    </row>
    <row r="3" spans="1:18" x14ac:dyDescent="0.3">
      <c r="A3">
        <v>50</v>
      </c>
      <c r="B3">
        <v>11</v>
      </c>
      <c r="C3">
        <v>11.8</v>
      </c>
      <c r="D3">
        <v>9.1891891890000004</v>
      </c>
      <c r="E3">
        <v>32.947200000000002</v>
      </c>
      <c r="F3">
        <f t="shared" si="0"/>
        <v>19.949052588278153</v>
      </c>
      <c r="G3">
        <f>'[1]Time Interval'!$AF$8*(A3)</f>
        <v>12.998147411721849</v>
      </c>
      <c r="I3">
        <f>C3/'[1]Time Interval'!$AL$10</f>
        <v>1756.9102724551165</v>
      </c>
      <c r="J3">
        <f>'[1]Time Interval'!$AD$10*A3</f>
        <v>1.1694236879904906E-2</v>
      </c>
      <c r="K3">
        <f t="shared" si="1"/>
        <v>122282.25370223988</v>
      </c>
      <c r="M3">
        <f t="shared" si="2"/>
        <v>1.2841176470852613</v>
      </c>
      <c r="P3">
        <f>F3/('[1]Time Interval'!$AI$4^2)</f>
        <v>442239.39253230783</v>
      </c>
      <c r="Q3">
        <f t="shared" si="3"/>
        <v>181759977.08161682</v>
      </c>
    </row>
    <row r="4" spans="1:18" x14ac:dyDescent="0.3">
      <c r="A4">
        <v>65</v>
      </c>
      <c r="B4">
        <v>14</v>
      </c>
      <c r="C4">
        <v>15</v>
      </c>
      <c r="D4">
        <v>10.010810810000001</v>
      </c>
      <c r="E4">
        <v>45.552</v>
      </c>
      <c r="F4">
        <f t="shared" si="0"/>
        <v>28.654408364761593</v>
      </c>
      <c r="G4">
        <f>'[1]Time Interval'!$AF$8*(A4)</f>
        <v>16.897591635238406</v>
      </c>
      <c r="I4">
        <f>C4/'[1]Time Interval'!$AL$10</f>
        <v>2233.360515832775</v>
      </c>
      <c r="J4">
        <f>'[1]Time Interval'!$AD$10*A4</f>
        <v>1.5202507943876377E-2</v>
      </c>
      <c r="K4">
        <f t="shared" si="1"/>
        <v>121032.67504602498</v>
      </c>
      <c r="M4">
        <f t="shared" si="2"/>
        <v>1.4983801297109918</v>
      </c>
      <c r="P4">
        <f>F4/('[1]Time Interval'!$AI$4^2)</f>
        <v>635223.5572355371</v>
      </c>
      <c r="Q4">
        <f t="shared" si="3"/>
        <v>183068434.89195856</v>
      </c>
    </row>
    <row r="5" spans="1:18" x14ac:dyDescent="0.3">
      <c r="A5">
        <v>80</v>
      </c>
      <c r="B5">
        <v>17</v>
      </c>
      <c r="C5">
        <v>18.2</v>
      </c>
      <c r="D5">
        <v>10.59459459</v>
      </c>
      <c r="E5">
        <v>59.139600000000002</v>
      </c>
      <c r="F5">
        <f t="shared" si="0"/>
        <v>38.342564141245042</v>
      </c>
      <c r="G5">
        <f>'[1]Time Interval'!$AF$8*(A5)</f>
        <v>20.79703585875496</v>
      </c>
      <c r="I5">
        <f>C5/'[1]Time Interval'!$AL$10</f>
        <v>2709.8107592104338</v>
      </c>
      <c r="J5">
        <f>'[1]Time Interval'!$AD$10*A5</f>
        <v>1.8710779007847851E-2</v>
      </c>
      <c r="K5">
        <f t="shared" si="1"/>
        <v>120470.16499223496</v>
      </c>
      <c r="M5">
        <f t="shared" si="2"/>
        <v>1.7178571436021319</v>
      </c>
      <c r="P5">
        <f>F5/('[1]Time Interval'!$AI$4^2)</f>
        <v>849994.86561676452</v>
      </c>
      <c r="Q5">
        <f t="shared" si="3"/>
        <v>184970815.93419331</v>
      </c>
    </row>
    <row r="6" spans="1:18" x14ac:dyDescent="0.3">
      <c r="A6">
        <v>95</v>
      </c>
      <c r="B6">
        <v>20</v>
      </c>
      <c r="C6">
        <v>21.2</v>
      </c>
      <c r="D6">
        <v>11.2</v>
      </c>
      <c r="E6">
        <v>72.430800000000005</v>
      </c>
      <c r="F6">
        <f t="shared" si="0"/>
        <v>47.734319917728492</v>
      </c>
      <c r="G6">
        <f>'[1]Time Interval'!$AF$8*(A6)</f>
        <v>24.696480082271513</v>
      </c>
      <c r="I6">
        <f>C6/'[1]Time Interval'!$AL$10</f>
        <v>3156.4828623769886</v>
      </c>
      <c r="J6">
        <f>'[1]Time Interval'!$AD$10*A6</f>
        <v>2.2219050071819322E-2</v>
      </c>
      <c r="K6">
        <f t="shared" si="1"/>
        <v>119114.43734885735</v>
      </c>
      <c r="M6">
        <f t="shared" si="2"/>
        <v>1.892857142857143</v>
      </c>
      <c r="N6">
        <f>STDEV(K1:K21)/AVERAGE(K1:K21)*100</f>
        <v>4.9180115188167877</v>
      </c>
      <c r="P6">
        <f>F6/('[1]Time Interval'!$AI$4^2)</f>
        <v>1058195.4481268497</v>
      </c>
      <c r="Q6">
        <f t="shared" si="3"/>
        <v>182507609.53804657</v>
      </c>
    </row>
    <row r="7" spans="1:18" x14ac:dyDescent="0.3">
      <c r="A7">
        <v>110</v>
      </c>
      <c r="B7">
        <v>23</v>
      </c>
      <c r="C7">
        <v>24.2</v>
      </c>
      <c r="D7">
        <v>12</v>
      </c>
      <c r="E7">
        <v>86.049599999999998</v>
      </c>
      <c r="F7">
        <f t="shared" si="0"/>
        <v>57.453675694211924</v>
      </c>
      <c r="G7">
        <f>'[1]Time Interval'!$AF$8*(A7)</f>
        <v>28.595924305788071</v>
      </c>
      <c r="I7">
        <f>C7/'[1]Time Interval'!$AL$10</f>
        <v>3603.1549655435438</v>
      </c>
      <c r="J7">
        <f>'[1]Time Interval'!$AD$10*A7</f>
        <v>2.5727321135790793E-2</v>
      </c>
      <c r="K7">
        <f t="shared" si="1"/>
        <v>118228.2969814086</v>
      </c>
      <c r="M7">
        <f t="shared" si="2"/>
        <v>2.0166666666666666</v>
      </c>
      <c r="P7">
        <f>F7/('[1]Time Interval'!$AI$4^2)</f>
        <v>1273658.4118629338</v>
      </c>
      <c r="Q7">
        <f t="shared" si="3"/>
        <v>180148295.70111158</v>
      </c>
    </row>
    <row r="8" spans="1:18" x14ac:dyDescent="0.3">
      <c r="A8">
        <v>125</v>
      </c>
      <c r="B8">
        <v>26</v>
      </c>
      <c r="C8">
        <v>26.2</v>
      </c>
      <c r="D8">
        <v>12.99459459</v>
      </c>
      <c r="E8">
        <v>102.3672</v>
      </c>
      <c r="F8">
        <f t="shared" si="0"/>
        <v>69.871831470695369</v>
      </c>
      <c r="G8">
        <f>'[1]Time Interval'!$AF$8*(A8)</f>
        <v>32.495368529304628</v>
      </c>
      <c r="I8">
        <f>C8/'[1]Time Interval'!$AL$10</f>
        <v>3900.9363676545804</v>
      </c>
      <c r="J8">
        <f>'[1]Time Interval'!$AD$10*A8</f>
        <v>2.9235592199762264E-2</v>
      </c>
      <c r="K8">
        <f t="shared" si="1"/>
        <v>113307.68675713305</v>
      </c>
      <c r="M8">
        <f t="shared" si="2"/>
        <v>2.0162229624433401</v>
      </c>
      <c r="P8">
        <f>F8/('[1]Time Interval'!$AI$4^2)</f>
        <v>1548949.5637941551</v>
      </c>
      <c r="Q8">
        <f t="shared" si="3"/>
        <v>184291401.7729966</v>
      </c>
    </row>
    <row r="9" spans="1:18" x14ac:dyDescent="0.3">
      <c r="A9">
        <v>140</v>
      </c>
      <c r="B9">
        <v>29</v>
      </c>
      <c r="C9">
        <v>29.2</v>
      </c>
      <c r="D9">
        <v>13.01621622</v>
      </c>
      <c r="E9">
        <v>112.7568</v>
      </c>
      <c r="F9">
        <f t="shared" si="0"/>
        <v>76.361987247178817</v>
      </c>
      <c r="G9">
        <f>'[1]Time Interval'!$AF$8*(A9)</f>
        <v>36.394812752821181</v>
      </c>
      <c r="I9">
        <f>C9/'[1]Time Interval'!$AL$10</f>
        <v>4347.6084708211356</v>
      </c>
      <c r="J9">
        <f>'[1]Time Interval'!$AD$10*A9</f>
        <v>3.2743863263733734E-2</v>
      </c>
      <c r="K9">
        <f t="shared" si="1"/>
        <v>113344.5704176181</v>
      </c>
      <c r="M9">
        <f t="shared" si="2"/>
        <v>2.2433554810754366</v>
      </c>
      <c r="P9">
        <f>F9/('[1]Time Interval'!$AI$4^2)</f>
        <v>1692826.1983025323</v>
      </c>
      <c r="Q9">
        <f t="shared" si="3"/>
        <v>172779855.09646967</v>
      </c>
    </row>
    <row r="10" spans="1:18" x14ac:dyDescent="0.3">
      <c r="A10">
        <v>155</v>
      </c>
      <c r="B10">
        <v>32</v>
      </c>
      <c r="C10">
        <v>32.6</v>
      </c>
      <c r="D10">
        <v>13.40540541</v>
      </c>
      <c r="E10">
        <v>125.8764</v>
      </c>
      <c r="F10">
        <f t="shared" si="0"/>
        <v>85.582143023662269</v>
      </c>
      <c r="G10">
        <f>'[1]Time Interval'!$AF$8*(A10)</f>
        <v>40.294256976337735</v>
      </c>
      <c r="I10">
        <f>C10/'[1]Time Interval'!$AL$10</f>
        <v>4853.8368544098976</v>
      </c>
      <c r="J10">
        <f>'[1]Time Interval'!$AD$10*A10</f>
        <v>3.6252134327705209E-2</v>
      </c>
      <c r="K10">
        <f t="shared" si="1"/>
        <v>114835.8666840815</v>
      </c>
      <c r="M10">
        <f t="shared" si="2"/>
        <v>2.4318548378761791</v>
      </c>
      <c r="P10">
        <f>F10/('[1]Time Interval'!$AI$4^2)</f>
        <v>1897222.6763609035</v>
      </c>
      <c r="Q10">
        <f t="shared" si="3"/>
        <v>168731398.36325514</v>
      </c>
    </row>
    <row r="11" spans="1:18" x14ac:dyDescent="0.3">
      <c r="A11">
        <v>170</v>
      </c>
      <c r="B11">
        <v>35</v>
      </c>
      <c r="C11">
        <v>35.4</v>
      </c>
      <c r="D11">
        <v>13.794594590000001</v>
      </c>
      <c r="E11">
        <v>140.7432</v>
      </c>
      <c r="F11">
        <f t="shared" si="0"/>
        <v>96.549498800145713</v>
      </c>
      <c r="G11">
        <f>'[1]Time Interval'!$AF$8*(A11)</f>
        <v>44.193701199854289</v>
      </c>
      <c r="I11">
        <f>C11/'[1]Time Interval'!$AL$10</f>
        <v>5270.7308173653491</v>
      </c>
      <c r="J11">
        <f>'[1]Time Interval'!$AD$10*A11</f>
        <v>3.9760405391676683E-2</v>
      </c>
      <c r="K11">
        <f t="shared" si="1"/>
        <v>114183.30681571204</v>
      </c>
      <c r="M11">
        <f t="shared" si="2"/>
        <v>2.5662225713876521</v>
      </c>
      <c r="P11">
        <f>F11/('[1]Time Interval'!$AI$4^2)</f>
        <v>2140351.854291271</v>
      </c>
      <c r="Q11">
        <f t="shared" si="3"/>
        <v>167991837.66083312</v>
      </c>
      <c r="R11">
        <f>_xlfn.STDEV.P(Q1:Q23)*100/R12</f>
        <v>10.834369151021052</v>
      </c>
    </row>
    <row r="12" spans="1:18" x14ac:dyDescent="0.3">
      <c r="A12">
        <v>185</v>
      </c>
      <c r="B12">
        <v>38</v>
      </c>
      <c r="C12">
        <v>37.799999999999997</v>
      </c>
      <c r="D12">
        <v>14.4</v>
      </c>
      <c r="E12">
        <v>154.7988</v>
      </c>
      <c r="F12">
        <f t="shared" si="0"/>
        <v>106.70565457662916</v>
      </c>
      <c r="G12">
        <f>'[1]Time Interval'!$AF$8*(A12)</f>
        <v>48.093145423370842</v>
      </c>
      <c r="I12">
        <f>C12/'[1]Time Interval'!$AL$10</f>
        <v>5628.0684998985926</v>
      </c>
      <c r="J12">
        <f>'[1]Time Interval'!$AD$10*A12</f>
        <v>4.326867645564815E-2</v>
      </c>
      <c r="K12">
        <f t="shared" si="1"/>
        <v>112478.07591747801</v>
      </c>
      <c r="M12">
        <f t="shared" si="2"/>
        <v>2.6249999999999996</v>
      </c>
      <c r="N12">
        <f>AVERAGE(K1:K20)</f>
        <v>113659.45336748128</v>
      </c>
      <c r="P12">
        <f>F12/('[1]Time Interval'!$AI$4^2)</f>
        <v>2365497.9929953543</v>
      </c>
      <c r="Q12">
        <f t="shared" si="3"/>
        <v>165593507.76022643</v>
      </c>
      <c r="R12">
        <f>AVERAGE(Q1:Q23)</f>
        <v>165498610.04387984</v>
      </c>
    </row>
    <row r="13" spans="1:18" x14ac:dyDescent="0.3">
      <c r="A13">
        <v>200</v>
      </c>
      <c r="B13">
        <v>41</v>
      </c>
      <c r="C13">
        <v>41</v>
      </c>
      <c r="D13">
        <v>15.2</v>
      </c>
      <c r="E13">
        <v>172.7544</v>
      </c>
      <c r="F13">
        <f t="shared" si="0"/>
        <v>120.76181035311261</v>
      </c>
      <c r="G13">
        <f>'[1]Time Interval'!$AF$8*(A13)</f>
        <v>51.992589646887396</v>
      </c>
      <c r="I13">
        <f>C13/'[1]Time Interval'!$AL$10</f>
        <v>6104.5187432762514</v>
      </c>
      <c r="J13">
        <f>'[1]Time Interval'!$AD$10*A13</f>
        <v>4.6776947519619624E-2</v>
      </c>
      <c r="K13">
        <f t="shared" si="1"/>
        <v>113257.93234225694</v>
      </c>
      <c r="M13">
        <f t="shared" si="2"/>
        <v>2.6973684210526319</v>
      </c>
      <c r="P13">
        <f>F13/('[1]Time Interval'!$AI$4^2)</f>
        <v>2677101.0510565727</v>
      </c>
      <c r="Q13">
        <f t="shared" si="3"/>
        <v>168647006.47773787</v>
      </c>
    </row>
    <row r="14" spans="1:18" x14ac:dyDescent="0.3">
      <c r="A14">
        <v>215</v>
      </c>
      <c r="B14">
        <v>44</v>
      </c>
      <c r="C14">
        <v>43.6</v>
      </c>
      <c r="D14">
        <v>15.61081081</v>
      </c>
      <c r="E14">
        <v>183.37799999999999</v>
      </c>
      <c r="F14">
        <f t="shared" si="0"/>
        <v>127.48596612959602</v>
      </c>
      <c r="G14">
        <f>'[1]Time Interval'!$AF$8*(A14)</f>
        <v>55.892033870403957</v>
      </c>
      <c r="I14">
        <f>C14/'[1]Time Interval'!$AL$10</f>
        <v>6491.6345660205998</v>
      </c>
      <c r="J14">
        <f>'[1]Time Interval'!$AD$10*A14</f>
        <v>5.0285218583591099E-2</v>
      </c>
      <c r="K14">
        <f t="shared" si="1"/>
        <v>112412.95928646857</v>
      </c>
      <c r="M14">
        <f t="shared" si="2"/>
        <v>2.792936288233705</v>
      </c>
      <c r="P14">
        <f>F14/('[1]Time Interval'!$AI$4^2)</f>
        <v>2826165.1007263768</v>
      </c>
      <c r="Q14">
        <f t="shared" si="3"/>
        <v>161442877.64450064</v>
      </c>
    </row>
    <row r="15" spans="1:18" x14ac:dyDescent="0.3">
      <c r="A15">
        <v>230</v>
      </c>
      <c r="B15">
        <v>47</v>
      </c>
      <c r="C15">
        <v>46</v>
      </c>
      <c r="D15">
        <v>16.410810810000001</v>
      </c>
      <c r="E15">
        <v>200.33519999999999</v>
      </c>
      <c r="F15">
        <f t="shared" si="0"/>
        <v>140.54372190607947</v>
      </c>
      <c r="G15">
        <f>'[1]Time Interval'!$AF$8*(A15)</f>
        <v>59.79147809392051</v>
      </c>
      <c r="I15">
        <f>C15/'[1]Time Interval'!$AL$10</f>
        <v>6848.9722485538432</v>
      </c>
      <c r="J15">
        <f>'[1]Time Interval'!$AD$10*A15</f>
        <v>5.3793489647562566E-2</v>
      </c>
      <c r="K15">
        <f t="shared" si="1"/>
        <v>111212.5655263537</v>
      </c>
      <c r="M15">
        <f t="shared" si="2"/>
        <v>2.8030303031687924</v>
      </c>
      <c r="P15">
        <f>F15/('[1]Time Interval'!$AI$4^2)</f>
        <v>3115635.1874321685</v>
      </c>
      <c r="Q15">
        <f t="shared" si="3"/>
        <v>162458471.94574484</v>
      </c>
    </row>
    <row r="16" spans="1:18" x14ac:dyDescent="0.3">
      <c r="A16">
        <v>245</v>
      </c>
      <c r="B16">
        <v>50</v>
      </c>
      <c r="C16">
        <v>48</v>
      </c>
      <c r="D16">
        <v>16.605405409999999</v>
      </c>
      <c r="E16">
        <v>206.88720000000001</v>
      </c>
      <c r="F16">
        <f t="shared" si="0"/>
        <v>143.19627768256294</v>
      </c>
      <c r="G16">
        <f>'[1]Time Interval'!$AF$8*(A16)</f>
        <v>63.690922317437064</v>
      </c>
      <c r="I16">
        <f>C16/'[1]Time Interval'!$AL$10</f>
        <v>7146.7536506648803</v>
      </c>
      <c r="J16">
        <f>'[1]Time Interval'!$AD$10*A16</f>
        <v>5.730176071153404E-2</v>
      </c>
      <c r="K16">
        <f t="shared" si="1"/>
        <v>109261.92781869246</v>
      </c>
      <c r="M16">
        <f t="shared" si="2"/>
        <v>2.8906249992001851</v>
      </c>
      <c r="P16">
        <f>F16/('[1]Time Interval'!$AI$4^2)</f>
        <v>3174438.2132931254</v>
      </c>
      <c r="Q16">
        <f t="shared" si="3"/>
        <v>151964251.83534485</v>
      </c>
    </row>
    <row r="17" spans="1:17" x14ac:dyDescent="0.3">
      <c r="A17">
        <v>260</v>
      </c>
      <c r="B17">
        <v>53</v>
      </c>
      <c r="C17">
        <v>51</v>
      </c>
      <c r="D17">
        <v>17.210810810000002</v>
      </c>
      <c r="E17">
        <v>229.21080000000001</v>
      </c>
      <c r="F17">
        <f t="shared" si="0"/>
        <v>161.62043345904638</v>
      </c>
      <c r="G17">
        <f>'[1]Time Interval'!$AF$8*(A17)</f>
        <v>67.590366540953625</v>
      </c>
      <c r="I17">
        <f>C17/'[1]Time Interval'!$AL$10</f>
        <v>7593.425753831435</v>
      </c>
      <c r="J17">
        <f>'[1]Time Interval'!$AD$10*A17</f>
        <v>6.0810031775505508E-2</v>
      </c>
      <c r="K17">
        <f t="shared" si="1"/>
        <v>109694.51043105239</v>
      </c>
      <c r="M17">
        <f t="shared" si="2"/>
        <v>2.9632537689838214</v>
      </c>
      <c r="P17">
        <f>F17/('[1]Time Interval'!$AI$4^2)</f>
        <v>3582873.0210343343</v>
      </c>
      <c r="Q17">
        <f t="shared" si="3"/>
        <v>158267348.90568599</v>
      </c>
    </row>
    <row r="18" spans="1:17" x14ac:dyDescent="0.3">
      <c r="A18">
        <v>275</v>
      </c>
      <c r="B18">
        <v>56</v>
      </c>
      <c r="C18">
        <v>53.6</v>
      </c>
      <c r="D18">
        <v>17.210810810000002</v>
      </c>
      <c r="E18">
        <v>238.91399999999999</v>
      </c>
      <c r="F18">
        <f t="shared" si="0"/>
        <v>167.42418923552981</v>
      </c>
      <c r="G18">
        <f>'[1]Time Interval'!$AF$8*(A18)</f>
        <v>71.489810764470178</v>
      </c>
      <c r="I18">
        <f>C18/'[1]Time Interval'!$AL$10</f>
        <v>7980.5415765757834</v>
      </c>
      <c r="J18">
        <f>'[1]Time Interval'!$AD$10*A18</f>
        <v>6.4318302839476982E-2</v>
      </c>
      <c r="K18">
        <f t="shared" si="1"/>
        <v>109281.71765196175</v>
      </c>
      <c r="M18">
        <f t="shared" si="2"/>
        <v>3.1143216081869181</v>
      </c>
      <c r="P18">
        <f>F18/('[1]Time Interval'!$AI$4^2)</f>
        <v>3711533.2377358549</v>
      </c>
      <c r="Q18">
        <f t="shared" si="3"/>
        <v>151969874.90423992</v>
      </c>
    </row>
    <row r="19" spans="1:17" x14ac:dyDescent="0.3">
      <c r="A19">
        <v>290</v>
      </c>
      <c r="B19">
        <v>59</v>
      </c>
      <c r="C19">
        <v>55.6</v>
      </c>
      <c r="D19">
        <v>17.210810810000002</v>
      </c>
      <c r="E19">
        <v>252.5796</v>
      </c>
      <c r="F19">
        <f t="shared" si="0"/>
        <v>177.19034501201327</v>
      </c>
      <c r="G19">
        <f>'[1]Time Interval'!$AF$8*(A19)</f>
        <v>75.389254987986732</v>
      </c>
      <c r="I19">
        <f>C19/'[1]Time Interval'!$AL$10</f>
        <v>8278.3229786868196</v>
      </c>
      <c r="J19">
        <f>'[1]Time Interval'!$AD$10*A19</f>
        <v>6.7826573903448456E-2</v>
      </c>
      <c r="K19">
        <f t="shared" si="1"/>
        <v>107760.51855064718</v>
      </c>
      <c r="M19">
        <f t="shared" si="2"/>
        <v>3.2305276383431463</v>
      </c>
      <c r="P19">
        <f>F19/('[1]Time Interval'!$AI$4^2)</f>
        <v>3928033.6845042254</v>
      </c>
      <c r="Q19">
        <f t="shared" si="3"/>
        <v>149683629.5173322</v>
      </c>
    </row>
    <row r="20" spans="1:17" x14ac:dyDescent="0.3">
      <c r="A20">
        <v>305</v>
      </c>
      <c r="B20">
        <v>62</v>
      </c>
      <c r="C20">
        <v>58.2</v>
      </c>
      <c r="D20">
        <v>17.600000000000001</v>
      </c>
      <c r="E20">
        <v>270.95639999999997</v>
      </c>
      <c r="F20">
        <f t="shared" si="0"/>
        <v>191.66770078849669</v>
      </c>
      <c r="G20">
        <f>'[1]Time Interval'!$AF$8*(A20)</f>
        <v>79.288699211503285</v>
      </c>
      <c r="I20">
        <f>C20/'[1]Time Interval'!$AL$10</f>
        <v>8665.438801431168</v>
      </c>
      <c r="J20">
        <f>'[1]Time Interval'!$AD$10*A20</f>
        <v>7.133484496741993E-2</v>
      </c>
      <c r="K20">
        <f t="shared" si="1"/>
        <v>107502.76669548902</v>
      </c>
      <c r="M20">
        <f t="shared" si="2"/>
        <v>3.3068181818181817</v>
      </c>
      <c r="P20">
        <f>F20/('[1]Time Interval'!$AI$4^2)</f>
        <v>4248974.0898560137</v>
      </c>
      <c r="Q20">
        <f t="shared" si="3"/>
        <v>151234955.70444846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RPM</vt:lpstr>
      <vt:lpstr>5 RPM</vt:lpstr>
      <vt:lpstr>10 RPM</vt:lpstr>
      <vt:lpstr>15 RPM</vt:lpstr>
      <vt:lpstr>25 RPM</vt:lpstr>
      <vt:lpstr>30 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Sibasish Panda</dc:creator>
  <cp:lastModifiedBy>Sibasish Panda</cp:lastModifiedBy>
  <dcterms:created xsi:type="dcterms:W3CDTF">2023-03-16T11:42:36Z</dcterms:created>
  <dcterms:modified xsi:type="dcterms:W3CDTF">2023-05-08T07:53:03Z</dcterms:modified>
</cp:coreProperties>
</file>