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IT Kanpur\IIT Kanpur\Porous Media Lab\Research\Actual Experiments\Processing\Volume_profiling\"/>
    </mc:Choice>
  </mc:AlternateContent>
  <bookViews>
    <workbookView xWindow="0" yWindow="0" windowWidth="11496" windowHeight="10308" activeTab="2"/>
  </bookViews>
  <sheets>
    <sheet name="1 RPM" sheetId="1" r:id="rId1"/>
    <sheet name="5 RPM" sheetId="2" r:id="rId2"/>
    <sheet name="10 RPM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3" l="1"/>
  <c r="J1" i="3"/>
  <c r="M1" i="3"/>
  <c r="I2" i="3"/>
  <c r="J2" i="3"/>
  <c r="M2" i="3"/>
  <c r="G1" i="3"/>
  <c r="F1" i="3" s="1"/>
  <c r="P1" i="3" s="1"/>
  <c r="G2" i="3"/>
  <c r="F2" i="3" s="1"/>
  <c r="P2" i="3" s="1"/>
  <c r="G3" i="3"/>
  <c r="F3" i="3" s="1"/>
  <c r="P3" i="3" s="1"/>
  <c r="G4" i="3"/>
  <c r="F4" i="3" s="1"/>
  <c r="P4" i="3" s="1"/>
  <c r="G5" i="3"/>
  <c r="F5" i="3" s="1"/>
  <c r="P5" i="3" s="1"/>
  <c r="Q2" i="3" l="1"/>
  <c r="Q1" i="3"/>
  <c r="K1" i="3"/>
  <c r="K2" i="3"/>
  <c r="G6" i="3"/>
  <c r="F6" i="3" s="1"/>
  <c r="P6" i="3" s="1"/>
  <c r="G7" i="3"/>
  <c r="F7" i="3" s="1"/>
  <c r="P7" i="3" s="1"/>
  <c r="G8" i="3"/>
  <c r="F8" i="3" s="1"/>
  <c r="P8" i="3" s="1"/>
  <c r="G9" i="3"/>
  <c r="F9" i="3" s="1"/>
  <c r="P9" i="3" s="1"/>
  <c r="G10" i="3"/>
  <c r="F10" i="3" s="1"/>
  <c r="P10" i="3" s="1"/>
  <c r="G11" i="3"/>
  <c r="F11" i="3" s="1"/>
  <c r="P11" i="3" s="1"/>
  <c r="G12" i="3"/>
  <c r="F12" i="3" s="1"/>
  <c r="P12" i="3" s="1"/>
  <c r="G13" i="3"/>
  <c r="F13" i="3" s="1"/>
  <c r="P13" i="3" s="1"/>
  <c r="G14" i="3"/>
  <c r="F14" i="3" s="1"/>
  <c r="P14" i="3" s="1"/>
  <c r="G15" i="3"/>
  <c r="F15" i="3" s="1"/>
  <c r="P15" i="3" s="1"/>
  <c r="G2" i="2"/>
  <c r="F2" i="2" s="1"/>
  <c r="P2" i="2" s="1"/>
  <c r="G3" i="2"/>
  <c r="F3" i="2" s="1"/>
  <c r="P3" i="2" s="1"/>
  <c r="G4" i="2"/>
  <c r="F4" i="2" s="1"/>
  <c r="P4" i="2" s="1"/>
  <c r="G5" i="2"/>
  <c r="F5" i="2" s="1"/>
  <c r="P5" i="2" s="1"/>
  <c r="G6" i="2"/>
  <c r="F6" i="2" s="1"/>
  <c r="P6" i="2" s="1"/>
  <c r="G7" i="2"/>
  <c r="F7" i="2" s="1"/>
  <c r="P7" i="2" s="1"/>
  <c r="G8" i="2"/>
  <c r="F8" i="2" s="1"/>
  <c r="P8" i="2" s="1"/>
  <c r="G9" i="2"/>
  <c r="F9" i="2" s="1"/>
  <c r="P9" i="2" s="1"/>
  <c r="G10" i="2"/>
  <c r="F10" i="2" s="1"/>
  <c r="P10" i="2" s="1"/>
  <c r="G11" i="2"/>
  <c r="F11" i="2" s="1"/>
  <c r="P11" i="2" s="1"/>
  <c r="G12" i="2"/>
  <c r="F12" i="2" s="1"/>
  <c r="P12" i="2" s="1"/>
  <c r="G13" i="2"/>
  <c r="F13" i="2" s="1"/>
  <c r="P13" i="2" s="1"/>
  <c r="G14" i="2"/>
  <c r="F14" i="2" s="1"/>
  <c r="P14" i="2" s="1"/>
  <c r="G15" i="2"/>
  <c r="F15" i="2" s="1"/>
  <c r="P15" i="2" s="1"/>
  <c r="G16" i="2"/>
  <c r="F16" i="2" s="1"/>
  <c r="P16" i="2" s="1"/>
  <c r="G1" i="2"/>
  <c r="F1" i="2" s="1"/>
  <c r="P1" i="2" s="1"/>
  <c r="G2" i="1"/>
  <c r="F2" i="1" s="1"/>
  <c r="P2" i="1" s="1"/>
  <c r="G3" i="1"/>
  <c r="F3" i="1" s="1"/>
  <c r="P3" i="1" s="1"/>
  <c r="G4" i="1"/>
  <c r="F4" i="1" s="1"/>
  <c r="P4" i="1" s="1"/>
  <c r="G5" i="1"/>
  <c r="F5" i="1" s="1"/>
  <c r="P5" i="1" s="1"/>
  <c r="G6" i="1"/>
  <c r="F6" i="1" s="1"/>
  <c r="P6" i="1" s="1"/>
  <c r="G7" i="1"/>
  <c r="F7" i="1" s="1"/>
  <c r="P7" i="1" s="1"/>
  <c r="G8" i="1"/>
  <c r="F8" i="1" s="1"/>
  <c r="P8" i="1" s="1"/>
  <c r="G9" i="1"/>
  <c r="F9" i="1" s="1"/>
  <c r="P9" i="1" s="1"/>
  <c r="G10" i="1"/>
  <c r="F10" i="1" s="1"/>
  <c r="P10" i="1" s="1"/>
  <c r="G11" i="1"/>
  <c r="F11" i="1" s="1"/>
  <c r="P11" i="1" s="1"/>
  <c r="G12" i="1"/>
  <c r="F12" i="1" s="1"/>
  <c r="P12" i="1" s="1"/>
  <c r="G13" i="1"/>
  <c r="F13" i="1" s="1"/>
  <c r="P13" i="1" s="1"/>
  <c r="G14" i="1"/>
  <c r="F14" i="1" s="1"/>
  <c r="P14" i="1" s="1"/>
  <c r="G15" i="1"/>
  <c r="F15" i="1" s="1"/>
  <c r="P15" i="1" s="1"/>
  <c r="G16" i="1"/>
  <c r="F16" i="1" s="1"/>
  <c r="P16" i="1" s="1"/>
  <c r="G17" i="1"/>
  <c r="F17" i="1" s="1"/>
  <c r="P17" i="1" s="1"/>
  <c r="G18" i="1"/>
  <c r="F18" i="1" s="1"/>
  <c r="P18" i="1" s="1"/>
  <c r="G19" i="1"/>
  <c r="F19" i="1" s="1"/>
  <c r="P19" i="1" s="1"/>
  <c r="G1" i="1"/>
  <c r="F1" i="1" s="1"/>
  <c r="P1" i="1" s="1"/>
  <c r="I1" i="2" l="1"/>
  <c r="J1" i="2"/>
  <c r="Q1" i="2" s="1"/>
  <c r="M1" i="2"/>
  <c r="I1" i="1"/>
  <c r="J1" i="1"/>
  <c r="Q1" i="1" s="1"/>
  <c r="M1" i="1"/>
  <c r="I2" i="1"/>
  <c r="J2" i="1"/>
  <c r="Q2" i="1" s="1"/>
  <c r="M2" i="1"/>
  <c r="I3" i="1"/>
  <c r="J3" i="1"/>
  <c r="Q3" i="1" s="1"/>
  <c r="M3" i="1"/>
  <c r="K1" i="1" l="1"/>
  <c r="K3" i="1"/>
  <c r="K1" i="2"/>
  <c r="K2" i="1"/>
  <c r="J3" i="3"/>
  <c r="Q3" i="3" s="1"/>
  <c r="J4" i="3"/>
  <c r="Q4" i="3" s="1"/>
  <c r="J5" i="3"/>
  <c r="Q5" i="3" s="1"/>
  <c r="J6" i="3"/>
  <c r="Q6" i="3" s="1"/>
  <c r="J7" i="3"/>
  <c r="Q7" i="3" s="1"/>
  <c r="J8" i="3"/>
  <c r="Q8" i="3" s="1"/>
  <c r="J9" i="3"/>
  <c r="Q9" i="3" s="1"/>
  <c r="J10" i="3"/>
  <c r="Q10" i="3" s="1"/>
  <c r="J11" i="3"/>
  <c r="Q11" i="3" s="1"/>
  <c r="J12" i="3"/>
  <c r="Q12" i="3" s="1"/>
  <c r="J13" i="3"/>
  <c r="Q13" i="3" s="1"/>
  <c r="J14" i="3"/>
  <c r="Q14" i="3" s="1"/>
  <c r="J15" i="3"/>
  <c r="Q15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J3" i="2"/>
  <c r="Q3" i="2" s="1"/>
  <c r="J4" i="2"/>
  <c r="Q4" i="2" s="1"/>
  <c r="J5" i="2"/>
  <c r="Q5" i="2" s="1"/>
  <c r="J6" i="2"/>
  <c r="Q6" i="2" s="1"/>
  <c r="J7" i="2"/>
  <c r="Q7" i="2" s="1"/>
  <c r="J8" i="2"/>
  <c r="Q8" i="2" s="1"/>
  <c r="J9" i="2"/>
  <c r="Q9" i="2" s="1"/>
  <c r="J10" i="2"/>
  <c r="Q10" i="2" s="1"/>
  <c r="J11" i="2"/>
  <c r="Q11" i="2" s="1"/>
  <c r="J12" i="2"/>
  <c r="Q12" i="2" s="1"/>
  <c r="J13" i="2"/>
  <c r="Q13" i="2" s="1"/>
  <c r="J14" i="2"/>
  <c r="Q14" i="2" s="1"/>
  <c r="J15" i="2"/>
  <c r="Q15" i="2" s="1"/>
  <c r="J16" i="2"/>
  <c r="Q16" i="2" s="1"/>
  <c r="J2" i="2"/>
  <c r="Q2" i="2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2" i="2"/>
  <c r="J5" i="1"/>
  <c r="Q5" i="1" s="1"/>
  <c r="J6" i="1"/>
  <c r="Q6" i="1" s="1"/>
  <c r="J7" i="1"/>
  <c r="Q7" i="1" s="1"/>
  <c r="J8" i="1"/>
  <c r="Q8" i="1" s="1"/>
  <c r="J9" i="1"/>
  <c r="Q9" i="1" s="1"/>
  <c r="J10" i="1"/>
  <c r="Q10" i="1" s="1"/>
  <c r="J11" i="1"/>
  <c r="Q11" i="1" s="1"/>
  <c r="J12" i="1"/>
  <c r="Q12" i="1" s="1"/>
  <c r="J13" i="1"/>
  <c r="Q13" i="1" s="1"/>
  <c r="J14" i="1"/>
  <c r="Q14" i="1" s="1"/>
  <c r="J15" i="1"/>
  <c r="Q15" i="1" s="1"/>
  <c r="J16" i="1"/>
  <c r="Q16" i="1" s="1"/>
  <c r="J17" i="1"/>
  <c r="Q17" i="1" s="1"/>
  <c r="J18" i="1"/>
  <c r="Q18" i="1" s="1"/>
  <c r="J19" i="1"/>
  <c r="Q19" i="1" s="1"/>
  <c r="J4" i="1"/>
  <c r="Q4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4" i="1"/>
  <c r="K7" i="1" l="1"/>
  <c r="K4" i="1"/>
  <c r="K17" i="1"/>
  <c r="K18" i="1"/>
  <c r="K14" i="1"/>
  <c r="K10" i="1"/>
  <c r="K5" i="1"/>
  <c r="K8" i="1"/>
  <c r="K12" i="1"/>
  <c r="K6" i="1"/>
  <c r="K19" i="1"/>
  <c r="K9" i="1"/>
  <c r="K13" i="1"/>
  <c r="K15" i="1"/>
  <c r="K11" i="1"/>
  <c r="R12" i="2"/>
  <c r="R11" i="2" s="1"/>
  <c r="R12" i="1"/>
  <c r="R11" i="1" s="1"/>
  <c r="R12" i="3"/>
  <c r="R11" i="3" s="1"/>
  <c r="K16" i="1"/>
  <c r="K16" i="2"/>
  <c r="K8" i="2"/>
  <c r="K13" i="3"/>
  <c r="K5" i="3"/>
  <c r="K2" i="2"/>
  <c r="K9" i="2"/>
  <c r="K14" i="3"/>
  <c r="K6" i="3"/>
  <c r="K15" i="2"/>
  <c r="K7" i="2"/>
  <c r="K12" i="3"/>
  <c r="K4" i="3"/>
  <c r="K12" i="2"/>
  <c r="K4" i="2"/>
  <c r="K9" i="3"/>
  <c r="K14" i="2"/>
  <c r="K6" i="2"/>
  <c r="K11" i="3"/>
  <c r="K3" i="3"/>
  <c r="K13" i="2"/>
  <c r="K5" i="2"/>
  <c r="K10" i="3"/>
  <c r="K3" i="2"/>
  <c r="K8" i="3"/>
  <c r="K11" i="2"/>
  <c r="K10" i="2"/>
  <c r="K15" i="3"/>
  <c r="K7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2" i="2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4" i="1"/>
  <c r="N9" i="1" l="1"/>
  <c r="N16" i="1"/>
  <c r="N7" i="2"/>
  <c r="N10" i="2"/>
  <c r="N6" i="3"/>
  <c r="N10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IT%20Kanpur/IIT%20Kanpur/Porous%20Media%20Lab/Research/Actual%20Experiments/Initial%20data%20log/Basic%20Data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ad 1-1.5 mm"/>
      <sheetName val="Bead 2-2.5 mm"/>
      <sheetName val="Bead 3-3.5 mm"/>
      <sheetName val="Bead 4-5 mm"/>
      <sheetName val="Data Logging"/>
      <sheetName val="Water Collected"/>
      <sheetName val="Time Interval"/>
      <sheetName val="Sheet2"/>
      <sheetName val="Porosit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F2">
            <v>8.1603766261389623E-3</v>
          </cell>
        </row>
        <row r="3">
          <cell r="AF3">
            <v>4.2006134842644947E-2</v>
          </cell>
        </row>
        <row r="4">
          <cell r="AF4">
            <v>8.6535718352116653E-2</v>
          </cell>
          <cell r="AI4">
            <v>6.7163361641175978E-3</v>
          </cell>
        </row>
        <row r="14">
          <cell r="AA14">
            <v>1.4335695288525102E-3</v>
          </cell>
          <cell r="AI14">
            <v>1.1523482947680916E-2</v>
          </cell>
        </row>
        <row r="15">
          <cell r="AA15">
            <v>2.7849425611319744E-4</v>
          </cell>
          <cell r="AI15">
            <v>1.1523482947680916E-2</v>
          </cell>
        </row>
        <row r="16">
          <cell r="AA16">
            <v>1.3518657379825086E-4</v>
          </cell>
          <cell r="AI16">
            <v>1.1523482947680916E-2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opLeftCell="J1" workbookViewId="0">
      <selection activeCell="N16" sqref="N16"/>
    </sheetView>
  </sheetViews>
  <sheetFormatPr defaultRowHeight="14.4" x14ac:dyDescent="0.3"/>
  <sheetData>
    <row r="1" spans="1:18" x14ac:dyDescent="0.3">
      <c r="A1">
        <v>30</v>
      </c>
      <c r="B1">
        <v>3</v>
      </c>
      <c r="C1">
        <v>1.4</v>
      </c>
      <c r="D1">
        <v>2.6027397260273979</v>
      </c>
      <c r="E1">
        <v>0.96720000000000006</v>
      </c>
      <c r="F1">
        <f>E1-G1</f>
        <v>0.72238870121583121</v>
      </c>
      <c r="G1">
        <f>A1*'[1]Time Interval'!$AF$2</f>
        <v>0.24481129878416888</v>
      </c>
      <c r="I1">
        <f>C1/'[1]Time Interval'!$AI$14</f>
        <v>121.49104627101894</v>
      </c>
      <c r="J1">
        <f>'[1]Time Interval'!$AA$14*A1</f>
        <v>4.3007085865575306E-2</v>
      </c>
      <c r="K1">
        <f>I1/(J1^0.95768)</f>
        <v>2472.7241456068632</v>
      </c>
      <c r="M1">
        <f t="shared" ref="M1:M3" si="0">C1/D1</f>
        <v>0.53789473684210509</v>
      </c>
      <c r="P1">
        <f>F1/('[1]Time Interval'!$AI$4^2)</f>
        <v>16014.231201415971</v>
      </c>
      <c r="Q1">
        <f>P1/(J1^1.3185)</f>
        <v>1014340.0726431448</v>
      </c>
    </row>
    <row r="2" spans="1:18" x14ac:dyDescent="0.3">
      <c r="A2">
        <v>60</v>
      </c>
      <c r="B2">
        <v>6</v>
      </c>
      <c r="C2">
        <v>2.4</v>
      </c>
      <c r="D2">
        <v>3.9954337899543395</v>
      </c>
      <c r="E2">
        <v>2.8860000000000001</v>
      </c>
      <c r="F2">
        <f t="shared" ref="F2:F19" si="1">E2-G2</f>
        <v>2.3963774024316624</v>
      </c>
      <c r="G2">
        <f>A2*'[1]Time Interval'!$AF$2</f>
        <v>0.48962259756833776</v>
      </c>
      <c r="I2">
        <f>C2/'[1]Time Interval'!$AI$14</f>
        <v>208.27036503603247</v>
      </c>
      <c r="J2">
        <f>'[1]Time Interval'!$AA$14*A2</f>
        <v>8.6014171731150613E-2</v>
      </c>
      <c r="K2">
        <f t="shared" ref="K2:K19" si="2">I2/(J2^0.95768)</f>
        <v>2182.5714474477945</v>
      </c>
      <c r="M2">
        <f t="shared" si="0"/>
        <v>0.60068571428571405</v>
      </c>
      <c r="P2">
        <f>F2/('[1]Time Interval'!$AI$4^2)</f>
        <v>53123.950725972769</v>
      </c>
      <c r="Q2">
        <f t="shared" ref="Q2:Q19" si="3">P2/(J2^1.3185)</f>
        <v>1349148.6551959119</v>
      </c>
    </row>
    <row r="3" spans="1:18" x14ac:dyDescent="0.3">
      <c r="A3">
        <v>80</v>
      </c>
      <c r="B3">
        <v>8</v>
      </c>
      <c r="C3">
        <v>3.8</v>
      </c>
      <c r="D3">
        <v>4.6118721461187233</v>
      </c>
      <c r="E3">
        <v>5.2572000000000001</v>
      </c>
      <c r="F3">
        <f t="shared" si="1"/>
        <v>4.6043698699088829</v>
      </c>
      <c r="G3">
        <f>A3*'[1]Time Interval'!$AF$2</f>
        <v>0.65283013009111701</v>
      </c>
      <c r="I3">
        <f>C3/'[1]Time Interval'!$AI$14</f>
        <v>329.76141130705139</v>
      </c>
      <c r="J3">
        <f>'[1]Time Interval'!$AA$14*A3</f>
        <v>0.11468556230820082</v>
      </c>
      <c r="K3">
        <f t="shared" si="2"/>
        <v>2623.5509037415404</v>
      </c>
      <c r="M3">
        <f t="shared" si="0"/>
        <v>0.82396039603960358</v>
      </c>
      <c r="P3">
        <f>F3/('[1]Time Interval'!$AI$4^2)</f>
        <v>102071.70116234163</v>
      </c>
      <c r="Q3">
        <f t="shared" si="3"/>
        <v>1773956.9175462278</v>
      </c>
    </row>
    <row r="4" spans="1:18" x14ac:dyDescent="0.3">
      <c r="A4">
        <v>90</v>
      </c>
      <c r="B4">
        <v>9</v>
      </c>
      <c r="C4">
        <v>4</v>
      </c>
      <c r="D4">
        <v>4.6118721459999996</v>
      </c>
      <c r="E4">
        <v>5.7252000000000001</v>
      </c>
      <c r="F4">
        <f t="shared" si="1"/>
        <v>4.9907661036474931</v>
      </c>
      <c r="G4">
        <f>A4*'[1]Time Interval'!$AF$2</f>
        <v>0.73443389635250655</v>
      </c>
      <c r="I4">
        <f>C4/'[1]Time Interval'!$AI$14</f>
        <v>347.11727506005411</v>
      </c>
      <c r="J4">
        <f>'[1]Time Interval'!$AA$14*A4</f>
        <v>0.12902125759672592</v>
      </c>
      <c r="K4">
        <f t="shared" si="2"/>
        <v>2467.0510827200219</v>
      </c>
      <c r="M4">
        <f>C4/D4</f>
        <v>0.86732673269559457</v>
      </c>
      <c r="P4">
        <f>F4/('[1]Time Interval'!$AI$4^2)</f>
        <v>110637.50321881332</v>
      </c>
      <c r="Q4">
        <f t="shared" si="3"/>
        <v>1646248.8361095635</v>
      </c>
    </row>
    <row r="5" spans="1:18" x14ac:dyDescent="0.3">
      <c r="A5">
        <v>190</v>
      </c>
      <c r="B5">
        <v>19</v>
      </c>
      <c r="C5">
        <v>7.4</v>
      </c>
      <c r="D5">
        <v>6.3926940639999996</v>
      </c>
      <c r="E5">
        <v>15.069599999999999</v>
      </c>
      <c r="F5">
        <f t="shared" si="1"/>
        <v>13.519128441033597</v>
      </c>
      <c r="G5">
        <f>A5*'[1]Time Interval'!$AF$2</f>
        <v>1.5504715589664029</v>
      </c>
      <c r="I5">
        <f>C5/'[1]Time Interval'!$AI$14</f>
        <v>642.16695886110017</v>
      </c>
      <c r="J5">
        <f>'[1]Time Interval'!$AA$14*A5</f>
        <v>0.27237821048197691</v>
      </c>
      <c r="K5">
        <f t="shared" si="2"/>
        <v>2231.37256134362</v>
      </c>
      <c r="M5">
        <f t="shared" ref="M5:M19" si="4">C5/D5</f>
        <v>1.1575714285581993</v>
      </c>
      <c r="P5">
        <f>F5/('[1]Time Interval'!$AI$4^2)</f>
        <v>299697.99933466304</v>
      </c>
      <c r="Q5">
        <f t="shared" si="3"/>
        <v>1664980.2418729127</v>
      </c>
    </row>
    <row r="6" spans="1:18" x14ac:dyDescent="0.3">
      <c r="A6">
        <v>290</v>
      </c>
      <c r="B6">
        <v>29</v>
      </c>
      <c r="C6">
        <v>11.2</v>
      </c>
      <c r="D6">
        <v>7.9908675799999997</v>
      </c>
      <c r="E6">
        <v>25.116</v>
      </c>
      <c r="F6">
        <f t="shared" si="1"/>
        <v>22.749490778419702</v>
      </c>
      <c r="G6">
        <f>A6*'[1]Time Interval'!$AF$2</f>
        <v>2.3665092215802992</v>
      </c>
      <c r="I6">
        <f>C6/'[1]Time Interval'!$AI$14</f>
        <v>971.92837016815156</v>
      </c>
      <c r="J6">
        <f>'[1]Time Interval'!$AA$14*A6</f>
        <v>0.41573516336722793</v>
      </c>
      <c r="K6">
        <f t="shared" si="2"/>
        <v>2252.6090533462252</v>
      </c>
      <c r="M6">
        <f t="shared" si="4"/>
        <v>1.4015999999839817</v>
      </c>
      <c r="P6">
        <f>F6/('[1]Time Interval'!$AI$4^2)</f>
        <v>504320.74093479698</v>
      </c>
      <c r="Q6">
        <f t="shared" si="3"/>
        <v>1604341.9242788118</v>
      </c>
    </row>
    <row r="7" spans="1:18" x14ac:dyDescent="0.3">
      <c r="A7">
        <v>390</v>
      </c>
      <c r="B7">
        <v>39</v>
      </c>
      <c r="C7">
        <v>15</v>
      </c>
      <c r="D7">
        <v>9.2009132420000004</v>
      </c>
      <c r="E7">
        <v>36.160800000000002</v>
      </c>
      <c r="F7">
        <f t="shared" si="1"/>
        <v>32.978253115805806</v>
      </c>
      <c r="G7">
        <f>A7*'[1]Time Interval'!$AF$2</f>
        <v>3.1825468841941955</v>
      </c>
      <c r="I7">
        <f>C7/'[1]Time Interval'!$AI$14</f>
        <v>1301.6897814752031</v>
      </c>
      <c r="J7">
        <f>'[1]Time Interval'!$AA$14*A7</f>
        <v>0.55909211625247901</v>
      </c>
      <c r="K7">
        <f t="shared" si="2"/>
        <v>2271.6301458417111</v>
      </c>
      <c r="M7">
        <f t="shared" si="4"/>
        <v>1.630272952855216</v>
      </c>
      <c r="P7">
        <f>F7/('[1]Time Interval'!$AI$4^2)</f>
        <v>731076.4538903574</v>
      </c>
      <c r="Q7">
        <f t="shared" si="3"/>
        <v>1573642.134901782</v>
      </c>
    </row>
    <row r="8" spans="1:18" x14ac:dyDescent="0.3">
      <c r="A8">
        <v>490</v>
      </c>
      <c r="B8">
        <v>49</v>
      </c>
      <c r="C8">
        <v>18.8</v>
      </c>
      <c r="D8">
        <v>9.6118721459999996</v>
      </c>
      <c r="E8">
        <v>48.125999999999998</v>
      </c>
      <c r="F8">
        <f t="shared" si="1"/>
        <v>44.127415453191908</v>
      </c>
      <c r="G8">
        <f>A8*'[1]Time Interval'!$AF$2</f>
        <v>3.9985845468080914</v>
      </c>
      <c r="I8">
        <f>C8/'[1]Time Interval'!$AI$14</f>
        <v>1631.4511927822546</v>
      </c>
      <c r="J8">
        <f>'[1]Time Interval'!$AA$14*A8</f>
        <v>0.70244906913772998</v>
      </c>
      <c r="K8">
        <f t="shared" si="2"/>
        <v>2288.06303314665</v>
      </c>
      <c r="M8">
        <f t="shared" si="4"/>
        <v>1.9559144893353226</v>
      </c>
      <c r="P8">
        <f>F8/('[1]Time Interval'!$AI$4^2)</f>
        <v>978235.9998142015</v>
      </c>
      <c r="Q8">
        <f t="shared" si="3"/>
        <v>1558410.8846402618</v>
      </c>
    </row>
    <row r="9" spans="1:18" x14ac:dyDescent="0.3">
      <c r="A9">
        <v>590</v>
      </c>
      <c r="B9">
        <v>59</v>
      </c>
      <c r="C9">
        <v>23</v>
      </c>
      <c r="D9">
        <v>10</v>
      </c>
      <c r="E9">
        <v>60.574800000000003</v>
      </c>
      <c r="F9">
        <f t="shared" si="1"/>
        <v>55.760177790578012</v>
      </c>
      <c r="G9">
        <f>A9*'[1]Time Interval'!$AF$2</f>
        <v>4.8146222094219882</v>
      </c>
      <c r="I9">
        <f>C9/'[1]Time Interval'!$AI$14</f>
        <v>1995.9243315953113</v>
      </c>
      <c r="J9">
        <f>'[1]Time Interval'!$AA$14*A9</f>
        <v>0.84580602202298105</v>
      </c>
      <c r="K9">
        <f t="shared" si="2"/>
        <v>2343.1246813126249</v>
      </c>
      <c r="M9">
        <f t="shared" si="4"/>
        <v>2.2999999999999998</v>
      </c>
      <c r="N9">
        <f>STDEV(K1:K26)/AVERAGE(K1:K26)*100</f>
        <v>4.3584016763667179</v>
      </c>
      <c r="P9">
        <f>F9/('[1]Time Interval'!$AI$4^2)</f>
        <v>1236116.2037383304</v>
      </c>
      <c r="Q9">
        <f t="shared" si="3"/>
        <v>1541532.8548696048</v>
      </c>
    </row>
    <row r="10" spans="1:18" x14ac:dyDescent="0.3">
      <c r="A10">
        <v>690</v>
      </c>
      <c r="B10">
        <v>69</v>
      </c>
      <c r="C10">
        <v>27</v>
      </c>
      <c r="D10">
        <v>10</v>
      </c>
      <c r="E10">
        <v>72.415199999999999</v>
      </c>
      <c r="F10">
        <f t="shared" si="1"/>
        <v>66.784540127964121</v>
      </c>
      <c r="G10">
        <f>A10*'[1]Time Interval'!$AF$2</f>
        <v>5.630659872035884</v>
      </c>
      <c r="I10">
        <f>C10/'[1]Time Interval'!$AI$14</f>
        <v>2343.0416066553653</v>
      </c>
      <c r="J10">
        <f>'[1]Time Interval'!$AA$14*A10</f>
        <v>0.98916297490823202</v>
      </c>
      <c r="K10">
        <f t="shared" si="2"/>
        <v>2367.6193686954375</v>
      </c>
      <c r="M10">
        <f t="shared" si="4"/>
        <v>2.7</v>
      </c>
      <c r="P10">
        <f>F10/('[1]Time Interval'!$AI$4^2)</f>
        <v>1480509.1282427462</v>
      </c>
      <c r="Q10">
        <f t="shared" si="3"/>
        <v>1501932.5398269969</v>
      </c>
    </row>
    <row r="11" spans="1:18" x14ac:dyDescent="0.3">
      <c r="A11">
        <v>790</v>
      </c>
      <c r="B11">
        <v>79</v>
      </c>
      <c r="C11">
        <v>31.6</v>
      </c>
      <c r="D11">
        <v>10.981735159999999</v>
      </c>
      <c r="E11">
        <v>91.072800000000001</v>
      </c>
      <c r="F11">
        <f t="shared" si="1"/>
        <v>84.626102465350215</v>
      </c>
      <c r="G11">
        <f>A11*'[1]Time Interval'!$AF$2</f>
        <v>6.4466975346497799</v>
      </c>
      <c r="I11">
        <f>C11/'[1]Time Interval'!$AI$14</f>
        <v>2742.2264729744279</v>
      </c>
      <c r="J11">
        <f>'[1]Time Interval'!$AA$14*A11</f>
        <v>1.132519927793483</v>
      </c>
      <c r="K11">
        <f t="shared" si="2"/>
        <v>2434.1351455797562</v>
      </c>
      <c r="M11">
        <f t="shared" si="4"/>
        <v>2.8775051974573391</v>
      </c>
      <c r="P11">
        <f>F11/('[1]Time Interval'!$AI$4^2)</f>
        <v>1876028.7477834329</v>
      </c>
      <c r="Q11">
        <f t="shared" si="3"/>
        <v>1592135.5238715159</v>
      </c>
      <c r="R11">
        <f>_xlfn.STDEV.P(Q1:Q23)*100/R12</f>
        <v>11.853343507392109</v>
      </c>
    </row>
    <row r="12" spans="1:18" x14ac:dyDescent="0.3">
      <c r="A12">
        <v>890</v>
      </c>
      <c r="B12">
        <v>89</v>
      </c>
      <c r="C12">
        <v>35.200000000000003</v>
      </c>
      <c r="D12">
        <v>10.20547945</v>
      </c>
      <c r="E12">
        <v>100.2456</v>
      </c>
      <c r="F12">
        <f t="shared" si="1"/>
        <v>92.982864802736316</v>
      </c>
      <c r="G12">
        <f>A12*'[1]Time Interval'!$AF$2</f>
        <v>7.2627351972636767</v>
      </c>
      <c r="I12">
        <f>C12/'[1]Time Interval'!$AI$14</f>
        <v>3054.6320205284765</v>
      </c>
      <c r="J12">
        <f>'[1]Time Interval'!$AA$14*A12</f>
        <v>1.2758768806787339</v>
      </c>
      <c r="K12">
        <f t="shared" si="2"/>
        <v>2418.9559462022016</v>
      </c>
      <c r="M12">
        <f t="shared" si="4"/>
        <v>3.449127517472979</v>
      </c>
      <c r="P12">
        <f>F12/('[1]Time Interval'!$AI$4^2)</f>
        <v>2061285.1394475687</v>
      </c>
      <c r="Q12">
        <f t="shared" si="3"/>
        <v>1494958.7579193676</v>
      </c>
      <c r="R12">
        <f>AVERAGE(Q1:Q23)</f>
        <v>1469486.1028377083</v>
      </c>
    </row>
    <row r="13" spans="1:18" x14ac:dyDescent="0.3">
      <c r="A13">
        <v>990</v>
      </c>
      <c r="B13">
        <v>99</v>
      </c>
      <c r="C13">
        <v>39</v>
      </c>
      <c r="D13">
        <v>10.20547945</v>
      </c>
      <c r="E13">
        <v>118.3728</v>
      </c>
      <c r="F13">
        <f t="shared" si="1"/>
        <v>110.29402714012242</v>
      </c>
      <c r="G13">
        <f>A13*'[1]Time Interval'!$AF$2</f>
        <v>8.0787728598775725</v>
      </c>
      <c r="I13">
        <f>C13/'[1]Time Interval'!$AI$14</f>
        <v>3384.3934318355277</v>
      </c>
      <c r="J13">
        <f>'[1]Time Interval'!$AA$14*A13</f>
        <v>1.4192338335639851</v>
      </c>
      <c r="K13">
        <f t="shared" si="2"/>
        <v>2420.258817673363</v>
      </c>
      <c r="M13">
        <f t="shared" si="4"/>
        <v>3.8214765108365389</v>
      </c>
      <c r="P13">
        <f>F13/('[1]Time Interval'!$AI$4^2)</f>
        <v>2445046.6179556856</v>
      </c>
      <c r="Q13">
        <f t="shared" si="3"/>
        <v>1541004.8411283672</v>
      </c>
    </row>
    <row r="14" spans="1:18" x14ac:dyDescent="0.3">
      <c r="A14">
        <v>1090</v>
      </c>
      <c r="B14">
        <v>109</v>
      </c>
      <c r="C14">
        <v>42.6</v>
      </c>
      <c r="D14">
        <v>10.593607309999999</v>
      </c>
      <c r="E14">
        <v>125.25239999999999</v>
      </c>
      <c r="F14">
        <f t="shared" si="1"/>
        <v>116.35758947750853</v>
      </c>
      <c r="G14">
        <f>A14*'[1]Time Interval'!$AF$2</f>
        <v>8.8948105224914684</v>
      </c>
      <c r="I14">
        <f>C14/'[1]Time Interval'!$AI$14</f>
        <v>3696.7989793895767</v>
      </c>
      <c r="J14">
        <f>'[1]Time Interval'!$AA$14*A14</f>
        <v>1.5625907864492361</v>
      </c>
      <c r="K14">
        <f t="shared" si="2"/>
        <v>2410.9272614009651</v>
      </c>
      <c r="M14">
        <f t="shared" si="4"/>
        <v>4.0212931019056253</v>
      </c>
      <c r="P14">
        <f>F14/('[1]Time Interval'!$AI$4^2)</f>
        <v>2579466.3410378261</v>
      </c>
      <c r="Q14">
        <f t="shared" si="3"/>
        <v>1432006.1756757756</v>
      </c>
    </row>
    <row r="15" spans="1:18" x14ac:dyDescent="0.3">
      <c r="A15">
        <v>1190</v>
      </c>
      <c r="B15">
        <v>119</v>
      </c>
      <c r="C15">
        <v>46.8</v>
      </c>
      <c r="D15">
        <v>10.593607309999999</v>
      </c>
      <c r="E15">
        <v>138.2628</v>
      </c>
      <c r="F15">
        <f t="shared" si="1"/>
        <v>128.55195181489464</v>
      </c>
      <c r="G15">
        <f>A15*'[1]Time Interval'!$AF$2</f>
        <v>9.7108481851053643</v>
      </c>
      <c r="I15">
        <f>C15/'[1]Time Interval'!$AI$14</f>
        <v>4061.272118202633</v>
      </c>
      <c r="J15">
        <f>'[1]Time Interval'!$AA$14*A15</f>
        <v>1.7059477393344871</v>
      </c>
      <c r="K15">
        <f t="shared" si="2"/>
        <v>2435.0795657892386</v>
      </c>
      <c r="M15">
        <f t="shared" si="4"/>
        <v>4.4177586189949114</v>
      </c>
      <c r="P15">
        <f>F15/('[1]Time Interval'!$AI$4^2)</f>
        <v>2849796.3413493824</v>
      </c>
      <c r="Q15">
        <f t="shared" si="3"/>
        <v>1409181.7795716575</v>
      </c>
    </row>
    <row r="16" spans="1:18" x14ac:dyDescent="0.3">
      <c r="A16">
        <v>1290</v>
      </c>
      <c r="B16">
        <v>129</v>
      </c>
      <c r="C16">
        <v>50.6</v>
      </c>
      <c r="D16">
        <v>10.593607309999999</v>
      </c>
      <c r="E16">
        <v>148.0752</v>
      </c>
      <c r="F16">
        <f t="shared" si="1"/>
        <v>137.54831415228074</v>
      </c>
      <c r="G16">
        <f>A16*'[1]Time Interval'!$AF$2</f>
        <v>10.526885847719262</v>
      </c>
      <c r="I16">
        <f>C16/'[1]Time Interval'!$AI$14</f>
        <v>4391.0335295096847</v>
      </c>
      <c r="J16">
        <f>'[1]Time Interval'!$AA$14*A16</f>
        <v>1.849304692219738</v>
      </c>
      <c r="K16">
        <f t="shared" si="2"/>
        <v>2437.0143151999232</v>
      </c>
      <c r="M16">
        <f t="shared" si="4"/>
        <v>4.7764655154090283</v>
      </c>
      <c r="N16">
        <f>AVERAGE(K1:K19)</f>
        <v>2377.3972585828028</v>
      </c>
      <c r="P16">
        <f>F16/('[1]Time Interval'!$AI$4^2)</f>
        <v>3049231.6677880883</v>
      </c>
      <c r="Q16">
        <f t="shared" si="3"/>
        <v>1355625.5691259138</v>
      </c>
    </row>
    <row r="17" spans="1:17" x14ac:dyDescent="0.3">
      <c r="A17">
        <v>1390</v>
      </c>
      <c r="B17">
        <v>139</v>
      </c>
      <c r="C17">
        <v>54</v>
      </c>
      <c r="D17">
        <v>11.415525110000001</v>
      </c>
      <c r="E17">
        <v>164.4708</v>
      </c>
      <c r="F17">
        <f t="shared" si="1"/>
        <v>153.12787648966685</v>
      </c>
      <c r="G17">
        <f>A17*'[1]Time Interval'!$AF$2</f>
        <v>11.342923510333158</v>
      </c>
      <c r="I17">
        <f>C17/'[1]Time Interval'!$AI$14</f>
        <v>4686.0832133107306</v>
      </c>
      <c r="J17">
        <f>'[1]Time Interval'!$AA$14*A17</f>
        <v>1.9926616451049892</v>
      </c>
      <c r="K17">
        <f t="shared" si="2"/>
        <v>2421.2992254658056</v>
      </c>
      <c r="M17">
        <f t="shared" si="4"/>
        <v>4.7304000017218657</v>
      </c>
      <c r="P17">
        <f>F17/('[1]Time Interval'!$AI$4^2)</f>
        <v>3394606.2741016373</v>
      </c>
      <c r="Q17">
        <f t="shared" si="3"/>
        <v>1367685.5505400833</v>
      </c>
    </row>
    <row r="18" spans="1:17" x14ac:dyDescent="0.3">
      <c r="A18">
        <v>1490</v>
      </c>
      <c r="B18">
        <v>149</v>
      </c>
      <c r="C18">
        <v>56.6</v>
      </c>
      <c r="D18">
        <v>11.39269406</v>
      </c>
      <c r="E18">
        <v>170.64840000000001</v>
      </c>
      <c r="F18">
        <f t="shared" si="1"/>
        <v>158.48943882705296</v>
      </c>
      <c r="G18">
        <f>A18*'[1]Time Interval'!$AF$2</f>
        <v>12.158961172947054</v>
      </c>
      <c r="I18">
        <f>C18/'[1]Time Interval'!$AI$14</f>
        <v>4911.7094420997664</v>
      </c>
      <c r="J18">
        <f>'[1]Time Interval'!$AA$14*A18</f>
        <v>2.13601859799024</v>
      </c>
      <c r="K18">
        <f t="shared" si="2"/>
        <v>2374.5237778235428</v>
      </c>
      <c r="M18">
        <f t="shared" si="4"/>
        <v>4.9680961940972193</v>
      </c>
      <c r="P18">
        <f>F18/('[1]Time Interval'!$AI$4^2)</f>
        <v>3513463.7516994942</v>
      </c>
      <c r="Q18">
        <f t="shared" si="3"/>
        <v>1291669.0266713211</v>
      </c>
    </row>
    <row r="19" spans="1:17" x14ac:dyDescent="0.3">
      <c r="A19">
        <v>1590</v>
      </c>
      <c r="B19">
        <v>159</v>
      </c>
      <c r="C19">
        <v>58.8</v>
      </c>
      <c r="D19">
        <v>10.79908676</v>
      </c>
      <c r="E19">
        <v>174.3768</v>
      </c>
      <c r="F19">
        <f t="shared" si="1"/>
        <v>161.40180116443906</v>
      </c>
      <c r="G19">
        <f>A19*'[1]Time Interval'!$AF$2</f>
        <v>12.97499883556095</v>
      </c>
      <c r="I19">
        <f>C19/'[1]Time Interval'!$AI$14</f>
        <v>5102.6239433827959</v>
      </c>
      <c r="J19">
        <f>'[1]Time Interval'!$AA$14*A19</f>
        <v>2.2793755508754914</v>
      </c>
      <c r="K19">
        <f t="shared" si="2"/>
        <v>2318.0374347359757</v>
      </c>
      <c r="M19">
        <f t="shared" si="4"/>
        <v>5.4449048615662754</v>
      </c>
      <c r="P19">
        <f>F19/('[1]Time Interval'!$AI$4^2)</f>
        <v>3578026.2839410701</v>
      </c>
      <c r="Q19">
        <f t="shared" si="3"/>
        <v>1207433.6675272398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opLeftCell="I1" workbookViewId="0">
      <selection activeCell="R12" sqref="R12"/>
    </sheetView>
  </sheetViews>
  <sheetFormatPr defaultRowHeight="14.4" x14ac:dyDescent="0.3"/>
  <sheetData>
    <row r="1" spans="1:18" x14ac:dyDescent="0.3">
      <c r="A1">
        <v>30</v>
      </c>
      <c r="B1">
        <v>3</v>
      </c>
      <c r="C1">
        <v>2</v>
      </c>
      <c r="D1">
        <v>3.6031927023945283</v>
      </c>
      <c r="E1">
        <v>2.2776000000000001</v>
      </c>
      <c r="F1">
        <f>E1-G1</f>
        <v>1.0174159547206516</v>
      </c>
      <c r="G1">
        <f>A1*'[1]Time Interval'!$AF$3</f>
        <v>1.2601840452793485</v>
      </c>
      <c r="I1">
        <f>C1/'[1]Time Interval'!$AI$15</f>
        <v>173.55863753002706</v>
      </c>
      <c r="J1">
        <f>'[1]Time Interval'!$AA$15*A1</f>
        <v>8.3548276833959236E-3</v>
      </c>
      <c r="K1">
        <f>I1/(J1^0.92598)</f>
        <v>14577.751697206821</v>
      </c>
      <c r="M1">
        <f>C1/D1</f>
        <v>0.55506329113924024</v>
      </c>
      <c r="P1">
        <f>F1/('[1]Time Interval'!$AI$4^2)</f>
        <v>22554.525423062933</v>
      </c>
      <c r="Q1">
        <f>P1/(J1^1.3068)</f>
        <v>11717791.663699249</v>
      </c>
    </row>
    <row r="2" spans="1:18" x14ac:dyDescent="0.3">
      <c r="A2">
        <v>60</v>
      </c>
      <c r="B2">
        <v>6</v>
      </c>
      <c r="C2">
        <v>4.2</v>
      </c>
      <c r="D2">
        <v>5.0171037628278228</v>
      </c>
      <c r="E2">
        <v>6.6924000000000001</v>
      </c>
      <c r="F2">
        <f t="shared" ref="F2:F16" si="0">E2-G2</f>
        <v>4.1720319094413032</v>
      </c>
      <c r="G2">
        <f>A2*'[1]Time Interval'!$AF$3</f>
        <v>2.5203680905586969</v>
      </c>
      <c r="I2">
        <f>C2/'[1]Time Interval'!$AI$15</f>
        <v>364.47313881305683</v>
      </c>
      <c r="J2">
        <f>'[1]Time Interval'!$AA$15*A2</f>
        <v>1.6709655366791847E-2</v>
      </c>
      <c r="K2">
        <f t="shared" ref="K2:K16" si="1">I2/(J2^0.92598)</f>
        <v>16112.468746900626</v>
      </c>
      <c r="M2">
        <f>C2/D2</f>
        <v>0.83713636363636357</v>
      </c>
      <c r="P2">
        <f>F2/('[1]Time Interval'!$AI$4^2)</f>
        <v>92487.442653835591</v>
      </c>
      <c r="Q2">
        <f t="shared" ref="Q2:Q16" si="2">P2/(J2^1.3068)</f>
        <v>19422666.429060914</v>
      </c>
    </row>
    <row r="3" spans="1:18" x14ac:dyDescent="0.3">
      <c r="A3">
        <v>110</v>
      </c>
      <c r="B3">
        <v>11</v>
      </c>
      <c r="C3">
        <v>8.1999999999999993</v>
      </c>
      <c r="D3">
        <v>6.7958950969999998</v>
      </c>
      <c r="E3">
        <v>16.395600000000002</v>
      </c>
      <c r="F3">
        <f t="shared" si="0"/>
        <v>11.774925167309057</v>
      </c>
      <c r="G3">
        <f>A3*'[1]Time Interval'!$AF$3</f>
        <v>4.6206748326909439</v>
      </c>
      <c r="I3">
        <f>C3/'[1]Time Interval'!$AI$15</f>
        <v>711.59041387311095</v>
      </c>
      <c r="J3">
        <f>'[1]Time Interval'!$AA$15*A3</f>
        <v>3.0634368172451718E-2</v>
      </c>
      <c r="K3">
        <f t="shared" si="1"/>
        <v>17946.110858133554</v>
      </c>
      <c r="M3">
        <f t="shared" ref="M3:M16" si="3">C3/D3</f>
        <v>1.2066107382410642</v>
      </c>
      <c r="P3">
        <f>F3/('[1]Time Interval'!$AI$4^2)</f>
        <v>261031.7322118803</v>
      </c>
      <c r="Q3">
        <f t="shared" si="2"/>
        <v>24826498.922334839</v>
      </c>
    </row>
    <row r="4" spans="1:18" x14ac:dyDescent="0.3">
      <c r="A4">
        <v>170</v>
      </c>
      <c r="B4">
        <v>17</v>
      </c>
      <c r="C4">
        <v>11.4</v>
      </c>
      <c r="D4">
        <v>7.5940706960000002</v>
      </c>
      <c r="E4">
        <v>25.271999999999998</v>
      </c>
      <c r="F4">
        <f t="shared" si="0"/>
        <v>18.130957076750356</v>
      </c>
      <c r="G4">
        <f>A4*'[1]Time Interval'!$AF$3</f>
        <v>7.1410429232496409</v>
      </c>
      <c r="I4">
        <f>C4/'[1]Time Interval'!$AI$15</f>
        <v>989.28423392115428</v>
      </c>
      <c r="J4">
        <f>'[1]Time Interval'!$AA$15*A4</f>
        <v>4.7344023539243565E-2</v>
      </c>
      <c r="K4">
        <f t="shared" si="1"/>
        <v>16672.435713573417</v>
      </c>
      <c r="M4">
        <f t="shared" si="3"/>
        <v>1.5011711710828139</v>
      </c>
      <c r="P4">
        <f>F4/('[1]Time Interval'!$AI$4^2)</f>
        <v>401935.04970571114</v>
      </c>
      <c r="Q4">
        <f t="shared" si="2"/>
        <v>21643094.882848594</v>
      </c>
    </row>
    <row r="5" spans="1:18" x14ac:dyDescent="0.3">
      <c r="A5">
        <v>230</v>
      </c>
      <c r="B5">
        <v>23</v>
      </c>
      <c r="C5">
        <v>14.8</v>
      </c>
      <c r="D5">
        <v>8.0045610029999992</v>
      </c>
      <c r="E5">
        <v>35.755200000000002</v>
      </c>
      <c r="F5">
        <f t="shared" si="0"/>
        <v>26.093788986191662</v>
      </c>
      <c r="G5">
        <f>A5*'[1]Time Interval'!$AF$3</f>
        <v>9.6614110138083387</v>
      </c>
      <c r="I5">
        <f>C5/'[1]Time Interval'!$AI$15</f>
        <v>1284.3339177222003</v>
      </c>
      <c r="J5">
        <f>'[1]Time Interval'!$AA$15*A5</f>
        <v>6.4053678906035416E-2</v>
      </c>
      <c r="K5">
        <f t="shared" si="1"/>
        <v>16360.413130209527</v>
      </c>
      <c r="M5">
        <f t="shared" si="3"/>
        <v>1.8489458690430574</v>
      </c>
      <c r="P5">
        <f>F5/('[1]Time Interval'!$AI$4^2)</f>
        <v>578458.61797468155</v>
      </c>
      <c r="Q5">
        <f t="shared" si="2"/>
        <v>20983623.921366762</v>
      </c>
    </row>
    <row r="6" spans="1:18" x14ac:dyDescent="0.3">
      <c r="A6">
        <v>290</v>
      </c>
      <c r="B6">
        <v>29</v>
      </c>
      <c r="C6">
        <v>18</v>
      </c>
      <c r="D6">
        <v>9.2132269099999995</v>
      </c>
      <c r="E6">
        <v>44.2104</v>
      </c>
      <c r="F6">
        <f t="shared" si="0"/>
        <v>32.028620895632969</v>
      </c>
      <c r="G6">
        <f>A6*'[1]Time Interval'!$AF$3</f>
        <v>12.181779104367035</v>
      </c>
      <c r="I6">
        <f>C6/'[1]Time Interval'!$AI$15</f>
        <v>1562.0277377702437</v>
      </c>
      <c r="J6">
        <f>'[1]Time Interval'!$AA$15*A6</f>
        <v>8.0763334272827253E-2</v>
      </c>
      <c r="K6">
        <f t="shared" si="1"/>
        <v>16054.119797730311</v>
      </c>
      <c r="M6">
        <f t="shared" si="3"/>
        <v>1.953712871270203</v>
      </c>
      <c r="P6">
        <f>F6/('[1]Time Interval'!$AI$4^2)</f>
        <v>710024.58817794209</v>
      </c>
      <c r="Q6">
        <f t="shared" si="2"/>
        <v>19025050.552563038</v>
      </c>
    </row>
    <row r="7" spans="1:18" x14ac:dyDescent="0.3">
      <c r="A7">
        <v>350</v>
      </c>
      <c r="B7">
        <v>35</v>
      </c>
      <c r="C7">
        <v>22.8</v>
      </c>
      <c r="D7">
        <v>9.6009122009999999</v>
      </c>
      <c r="E7">
        <v>55.348799999999997</v>
      </c>
      <c r="F7">
        <f t="shared" si="0"/>
        <v>40.646652805074268</v>
      </c>
      <c r="G7">
        <f>A7*'[1]Time Interval'!$AF$3</f>
        <v>14.702147194925731</v>
      </c>
      <c r="I7">
        <f>C7/'[1]Time Interval'!$AI$15</f>
        <v>1978.5684678423086</v>
      </c>
      <c r="J7">
        <f>'[1]Time Interval'!$AA$15*A7</f>
        <v>9.7472989639619104E-2</v>
      </c>
      <c r="K7">
        <f t="shared" si="1"/>
        <v>17085.355184179563</v>
      </c>
      <c r="M7">
        <f t="shared" si="3"/>
        <v>2.3747743467152245</v>
      </c>
      <c r="N7">
        <f>STDEV(K1:K24)/AVERAGE(K1:K24)*100</f>
        <v>4.2310480225188716</v>
      </c>
      <c r="P7">
        <f>F7/('[1]Time Interval'!$AI$4^2)</f>
        <v>901072.91889891098</v>
      </c>
      <c r="Q7">
        <f t="shared" si="2"/>
        <v>18883650.400605515</v>
      </c>
    </row>
    <row r="8" spans="1:18" x14ac:dyDescent="0.3">
      <c r="A8">
        <v>410</v>
      </c>
      <c r="B8">
        <v>41</v>
      </c>
      <c r="C8">
        <v>25.8</v>
      </c>
      <c r="D8">
        <v>9.8061573549999999</v>
      </c>
      <c r="E8">
        <v>66.549599999999998</v>
      </c>
      <c r="F8">
        <f t="shared" si="0"/>
        <v>49.327084714515571</v>
      </c>
      <c r="G8">
        <f>A8*'[1]Time Interval'!$AF$3</f>
        <v>17.222515285484427</v>
      </c>
      <c r="I8">
        <f>C8/'[1]Time Interval'!$AI$15</f>
        <v>2238.9064241373494</v>
      </c>
      <c r="J8">
        <f>'[1]Time Interval'!$AA$15*A8</f>
        <v>0.11418264500641095</v>
      </c>
      <c r="K8">
        <f t="shared" si="1"/>
        <v>16698.574662181873</v>
      </c>
      <c r="M8">
        <f t="shared" si="3"/>
        <v>2.6309999998975133</v>
      </c>
      <c r="P8">
        <f>F8/('[1]Time Interval'!$AI$4^2)</f>
        <v>1093504.5603295942</v>
      </c>
      <c r="Q8">
        <f t="shared" si="2"/>
        <v>18635832.102417577</v>
      </c>
    </row>
    <row r="9" spans="1:18" x14ac:dyDescent="0.3">
      <c r="A9">
        <v>470</v>
      </c>
      <c r="B9">
        <v>47</v>
      </c>
      <c r="C9">
        <v>29.4</v>
      </c>
      <c r="D9">
        <v>9.3956670469999999</v>
      </c>
      <c r="E9">
        <v>75.722399999999993</v>
      </c>
      <c r="F9">
        <f t="shared" si="0"/>
        <v>55.979516623956869</v>
      </c>
      <c r="G9">
        <f>A9*'[1]Time Interval'!$AF$3</f>
        <v>19.742883376043125</v>
      </c>
      <c r="I9">
        <f>C9/'[1]Time Interval'!$AI$15</f>
        <v>2551.311971691398</v>
      </c>
      <c r="J9">
        <f>'[1]Time Interval'!$AA$15*A9</f>
        <v>0.13089230037320279</v>
      </c>
      <c r="K9">
        <f t="shared" si="1"/>
        <v>16768.084285973808</v>
      </c>
      <c r="M9">
        <f t="shared" si="3"/>
        <v>3.1291019416644086</v>
      </c>
      <c r="P9">
        <f>F9/('[1]Time Interval'!$AI$4^2)</f>
        <v>1240978.6036945672</v>
      </c>
      <c r="Q9">
        <f t="shared" si="2"/>
        <v>17692163.630837277</v>
      </c>
    </row>
    <row r="10" spans="1:18" x14ac:dyDescent="0.3">
      <c r="A10">
        <v>530</v>
      </c>
      <c r="B10">
        <v>53</v>
      </c>
      <c r="C10">
        <v>33.799999999999997</v>
      </c>
      <c r="D10">
        <v>9.2132269099999995</v>
      </c>
      <c r="E10">
        <v>88.264799999999994</v>
      </c>
      <c r="F10">
        <f t="shared" si="0"/>
        <v>66.001548533398164</v>
      </c>
      <c r="G10">
        <f>A10*'[1]Time Interval'!$AF$3</f>
        <v>22.263251466601822</v>
      </c>
      <c r="I10">
        <f>C10/'[1]Time Interval'!$AI$15</f>
        <v>2933.1409742574574</v>
      </c>
      <c r="J10">
        <f>'[1]Time Interval'!$AA$15*A10</f>
        <v>0.14760195573999466</v>
      </c>
      <c r="K10">
        <f t="shared" si="1"/>
        <v>17247.931668060315</v>
      </c>
      <c r="M10">
        <f t="shared" si="3"/>
        <v>3.6686386138296032</v>
      </c>
      <c r="N10">
        <f>AVERAGE(K1:K17)</f>
        <v>16580.295427809579</v>
      </c>
      <c r="P10">
        <f>F10/('[1]Time Interval'!$AI$4^2)</f>
        <v>1463151.4253841045</v>
      </c>
      <c r="Q10">
        <f t="shared" si="2"/>
        <v>17828701.049099386</v>
      </c>
    </row>
    <row r="11" spans="1:18" x14ac:dyDescent="0.3">
      <c r="A11">
        <v>590</v>
      </c>
      <c r="B11">
        <v>59</v>
      </c>
      <c r="C11">
        <v>36.200000000000003</v>
      </c>
      <c r="D11">
        <v>9.2132269099999995</v>
      </c>
      <c r="E11">
        <v>96.2988</v>
      </c>
      <c r="F11">
        <f t="shared" si="0"/>
        <v>71.51518044283948</v>
      </c>
      <c r="G11">
        <f>A11*'[1]Time Interval'!$AF$3</f>
        <v>24.78361955716052</v>
      </c>
      <c r="I11">
        <f>C11/'[1]Time Interval'!$AI$15</f>
        <v>3141.4113392934901</v>
      </c>
      <c r="J11">
        <f>'[1]Time Interval'!$AA$15*A11</f>
        <v>0.16431161110678649</v>
      </c>
      <c r="K11">
        <f t="shared" si="1"/>
        <v>16726.316762900045</v>
      </c>
      <c r="M11">
        <f t="shared" si="3"/>
        <v>3.9291336633322977</v>
      </c>
      <c r="P11">
        <f>F11/('[1]Time Interval'!$AI$4^2)</f>
        <v>1585380.0482967945</v>
      </c>
      <c r="Q11">
        <f t="shared" si="2"/>
        <v>16791833.295281142</v>
      </c>
      <c r="R11">
        <f>_xlfn.STDEV.P(Q1:Q23)*100/R12</f>
        <v>15.206206175120967</v>
      </c>
    </row>
    <row r="12" spans="1:18" x14ac:dyDescent="0.3">
      <c r="A12">
        <v>650</v>
      </c>
      <c r="B12">
        <v>65</v>
      </c>
      <c r="C12">
        <v>40</v>
      </c>
      <c r="D12">
        <v>9.4184720639999995</v>
      </c>
      <c r="E12">
        <v>107.8116</v>
      </c>
      <c r="F12">
        <f t="shared" si="0"/>
        <v>80.507612352280788</v>
      </c>
      <c r="G12">
        <f>A12*'[1]Time Interval'!$AF$3</f>
        <v>27.303987647719214</v>
      </c>
      <c r="I12">
        <f>C12/'[1]Time Interval'!$AI$15</f>
        <v>3471.1727506005413</v>
      </c>
      <c r="J12">
        <f>'[1]Time Interval'!$AA$15*A12</f>
        <v>0.18102126647357833</v>
      </c>
      <c r="K12">
        <f t="shared" si="1"/>
        <v>16896.773162119851</v>
      </c>
      <c r="M12">
        <f t="shared" si="3"/>
        <v>4.2469733655516206</v>
      </c>
      <c r="P12">
        <f>F12/('[1]Time Interval'!$AI$4^2)</f>
        <v>1784728.2432760487</v>
      </c>
      <c r="Q12">
        <f t="shared" si="2"/>
        <v>16656013.202401444</v>
      </c>
      <c r="R12">
        <f>AVERAGE(Q1:Q23)</f>
        <v>18181389.428527132</v>
      </c>
    </row>
    <row r="13" spans="1:18" x14ac:dyDescent="0.3">
      <c r="A13">
        <v>710</v>
      </c>
      <c r="B13">
        <v>71</v>
      </c>
      <c r="C13">
        <v>43</v>
      </c>
      <c r="D13">
        <v>9.8061573549999999</v>
      </c>
      <c r="E13">
        <v>120.9624</v>
      </c>
      <c r="F13">
        <f t="shared" si="0"/>
        <v>91.138044261722087</v>
      </c>
      <c r="G13">
        <f>A13*'[1]Time Interval'!$AF$3</f>
        <v>29.824355738277912</v>
      </c>
      <c r="I13">
        <f>C13/'[1]Time Interval'!$AI$15</f>
        <v>3731.5107068955817</v>
      </c>
      <c r="J13">
        <f>'[1]Time Interval'!$AA$15*A13</f>
        <v>0.19773092184037019</v>
      </c>
      <c r="K13">
        <f t="shared" si="1"/>
        <v>16738.076261007835</v>
      </c>
      <c r="M13">
        <f t="shared" si="3"/>
        <v>4.3849999998291889</v>
      </c>
      <c r="P13">
        <f>F13/('[1]Time Interval'!$AI$4^2)</f>
        <v>2020388.3443852989</v>
      </c>
      <c r="Q13">
        <f t="shared" si="2"/>
        <v>16800591.752617627</v>
      </c>
    </row>
    <row r="14" spans="1:18" x14ac:dyDescent="0.3">
      <c r="A14">
        <v>770</v>
      </c>
      <c r="B14">
        <v>77</v>
      </c>
      <c r="C14">
        <v>45.8</v>
      </c>
      <c r="D14">
        <v>10.3990878</v>
      </c>
      <c r="E14">
        <v>134.56559999999999</v>
      </c>
      <c r="F14">
        <f t="shared" si="0"/>
        <v>102.22087617116338</v>
      </c>
      <c r="G14">
        <f>A14*'[1]Time Interval'!$AF$3</f>
        <v>32.344723828836607</v>
      </c>
      <c r="I14">
        <f>C14/'[1]Time Interval'!$AI$15</f>
        <v>3974.4927994376194</v>
      </c>
      <c r="J14">
        <f>'[1]Time Interval'!$AA$15*A14</f>
        <v>0.21444057720716203</v>
      </c>
      <c r="K14">
        <f t="shared" si="1"/>
        <v>16537.813450785685</v>
      </c>
      <c r="M14">
        <f t="shared" si="3"/>
        <v>4.4042324558505985</v>
      </c>
      <c r="P14">
        <f>F14/('[1]Time Interval'!$AI$4^2)</f>
        <v>2266077.4481399767</v>
      </c>
      <c r="Q14">
        <f t="shared" si="2"/>
        <v>16948169.68717302</v>
      </c>
    </row>
    <row r="15" spans="1:18" x14ac:dyDescent="0.3">
      <c r="A15">
        <v>830</v>
      </c>
      <c r="B15">
        <v>83</v>
      </c>
      <c r="C15">
        <v>49</v>
      </c>
      <c r="D15">
        <v>11.197263400000001</v>
      </c>
      <c r="E15">
        <v>144.03479999999999</v>
      </c>
      <c r="F15">
        <f t="shared" si="0"/>
        <v>109.16970808060469</v>
      </c>
      <c r="G15">
        <f>A15*'[1]Time Interval'!$AF$3</f>
        <v>34.865091919395304</v>
      </c>
      <c r="I15">
        <f>C15/'[1]Time Interval'!$AI$15</f>
        <v>4252.186619485663</v>
      </c>
      <c r="J15">
        <f>'[1]Time Interval'!$AA$15*A15</f>
        <v>0.23115023257395387</v>
      </c>
      <c r="K15">
        <f t="shared" si="1"/>
        <v>16505.680736479291</v>
      </c>
      <c r="M15">
        <f t="shared" si="3"/>
        <v>4.3760692456337145</v>
      </c>
      <c r="P15">
        <f>F15/('[1]Time Interval'!$AI$4^2)</f>
        <v>2420122.2173760924</v>
      </c>
      <c r="Q15">
        <f t="shared" si="2"/>
        <v>16409682.640497161</v>
      </c>
    </row>
    <row r="16" spans="1:18" x14ac:dyDescent="0.3">
      <c r="A16">
        <v>890</v>
      </c>
      <c r="B16">
        <v>89</v>
      </c>
      <c r="C16">
        <v>51.8</v>
      </c>
      <c r="D16">
        <v>13.38654504</v>
      </c>
      <c r="E16">
        <v>158.63640000000001</v>
      </c>
      <c r="F16">
        <f t="shared" si="0"/>
        <v>121.25093999004601</v>
      </c>
      <c r="G16">
        <f>A16*'[1]Time Interval'!$AF$3</f>
        <v>37.385460009954002</v>
      </c>
      <c r="I16">
        <f>C16/'[1]Time Interval'!$AI$15</f>
        <v>4495.1687120277011</v>
      </c>
      <c r="J16">
        <f>'[1]Time Interval'!$AA$15*A16</f>
        <v>0.24785988794074573</v>
      </c>
      <c r="K16">
        <f t="shared" si="1"/>
        <v>16356.820727510729</v>
      </c>
      <c r="M16">
        <f t="shared" si="3"/>
        <v>3.8695570698203094</v>
      </c>
      <c r="P16">
        <f>F16/('[1]Time Interval'!$AI$4^2)</f>
        <v>2687944.2924861968</v>
      </c>
      <c r="Q16">
        <f t="shared" si="2"/>
        <v>16636866.723630557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topLeftCell="I1" workbookViewId="0">
      <selection activeCell="R14" sqref="R14"/>
    </sheetView>
  </sheetViews>
  <sheetFormatPr defaultRowHeight="14.4" x14ac:dyDescent="0.3"/>
  <cols>
    <col min="10" max="10" width="12" bestFit="1" customWidth="1"/>
  </cols>
  <sheetData>
    <row r="1" spans="1:18" x14ac:dyDescent="0.3">
      <c r="A1">
        <v>60</v>
      </c>
      <c r="B1">
        <v>6</v>
      </c>
      <c r="C1">
        <v>4.5999999999999996</v>
      </c>
      <c r="D1">
        <v>6.2029646522234909</v>
      </c>
      <c r="E1">
        <v>9.048</v>
      </c>
      <c r="F1">
        <f t="shared" ref="F1:F5" si="0">E1-G1</f>
        <v>3.8558568988730011</v>
      </c>
      <c r="G1">
        <f>A1*'[1]Time Interval'!$AF$4</f>
        <v>5.1921431011269989</v>
      </c>
      <c r="I1">
        <f>C1/'[1]Time Interval'!$AI$16</f>
        <v>399.18486631906222</v>
      </c>
      <c r="J1">
        <f>'[1]Time Interval'!$AA$16*A1</f>
        <v>8.1111944278950514E-3</v>
      </c>
      <c r="K1">
        <f t="shared" ref="K1:K2" si="1">I1/(J1^0.98349)</f>
        <v>45453.595915149235</v>
      </c>
      <c r="M1">
        <f t="shared" ref="M1:M2" si="2">C1/D1</f>
        <v>0.74158088235294095</v>
      </c>
      <c r="P1">
        <f>F1/('[1]Time Interval'!$AI$4^2)</f>
        <v>85478.335630388203</v>
      </c>
      <c r="Q1">
        <f>P1/(J1^1.4631)</f>
        <v>97965705.256388947</v>
      </c>
    </row>
    <row r="2" spans="1:18" x14ac:dyDescent="0.3">
      <c r="A2">
        <v>90</v>
      </c>
      <c r="B2">
        <v>9</v>
      </c>
      <c r="C2">
        <v>7</v>
      </c>
      <c r="D2">
        <v>7.7993158490000001</v>
      </c>
      <c r="E2">
        <v>16.2864</v>
      </c>
      <c r="F2">
        <f t="shared" si="0"/>
        <v>8.4981853483095016</v>
      </c>
      <c r="G2">
        <f>A2*'[1]Time Interval'!$AF$4</f>
        <v>7.7882146516904989</v>
      </c>
      <c r="I2">
        <f>C2/'[1]Time Interval'!$AI$16</f>
        <v>607.45523135509472</v>
      </c>
      <c r="J2">
        <f>'[1]Time Interval'!$AA$16*A2</f>
        <v>1.2166791641842577E-2</v>
      </c>
      <c r="K2">
        <f t="shared" si="1"/>
        <v>46422.065786078747</v>
      </c>
      <c r="M2">
        <f t="shared" si="2"/>
        <v>0.89751461993907</v>
      </c>
      <c r="P2">
        <f>F2/('[1]Time Interval'!$AI$4^2)</f>
        <v>188391.51931814794</v>
      </c>
      <c r="Q2">
        <f t="shared" ref="Q2:Q15" si="3">P2/(J2^1.4631)</f>
        <v>119299943.90317389</v>
      </c>
    </row>
    <row r="3" spans="1:18" x14ac:dyDescent="0.3">
      <c r="A3">
        <v>140</v>
      </c>
      <c r="B3">
        <v>14</v>
      </c>
      <c r="C3">
        <v>10.4</v>
      </c>
      <c r="D3">
        <v>9.0079817559999995</v>
      </c>
      <c r="E3">
        <v>28.6572</v>
      </c>
      <c r="F3">
        <f t="shared" si="0"/>
        <v>16.542199430703668</v>
      </c>
      <c r="G3">
        <f>A3*'[1]Time Interval'!$AF$4</f>
        <v>12.115000569296331</v>
      </c>
      <c r="I3">
        <f>C3/'[1]Time Interval'!$AI$16</f>
        <v>902.50491515614078</v>
      </c>
      <c r="J3">
        <f>'[1]Time Interval'!$AA$16*A3</f>
        <v>1.8926120331755121E-2</v>
      </c>
      <c r="K3">
        <f t="shared" ref="K3:K15" si="4">I3/(J3^0.98349)</f>
        <v>44662.421489175445</v>
      </c>
      <c r="M3">
        <f t="shared" ref="M3:M15" si="5">C3/D3</f>
        <v>1.1545316455678667</v>
      </c>
      <c r="P3">
        <f>F3/('[1]Time Interval'!$AI$4^2)</f>
        <v>366714.76978717541</v>
      </c>
      <c r="Q3">
        <f t="shared" si="3"/>
        <v>121663296.4325005</v>
      </c>
    </row>
    <row r="4" spans="1:18" x14ac:dyDescent="0.3">
      <c r="A4">
        <v>190</v>
      </c>
      <c r="B4">
        <v>19</v>
      </c>
      <c r="C4">
        <v>13.6</v>
      </c>
      <c r="D4">
        <v>10.01140251</v>
      </c>
      <c r="E4">
        <v>42.088799999999999</v>
      </c>
      <c r="F4">
        <f t="shared" si="0"/>
        <v>25.647013513097836</v>
      </c>
      <c r="G4">
        <f>A4*'[1]Time Interval'!$AF$4</f>
        <v>16.441786486902163</v>
      </c>
      <c r="I4">
        <f>C4/'[1]Time Interval'!$AI$16</f>
        <v>1180.198735204184</v>
      </c>
      <c r="J4">
        <f>'[1]Time Interval'!$AA$16*A4</f>
        <v>2.5685449021667663E-2</v>
      </c>
      <c r="K4">
        <f t="shared" si="4"/>
        <v>43252.569999081825</v>
      </c>
      <c r="M4">
        <f t="shared" si="5"/>
        <v>1.3584510248604518</v>
      </c>
      <c r="P4">
        <f>F4/('[1]Time Interval'!$AI$4^2)</f>
        <v>568554.30232134345</v>
      </c>
      <c r="Q4">
        <f t="shared" si="3"/>
        <v>120658705.91477984</v>
      </c>
    </row>
    <row r="5" spans="1:18" x14ac:dyDescent="0.3">
      <c r="A5">
        <v>240</v>
      </c>
      <c r="B5">
        <v>24</v>
      </c>
      <c r="C5">
        <v>17.399999999999999</v>
      </c>
      <c r="D5">
        <v>10.99201824</v>
      </c>
      <c r="E5">
        <v>56.144399999999997</v>
      </c>
      <c r="F5">
        <f t="shared" si="0"/>
        <v>35.375827595491998</v>
      </c>
      <c r="G5">
        <f>A5*'[1]Time Interval'!$AF$4</f>
        <v>20.768572404507996</v>
      </c>
      <c r="I5">
        <f>C5/'[1]Time Interval'!$AI$16</f>
        <v>1509.9601465112353</v>
      </c>
      <c r="J5">
        <f>'[1]Time Interval'!$AA$16*A5</f>
        <v>3.2444777711580206E-2</v>
      </c>
      <c r="K5">
        <f t="shared" si="4"/>
        <v>43978.426068402528</v>
      </c>
      <c r="M5">
        <f t="shared" si="5"/>
        <v>1.5829668055572657</v>
      </c>
      <c r="P5">
        <f>F5/('[1]Time Interval'!$AI$4^2)</f>
        <v>784226.941952653</v>
      </c>
      <c r="Q5">
        <f t="shared" si="3"/>
        <v>118245819.91023886</v>
      </c>
    </row>
    <row r="6" spans="1:18" x14ac:dyDescent="0.3">
      <c r="A6">
        <v>290</v>
      </c>
      <c r="B6">
        <v>29</v>
      </c>
      <c r="C6">
        <v>21.4</v>
      </c>
      <c r="D6">
        <v>12.200684150000001</v>
      </c>
      <c r="E6">
        <v>71.245199999999997</v>
      </c>
      <c r="F6">
        <f t="shared" ref="F6:F15" si="6">E6-G6</f>
        <v>46.149841677886172</v>
      </c>
      <c r="G6">
        <f>A6*'[1]Time Interval'!$AF$4</f>
        <v>25.095358322113828</v>
      </c>
      <c r="I6">
        <f>C6/'[1]Time Interval'!$AI$16</f>
        <v>1857.0774215712895</v>
      </c>
      <c r="J6">
        <f>'[1]Time Interval'!$AA$16*A6</f>
        <v>3.9204106401492751E-2</v>
      </c>
      <c r="K6">
        <f t="shared" si="4"/>
        <v>44902.896317674909</v>
      </c>
      <c r="M6">
        <f t="shared" si="5"/>
        <v>1.7540000000737661</v>
      </c>
      <c r="N6">
        <f>STDEV(K1:K23)/AVERAGE(K1:K23)*100</f>
        <v>2.7054840082783258</v>
      </c>
      <c r="P6">
        <f>F6/('[1]Time Interval'!$AI$4^2)</f>
        <v>1023070.0359716748</v>
      </c>
      <c r="Q6">
        <f t="shared" si="3"/>
        <v>116950467.12015961</v>
      </c>
    </row>
    <row r="7" spans="1:18" x14ac:dyDescent="0.3">
      <c r="A7">
        <v>340</v>
      </c>
      <c r="B7">
        <v>34</v>
      </c>
      <c r="C7">
        <v>25.4</v>
      </c>
      <c r="D7">
        <v>13.819840360000001</v>
      </c>
      <c r="E7">
        <v>89.403599999999997</v>
      </c>
      <c r="F7">
        <f t="shared" si="6"/>
        <v>59.98145576028034</v>
      </c>
      <c r="G7">
        <f>A7*'[1]Time Interval'!$AF$4</f>
        <v>29.42214423971966</v>
      </c>
      <c r="I7">
        <f>C7/'[1]Time Interval'!$AI$16</f>
        <v>2204.1946966313435</v>
      </c>
      <c r="J7">
        <f>'[1]Time Interval'!$AA$16*A7</f>
        <v>4.596343509140529E-2</v>
      </c>
      <c r="K7">
        <f t="shared" si="4"/>
        <v>45577.857347652047</v>
      </c>
      <c r="M7">
        <f t="shared" si="5"/>
        <v>1.8379372943784134</v>
      </c>
      <c r="P7">
        <f>F7/('[1]Time Interval'!$AI$4^2)</f>
        <v>1329695.3547666899</v>
      </c>
      <c r="Q7">
        <f t="shared" si="3"/>
        <v>120441582.87216821</v>
      </c>
    </row>
    <row r="8" spans="1:18" x14ac:dyDescent="0.3">
      <c r="A8">
        <v>390</v>
      </c>
      <c r="B8">
        <v>39</v>
      </c>
      <c r="C8">
        <v>29.2</v>
      </c>
      <c r="D8">
        <v>14.8004561</v>
      </c>
      <c r="E8">
        <v>105.25320000000001</v>
      </c>
      <c r="F8">
        <f t="shared" si="6"/>
        <v>71.504269842674518</v>
      </c>
      <c r="G8">
        <f>A8*'[1]Time Interval'!$AF$4</f>
        <v>33.748930157325496</v>
      </c>
      <c r="I8">
        <f>C8/'[1]Time Interval'!$AI$16</f>
        <v>2533.9561079383952</v>
      </c>
      <c r="J8">
        <f>'[1]Time Interval'!$AA$16*A8</f>
        <v>5.2722763781317836E-2</v>
      </c>
      <c r="K8">
        <f t="shared" si="4"/>
        <v>45782.669227274666</v>
      </c>
      <c r="M8">
        <f t="shared" si="5"/>
        <v>1.9729121726187884</v>
      </c>
      <c r="P8">
        <f>F8/('[1]Time Interval'!$AI$4^2)</f>
        <v>1585138.1773022818</v>
      </c>
      <c r="Q8">
        <f t="shared" si="3"/>
        <v>117465844.62227821</v>
      </c>
    </row>
    <row r="9" spans="1:18" x14ac:dyDescent="0.3">
      <c r="A9">
        <v>440</v>
      </c>
      <c r="B9">
        <v>44</v>
      </c>
      <c r="C9">
        <v>33</v>
      </c>
      <c r="D9">
        <v>15.781071839999999</v>
      </c>
      <c r="E9">
        <v>124.3164</v>
      </c>
      <c r="F9">
        <f t="shared" si="6"/>
        <v>86.24068392506868</v>
      </c>
      <c r="G9">
        <f>A9*'[1]Time Interval'!$AF$4</f>
        <v>38.075716074931329</v>
      </c>
      <c r="I9">
        <f>C9/'[1]Time Interval'!$AI$16</f>
        <v>2863.7175192454465</v>
      </c>
      <c r="J9">
        <f>'[1]Time Interval'!$AA$16*A9</f>
        <v>5.9482092471230381E-2</v>
      </c>
      <c r="K9">
        <f t="shared" si="4"/>
        <v>45952.490651120454</v>
      </c>
      <c r="M9">
        <f t="shared" si="5"/>
        <v>2.0911127162069874</v>
      </c>
      <c r="P9">
        <f>F9/('[1]Time Interval'!$AI$4^2)</f>
        <v>1911821.5013881519</v>
      </c>
      <c r="Q9">
        <f t="shared" si="3"/>
        <v>118752520.73678955</v>
      </c>
    </row>
    <row r="10" spans="1:18" x14ac:dyDescent="0.3">
      <c r="A10">
        <v>490</v>
      </c>
      <c r="B10">
        <v>49</v>
      </c>
      <c r="C10">
        <v>36.200000000000003</v>
      </c>
      <c r="D10">
        <v>16.784492589999999</v>
      </c>
      <c r="E10">
        <v>144.768</v>
      </c>
      <c r="F10">
        <f t="shared" si="6"/>
        <v>102.36549800746283</v>
      </c>
      <c r="G10">
        <f>A10*'[1]Time Interval'!$AF$4</f>
        <v>42.402501992537161</v>
      </c>
      <c r="I10">
        <f>C10/'[1]Time Interval'!$AI$16</f>
        <v>3141.4113392934901</v>
      </c>
      <c r="J10">
        <f>'[1]Time Interval'!$AA$16*A10</f>
        <v>6.6241421161142927E-2</v>
      </c>
      <c r="K10">
        <f t="shared" si="4"/>
        <v>45345.272496079291</v>
      </c>
      <c r="M10">
        <f t="shared" si="5"/>
        <v>2.1567527171817833</v>
      </c>
      <c r="N10">
        <f>AVERAGE(K1:K16)</f>
        <v>44639.260165593609</v>
      </c>
      <c r="P10">
        <f>F10/('[1]Time Interval'!$AI$4^2)</f>
        <v>2269283.488765162</v>
      </c>
      <c r="Q10">
        <f t="shared" si="3"/>
        <v>120418711.25103484</v>
      </c>
    </row>
    <row r="11" spans="1:18" x14ac:dyDescent="0.3">
      <c r="A11">
        <v>540</v>
      </c>
      <c r="B11">
        <v>54</v>
      </c>
      <c r="C11">
        <v>39.6</v>
      </c>
      <c r="D11">
        <v>16.602052449999999</v>
      </c>
      <c r="E11">
        <v>159.55680000000001</v>
      </c>
      <c r="F11">
        <f t="shared" si="6"/>
        <v>112.82751208985701</v>
      </c>
      <c r="G11">
        <f>A11*'[1]Time Interval'!$AF$4</f>
        <v>46.729287910142993</v>
      </c>
      <c r="I11">
        <f>C11/'[1]Time Interval'!$AI$16</f>
        <v>3436.4610230945359</v>
      </c>
      <c r="J11">
        <f>'[1]Time Interval'!$AA$16*A11</f>
        <v>7.3000749851055466E-2</v>
      </c>
      <c r="K11">
        <f t="shared" si="4"/>
        <v>45083.501119449335</v>
      </c>
      <c r="M11">
        <f t="shared" si="5"/>
        <v>2.3852472529684126</v>
      </c>
      <c r="P11">
        <f>F11/('[1]Time Interval'!$AI$4^2)</f>
        <v>2501210.0292356131</v>
      </c>
      <c r="Q11">
        <f t="shared" si="3"/>
        <v>115137277.98124181</v>
      </c>
      <c r="R11">
        <f>_xlfn.STDEV.P(Q1:Q23)*100/R12</f>
        <v>5.8727363283994807</v>
      </c>
    </row>
    <row r="12" spans="1:18" x14ac:dyDescent="0.3">
      <c r="A12">
        <v>590</v>
      </c>
      <c r="B12">
        <v>59</v>
      </c>
      <c r="C12">
        <v>42.4</v>
      </c>
      <c r="D12">
        <v>16.989737739999999</v>
      </c>
      <c r="E12">
        <v>177.3252</v>
      </c>
      <c r="F12">
        <f t="shared" si="6"/>
        <v>126.26912617225116</v>
      </c>
      <c r="G12">
        <f>A12*'[1]Time Interval'!$AF$4</f>
        <v>51.056073827748826</v>
      </c>
      <c r="I12">
        <f>C12/'[1]Time Interval'!$AI$16</f>
        <v>3679.4431156365736</v>
      </c>
      <c r="J12">
        <f>'[1]Time Interval'!$AA$16*A12</f>
        <v>7.9760078540968005E-2</v>
      </c>
      <c r="K12">
        <f t="shared" si="4"/>
        <v>44245.081554526376</v>
      </c>
      <c r="M12">
        <f t="shared" si="5"/>
        <v>2.4956241614121586</v>
      </c>
      <c r="P12">
        <f>F12/('[1]Time Interval'!$AI$4^2)</f>
        <v>2799189.6560949143</v>
      </c>
      <c r="Q12">
        <f t="shared" si="3"/>
        <v>113195680.01783556</v>
      </c>
      <c r="R12">
        <f>AVERAGE(Q1:Q23)</f>
        <v>114771313.18761954</v>
      </c>
    </row>
    <row r="13" spans="1:18" x14ac:dyDescent="0.3">
      <c r="A13">
        <v>640</v>
      </c>
      <c r="B13">
        <v>64</v>
      </c>
      <c r="C13">
        <v>45.4</v>
      </c>
      <c r="D13">
        <v>17.400228049999999</v>
      </c>
      <c r="E13">
        <v>193.34639999999999</v>
      </c>
      <c r="F13">
        <f t="shared" si="6"/>
        <v>137.96354025464532</v>
      </c>
      <c r="G13">
        <f>A13*'[1]Time Interval'!$AF$4</f>
        <v>55.382859745354658</v>
      </c>
      <c r="I13">
        <f>C13/'[1]Time Interval'!$AI$16</f>
        <v>3939.7810719316144</v>
      </c>
      <c r="J13">
        <f>'[1]Time Interval'!$AA$16*A13</f>
        <v>8.6519407230880557E-2</v>
      </c>
      <c r="K13">
        <f t="shared" si="4"/>
        <v>43733.103558434159</v>
      </c>
      <c r="M13">
        <f t="shared" si="5"/>
        <v>2.6091612057923577</v>
      </c>
      <c r="P13">
        <f>F13/('[1]Time Interval'!$AI$4^2)</f>
        <v>3058436.5830822196</v>
      </c>
      <c r="Q13">
        <f t="shared" si="3"/>
        <v>109801599.42162843</v>
      </c>
    </row>
    <row r="14" spans="1:18" x14ac:dyDescent="0.3">
      <c r="A14">
        <v>690</v>
      </c>
      <c r="B14">
        <v>69</v>
      </c>
      <c r="C14">
        <v>48</v>
      </c>
      <c r="D14">
        <v>17.400228049999999</v>
      </c>
      <c r="E14">
        <v>209.976</v>
      </c>
      <c r="F14">
        <f t="shared" si="6"/>
        <v>150.2663543370395</v>
      </c>
      <c r="G14">
        <f>A14*'[1]Time Interval'!$AF$4</f>
        <v>59.70964566296049</v>
      </c>
      <c r="I14">
        <f>C14/'[1]Time Interval'!$AI$16</f>
        <v>4165.4073007206498</v>
      </c>
      <c r="J14">
        <f>'[1]Time Interval'!$AA$16*A14</f>
        <v>9.3278735920793096E-2</v>
      </c>
      <c r="K14">
        <f t="shared" si="4"/>
        <v>42940.38494533614</v>
      </c>
      <c r="M14">
        <f t="shared" si="5"/>
        <v>2.7585845347584397</v>
      </c>
      <c r="P14">
        <f>F14/('[1]Time Interval'!$AI$4^2)</f>
        <v>3331170.7894892385</v>
      </c>
      <c r="Q14">
        <f t="shared" si="3"/>
        <v>107129209.76489128</v>
      </c>
    </row>
    <row r="15" spans="1:18" x14ac:dyDescent="0.3">
      <c r="A15">
        <v>740</v>
      </c>
      <c r="B15">
        <v>74</v>
      </c>
      <c r="C15">
        <v>50.6</v>
      </c>
      <c r="D15">
        <v>17.012542759999999</v>
      </c>
      <c r="E15">
        <v>226.32480000000001</v>
      </c>
      <c r="F15">
        <f t="shared" si="6"/>
        <v>162.28836841943368</v>
      </c>
      <c r="G15">
        <f>A15*'[1]Time Interval'!$AF$4</f>
        <v>64.03643158056633</v>
      </c>
      <c r="I15">
        <f>C15/'[1]Time Interval'!$AI$16</f>
        <v>4391.0335295096847</v>
      </c>
      <c r="J15">
        <f>'[1]Time Interval'!$AA$16*A15</f>
        <v>0.10003806461070563</v>
      </c>
      <c r="K15">
        <f t="shared" si="4"/>
        <v>42256.566008469061</v>
      </c>
      <c r="M15">
        <f t="shared" si="5"/>
        <v>2.9742761393065269</v>
      </c>
      <c r="P15">
        <f>F15/('[1]Time Interval'!$AI$4^2)</f>
        <v>3597680.0977025433</v>
      </c>
      <c r="Q15">
        <f t="shared" si="3"/>
        <v>104443332.60918358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RPM</vt:lpstr>
      <vt:lpstr>5 RPM</vt:lpstr>
      <vt:lpstr>10 RPM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Sibasish Panda</dc:creator>
  <cp:lastModifiedBy>Sibasish Panda</cp:lastModifiedBy>
  <dcterms:created xsi:type="dcterms:W3CDTF">2023-03-17T12:18:50Z</dcterms:created>
  <dcterms:modified xsi:type="dcterms:W3CDTF">2023-05-08T07:53:01Z</dcterms:modified>
</cp:coreProperties>
</file>