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T Kanpur\IIT Kanpur\Porous Media Lab\Research\Actual Experiments\Processing\Volume_profiling\"/>
    </mc:Choice>
  </mc:AlternateContent>
  <bookViews>
    <workbookView xWindow="0" yWindow="0" windowWidth="11496" windowHeight="10308" firstSheet="3" activeTab="6"/>
  </bookViews>
  <sheets>
    <sheet name="1 RPM" sheetId="1" r:id="rId1"/>
    <sheet name="5 RPM" sheetId="2" r:id="rId2"/>
    <sheet name="10 RPM" sheetId="3" r:id="rId3"/>
    <sheet name="15 RPM" sheetId="4" r:id="rId4"/>
    <sheet name="20 RPM" sheetId="5" r:id="rId5"/>
    <sheet name="25 RPM" sheetId="6" r:id="rId6"/>
    <sheet name="30 RPM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7" l="1"/>
  <c r="F1" i="7" s="1"/>
  <c r="P1" i="7" s="1"/>
  <c r="G2" i="7"/>
  <c r="F2" i="7" s="1"/>
  <c r="P2" i="7" s="1"/>
  <c r="G3" i="7"/>
  <c r="F3" i="7" s="1"/>
  <c r="P3" i="7" s="1"/>
  <c r="G4" i="7"/>
  <c r="F4" i="7" s="1"/>
  <c r="P4" i="7" s="1"/>
  <c r="G5" i="7"/>
  <c r="F5" i="7" s="1"/>
  <c r="P5" i="7" s="1"/>
  <c r="G6" i="7"/>
  <c r="F6" i="7" s="1"/>
  <c r="P6" i="7" s="1"/>
  <c r="G7" i="7"/>
  <c r="F7" i="7" s="1"/>
  <c r="P7" i="7" s="1"/>
  <c r="G8" i="7"/>
  <c r="F8" i="7" s="1"/>
  <c r="P8" i="7" s="1"/>
  <c r="G9" i="7"/>
  <c r="F9" i="7" s="1"/>
  <c r="P9" i="7" s="1"/>
  <c r="G10" i="7"/>
  <c r="F10" i="7" s="1"/>
  <c r="P10" i="7" s="1"/>
  <c r="G11" i="7"/>
  <c r="F11" i="7" s="1"/>
  <c r="P11" i="7" s="1"/>
  <c r="G12" i="7"/>
  <c r="F12" i="7" s="1"/>
  <c r="P12" i="7" s="1"/>
  <c r="G13" i="7"/>
  <c r="F13" i="7" s="1"/>
  <c r="P13" i="7" s="1"/>
  <c r="G14" i="7"/>
  <c r="F14" i="7" s="1"/>
  <c r="P14" i="7" s="1"/>
  <c r="G15" i="7"/>
  <c r="F15" i="7" s="1"/>
  <c r="P15" i="7" s="1"/>
  <c r="G16" i="7"/>
  <c r="F16" i="7" s="1"/>
  <c r="P16" i="7" s="1"/>
  <c r="G17" i="7"/>
  <c r="F17" i="7" s="1"/>
  <c r="P17" i="7" s="1"/>
  <c r="G18" i="7"/>
  <c r="F18" i="7" s="1"/>
  <c r="P18" i="7" s="1"/>
  <c r="G19" i="7"/>
  <c r="F19" i="7" s="1"/>
  <c r="P19" i="7" s="1"/>
  <c r="G20" i="7"/>
  <c r="F20" i="7" s="1"/>
  <c r="P20" i="7" s="1"/>
  <c r="G21" i="7"/>
  <c r="F21" i="7" s="1"/>
  <c r="P21" i="7" s="1"/>
  <c r="G22" i="7"/>
  <c r="F22" i="7" s="1"/>
  <c r="P22" i="7" s="1"/>
  <c r="G1" i="6"/>
  <c r="F1" i="6" s="1"/>
  <c r="P1" i="6" s="1"/>
  <c r="G1" i="5"/>
  <c r="F1" i="5" s="1"/>
  <c r="P1" i="5" s="1"/>
  <c r="G1" i="4"/>
  <c r="F1" i="4" s="1"/>
  <c r="P1" i="4" s="1"/>
  <c r="G2" i="4"/>
  <c r="F2" i="4" s="1"/>
  <c r="P2" i="4" s="1"/>
  <c r="G3" i="4"/>
  <c r="F3" i="4" s="1"/>
  <c r="P3" i="4" s="1"/>
  <c r="G4" i="4"/>
  <c r="F4" i="4" s="1"/>
  <c r="P4" i="4" s="1"/>
  <c r="G5" i="4"/>
  <c r="F5" i="4" s="1"/>
  <c r="P5" i="4" s="1"/>
  <c r="G6" i="4"/>
  <c r="F6" i="4" s="1"/>
  <c r="P6" i="4" s="1"/>
  <c r="G7" i="4"/>
  <c r="F7" i="4" s="1"/>
  <c r="P7" i="4" s="1"/>
  <c r="G8" i="4"/>
  <c r="F8" i="4" s="1"/>
  <c r="P8" i="4" s="1"/>
  <c r="G9" i="4"/>
  <c r="F9" i="4" s="1"/>
  <c r="P9" i="4" s="1"/>
  <c r="G10" i="4"/>
  <c r="F10" i="4" s="1"/>
  <c r="P10" i="4" s="1"/>
  <c r="G11" i="4"/>
  <c r="F11" i="4" s="1"/>
  <c r="P11" i="4" s="1"/>
  <c r="G12" i="4"/>
  <c r="F12" i="4" s="1"/>
  <c r="P12" i="4" s="1"/>
  <c r="G13" i="4"/>
  <c r="F13" i="4" s="1"/>
  <c r="P13" i="4" s="1"/>
  <c r="G14" i="4"/>
  <c r="F14" i="4" s="1"/>
  <c r="P14" i="4" s="1"/>
  <c r="G15" i="4"/>
  <c r="F15" i="4" s="1"/>
  <c r="P15" i="4" s="1"/>
  <c r="G16" i="4"/>
  <c r="F16" i="4" s="1"/>
  <c r="P16" i="4" s="1"/>
  <c r="G17" i="4"/>
  <c r="F17" i="4" s="1"/>
  <c r="P17" i="4" s="1"/>
  <c r="G1" i="3"/>
  <c r="F1" i="3" s="1"/>
  <c r="P1" i="3" s="1"/>
  <c r="G2" i="3"/>
  <c r="F2" i="3" s="1"/>
  <c r="P2" i="3" s="1"/>
  <c r="G3" i="3"/>
  <c r="F3" i="3" s="1"/>
  <c r="P3" i="3" s="1"/>
  <c r="G4" i="3"/>
  <c r="F4" i="3" s="1"/>
  <c r="P4" i="3" s="1"/>
  <c r="G5" i="3"/>
  <c r="F5" i="3" s="1"/>
  <c r="P5" i="3" s="1"/>
  <c r="G6" i="3"/>
  <c r="F6" i="3" s="1"/>
  <c r="P6" i="3" s="1"/>
  <c r="G7" i="3"/>
  <c r="F7" i="3" s="1"/>
  <c r="P7" i="3" s="1"/>
  <c r="G8" i="3"/>
  <c r="F8" i="3" s="1"/>
  <c r="P8" i="3" s="1"/>
  <c r="G9" i="3"/>
  <c r="F9" i="3" s="1"/>
  <c r="P9" i="3" s="1"/>
  <c r="G10" i="3"/>
  <c r="F10" i="3" s="1"/>
  <c r="P10" i="3" s="1"/>
  <c r="G11" i="3"/>
  <c r="F11" i="3" s="1"/>
  <c r="P11" i="3" s="1"/>
  <c r="G12" i="3"/>
  <c r="F12" i="3" s="1"/>
  <c r="P12" i="3" s="1"/>
  <c r="G1" i="2"/>
  <c r="F1" i="2" s="1"/>
  <c r="P1" i="2" s="1"/>
  <c r="G2" i="2"/>
  <c r="F2" i="2" s="1"/>
  <c r="P2" i="2" s="1"/>
  <c r="G3" i="2"/>
  <c r="F3" i="2" s="1"/>
  <c r="P3" i="2" s="1"/>
  <c r="G4" i="2"/>
  <c r="F4" i="2" s="1"/>
  <c r="P4" i="2" s="1"/>
  <c r="G5" i="2"/>
  <c r="F5" i="2" s="1"/>
  <c r="P5" i="2" s="1"/>
  <c r="G6" i="2"/>
  <c r="F6" i="2" s="1"/>
  <c r="P6" i="2" s="1"/>
  <c r="G7" i="2"/>
  <c r="F7" i="2" s="1"/>
  <c r="P7" i="2" s="1"/>
  <c r="G8" i="2"/>
  <c r="F8" i="2" s="1"/>
  <c r="P8" i="2" s="1"/>
  <c r="G9" i="2"/>
  <c r="F9" i="2" s="1"/>
  <c r="P9" i="2" s="1"/>
  <c r="G10" i="2"/>
  <c r="F10" i="2" s="1"/>
  <c r="P10" i="2" s="1"/>
  <c r="G11" i="2"/>
  <c r="F11" i="2" s="1"/>
  <c r="P11" i="2" s="1"/>
  <c r="G12" i="2"/>
  <c r="F12" i="2" s="1"/>
  <c r="P12" i="2" s="1"/>
  <c r="G13" i="2"/>
  <c r="F13" i="2" s="1"/>
  <c r="P13" i="2" s="1"/>
  <c r="G14" i="2"/>
  <c r="F14" i="2" s="1"/>
  <c r="P14" i="2" s="1"/>
  <c r="G15" i="2"/>
  <c r="F15" i="2" s="1"/>
  <c r="P15" i="2" s="1"/>
  <c r="G16" i="2"/>
  <c r="F16" i="2" s="1"/>
  <c r="P16" i="2" s="1"/>
  <c r="G17" i="2"/>
  <c r="F17" i="2" s="1"/>
  <c r="P17" i="2" s="1"/>
  <c r="G18" i="2"/>
  <c r="F18" i="2" s="1"/>
  <c r="P18" i="2" s="1"/>
  <c r="G19" i="2"/>
  <c r="F19" i="2" s="1"/>
  <c r="P19" i="2" s="1"/>
  <c r="G20" i="2"/>
  <c r="F20" i="2" s="1"/>
  <c r="P20" i="2" s="1"/>
  <c r="G21" i="2"/>
  <c r="F21" i="2" s="1"/>
  <c r="P21" i="2" s="1"/>
  <c r="G22" i="2"/>
  <c r="F22" i="2" s="1"/>
  <c r="P22" i="2" s="1"/>
  <c r="G23" i="2"/>
  <c r="F23" i="2" s="1"/>
  <c r="P23" i="2" s="1"/>
  <c r="G1" i="1"/>
  <c r="F1" i="1" s="1"/>
  <c r="P1" i="1" s="1"/>
  <c r="A2" i="6" l="1"/>
  <c r="G2" i="6" s="1"/>
  <c r="F2" i="6" s="1"/>
  <c r="P2" i="6" s="1"/>
  <c r="A3" i="6"/>
  <c r="G3" i="6" s="1"/>
  <c r="F3" i="6" s="1"/>
  <c r="P3" i="6" s="1"/>
  <c r="A4" i="6"/>
  <c r="G4" i="6" s="1"/>
  <c r="F4" i="6" s="1"/>
  <c r="P4" i="6" s="1"/>
  <c r="A5" i="6"/>
  <c r="G5" i="6" s="1"/>
  <c r="F5" i="6" s="1"/>
  <c r="P5" i="6" s="1"/>
  <c r="A6" i="6"/>
  <c r="G6" i="6" s="1"/>
  <c r="F6" i="6" s="1"/>
  <c r="P6" i="6" s="1"/>
  <c r="A7" i="6"/>
  <c r="G7" i="6" s="1"/>
  <c r="F7" i="6" s="1"/>
  <c r="P7" i="6" s="1"/>
  <c r="A8" i="6"/>
  <c r="G8" i="6" s="1"/>
  <c r="F8" i="6" s="1"/>
  <c r="P8" i="6" s="1"/>
  <c r="A9" i="6"/>
  <c r="G9" i="6" s="1"/>
  <c r="F9" i="6" s="1"/>
  <c r="P9" i="6" s="1"/>
  <c r="A10" i="6"/>
  <c r="G10" i="6" s="1"/>
  <c r="F10" i="6" s="1"/>
  <c r="P10" i="6" s="1"/>
  <c r="A11" i="6"/>
  <c r="G11" i="6" s="1"/>
  <c r="F11" i="6" s="1"/>
  <c r="P11" i="6" s="1"/>
  <c r="A12" i="6"/>
  <c r="G12" i="6" s="1"/>
  <c r="F12" i="6" s="1"/>
  <c r="P12" i="6" s="1"/>
  <c r="A13" i="6"/>
  <c r="G13" i="6" s="1"/>
  <c r="F13" i="6" s="1"/>
  <c r="P13" i="6" s="1"/>
  <c r="A14" i="6"/>
  <c r="G14" i="6" s="1"/>
  <c r="F14" i="6" s="1"/>
  <c r="P14" i="6" s="1"/>
  <c r="A2" i="1"/>
  <c r="G2" i="1" s="1"/>
  <c r="F2" i="1" s="1"/>
  <c r="P2" i="1" s="1"/>
  <c r="A3" i="1"/>
  <c r="G3" i="1" s="1"/>
  <c r="F3" i="1" s="1"/>
  <c r="P3" i="1" s="1"/>
  <c r="A4" i="1"/>
  <c r="G4" i="1" s="1"/>
  <c r="F4" i="1" s="1"/>
  <c r="P4" i="1" s="1"/>
  <c r="A5" i="1"/>
  <c r="G5" i="1" s="1"/>
  <c r="F5" i="1" s="1"/>
  <c r="P5" i="1" s="1"/>
  <c r="A6" i="1"/>
  <c r="G6" i="1" s="1"/>
  <c r="F6" i="1" s="1"/>
  <c r="P6" i="1" s="1"/>
  <c r="A7" i="1"/>
  <c r="G7" i="1" s="1"/>
  <c r="F7" i="1" s="1"/>
  <c r="P7" i="1" s="1"/>
  <c r="A8" i="1"/>
  <c r="G8" i="1" s="1"/>
  <c r="F8" i="1" s="1"/>
  <c r="P8" i="1" s="1"/>
  <c r="A9" i="1"/>
  <c r="G9" i="1" s="1"/>
  <c r="F9" i="1" s="1"/>
  <c r="P9" i="1" s="1"/>
  <c r="A10" i="1"/>
  <c r="G10" i="1" s="1"/>
  <c r="F10" i="1" s="1"/>
  <c r="P10" i="1" s="1"/>
  <c r="A11" i="1"/>
  <c r="G11" i="1" s="1"/>
  <c r="F11" i="1" s="1"/>
  <c r="P11" i="1" s="1"/>
  <c r="A12" i="1"/>
  <c r="G12" i="1" s="1"/>
  <c r="F12" i="1" s="1"/>
  <c r="P12" i="1" s="1"/>
  <c r="A13" i="1"/>
  <c r="G13" i="1" s="1"/>
  <c r="F13" i="1" s="1"/>
  <c r="P13" i="1" s="1"/>
  <c r="A14" i="1"/>
  <c r="G14" i="1" s="1"/>
  <c r="F14" i="1" s="1"/>
  <c r="P14" i="1" s="1"/>
  <c r="A15" i="1"/>
  <c r="G15" i="1" s="1"/>
  <c r="F15" i="1" s="1"/>
  <c r="P15" i="1" s="1"/>
  <c r="A16" i="1"/>
  <c r="G16" i="1" s="1"/>
  <c r="F16" i="1" s="1"/>
  <c r="P16" i="1" s="1"/>
  <c r="A17" i="1"/>
  <c r="G17" i="1" s="1"/>
  <c r="F17" i="1" s="1"/>
  <c r="P17" i="1" s="1"/>
  <c r="A18" i="1"/>
  <c r="G18" i="1" s="1"/>
  <c r="F18" i="1" s="1"/>
  <c r="P18" i="1" s="1"/>
  <c r="A19" i="1"/>
  <c r="G19" i="1" s="1"/>
  <c r="F19" i="1" s="1"/>
  <c r="P19" i="1" s="1"/>
  <c r="A20" i="1"/>
  <c r="G20" i="1" s="1"/>
  <c r="F20" i="1" s="1"/>
  <c r="P20" i="1" s="1"/>
  <c r="A21" i="1"/>
  <c r="G21" i="1" s="1"/>
  <c r="F21" i="1" s="1"/>
  <c r="P21" i="1" s="1"/>
  <c r="A22" i="1"/>
  <c r="G22" i="1" s="1"/>
  <c r="F22" i="1" s="1"/>
  <c r="P22" i="1" s="1"/>
  <c r="A23" i="1"/>
  <c r="G23" i="1" s="1"/>
  <c r="F23" i="1" s="1"/>
  <c r="P23" i="1" s="1"/>
  <c r="I1" i="6" l="1"/>
  <c r="I2" i="6"/>
  <c r="I3" i="6"/>
  <c r="I4" i="6"/>
  <c r="I5" i="6"/>
  <c r="I6" i="6"/>
  <c r="I7" i="6"/>
  <c r="I8" i="6"/>
  <c r="I9" i="6"/>
  <c r="I10" i="6"/>
  <c r="I11" i="6"/>
  <c r="I12" i="6"/>
  <c r="I13" i="6"/>
  <c r="I14" i="6"/>
  <c r="J1" i="7" l="1"/>
  <c r="Q1" i="7" s="1"/>
  <c r="J2" i="7"/>
  <c r="Q2" i="7" s="1"/>
  <c r="J3" i="7"/>
  <c r="Q3" i="7" s="1"/>
  <c r="J4" i="7"/>
  <c r="Q4" i="7" s="1"/>
  <c r="J5" i="7"/>
  <c r="Q5" i="7" s="1"/>
  <c r="J6" i="7"/>
  <c r="Q6" i="7" s="1"/>
  <c r="J7" i="7"/>
  <c r="Q7" i="7" s="1"/>
  <c r="J8" i="7"/>
  <c r="Q8" i="7" s="1"/>
  <c r="J9" i="7"/>
  <c r="Q9" i="7" s="1"/>
  <c r="J10" i="7"/>
  <c r="Q10" i="7" s="1"/>
  <c r="J11" i="7"/>
  <c r="Q11" i="7" s="1"/>
  <c r="J12" i="7"/>
  <c r="Q12" i="7" s="1"/>
  <c r="J13" i="7"/>
  <c r="Q13" i="7" s="1"/>
  <c r="J14" i="7"/>
  <c r="Q14" i="7" s="1"/>
  <c r="J15" i="7"/>
  <c r="Q15" i="7" s="1"/>
  <c r="J16" i="7"/>
  <c r="Q16" i="7" s="1"/>
  <c r="J17" i="7"/>
  <c r="Q17" i="7" s="1"/>
  <c r="J18" i="7"/>
  <c r="Q18" i="7" s="1"/>
  <c r="J19" i="7"/>
  <c r="Q19" i="7" s="1"/>
  <c r="J20" i="7"/>
  <c r="Q20" i="7" s="1"/>
  <c r="J21" i="7"/>
  <c r="Q21" i="7" s="1"/>
  <c r="J22" i="7"/>
  <c r="Q22" i="7" s="1"/>
  <c r="I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J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I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J1" i="4"/>
  <c r="Q1" i="4" s="1"/>
  <c r="J2" i="4"/>
  <c r="Q2" i="4" s="1"/>
  <c r="J3" i="4"/>
  <c r="Q3" i="4" s="1"/>
  <c r="J4" i="4"/>
  <c r="Q4" i="4" s="1"/>
  <c r="J5" i="4"/>
  <c r="Q5" i="4" s="1"/>
  <c r="J6" i="4"/>
  <c r="Q6" i="4" s="1"/>
  <c r="J7" i="4"/>
  <c r="Q7" i="4" s="1"/>
  <c r="J8" i="4"/>
  <c r="Q8" i="4" s="1"/>
  <c r="J9" i="4"/>
  <c r="Q9" i="4" s="1"/>
  <c r="J10" i="4"/>
  <c r="Q10" i="4" s="1"/>
  <c r="J11" i="4"/>
  <c r="Q11" i="4" s="1"/>
  <c r="J12" i="4"/>
  <c r="Q12" i="4" s="1"/>
  <c r="J13" i="4"/>
  <c r="Q13" i="4" s="1"/>
  <c r="J14" i="4"/>
  <c r="Q14" i="4" s="1"/>
  <c r="J15" i="4"/>
  <c r="Q15" i="4" s="1"/>
  <c r="J16" i="4"/>
  <c r="Q16" i="4" s="1"/>
  <c r="J17" i="4"/>
  <c r="Q17" i="4" s="1"/>
  <c r="I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J1" i="3"/>
  <c r="Q1" i="3" s="1"/>
  <c r="J2" i="3"/>
  <c r="Q2" i="3" s="1"/>
  <c r="J3" i="3"/>
  <c r="Q3" i="3" s="1"/>
  <c r="J4" i="3"/>
  <c r="Q4" i="3" s="1"/>
  <c r="J5" i="3"/>
  <c r="Q5" i="3" s="1"/>
  <c r="J6" i="3"/>
  <c r="Q6" i="3" s="1"/>
  <c r="J7" i="3"/>
  <c r="Q7" i="3" s="1"/>
  <c r="J8" i="3"/>
  <c r="Q8" i="3" s="1"/>
  <c r="J9" i="3"/>
  <c r="Q9" i="3" s="1"/>
  <c r="J10" i="3"/>
  <c r="Q10" i="3" s="1"/>
  <c r="J11" i="3"/>
  <c r="Q11" i="3" s="1"/>
  <c r="J12" i="3"/>
  <c r="Q12" i="3" s="1"/>
  <c r="I1" i="3"/>
  <c r="I2" i="3"/>
  <c r="I3" i="3"/>
  <c r="I4" i="3"/>
  <c r="I5" i="3"/>
  <c r="I6" i="3"/>
  <c r="I7" i="3"/>
  <c r="I8" i="3"/>
  <c r="I9" i="3"/>
  <c r="I10" i="3"/>
  <c r="I11" i="3"/>
  <c r="I12" i="3"/>
  <c r="J1" i="2"/>
  <c r="Q1" i="2" s="1"/>
  <c r="J2" i="2"/>
  <c r="Q2" i="2" s="1"/>
  <c r="J3" i="2"/>
  <c r="Q3" i="2" s="1"/>
  <c r="J4" i="2"/>
  <c r="Q4" i="2" s="1"/>
  <c r="J5" i="2"/>
  <c r="Q5" i="2" s="1"/>
  <c r="J6" i="2"/>
  <c r="Q6" i="2" s="1"/>
  <c r="J7" i="2"/>
  <c r="Q7" i="2" s="1"/>
  <c r="J8" i="2"/>
  <c r="Q8" i="2" s="1"/>
  <c r="J9" i="2"/>
  <c r="Q9" i="2" s="1"/>
  <c r="J10" i="2"/>
  <c r="Q10" i="2" s="1"/>
  <c r="J11" i="2"/>
  <c r="Q11" i="2" s="1"/>
  <c r="J12" i="2"/>
  <c r="Q12" i="2" s="1"/>
  <c r="J13" i="2"/>
  <c r="Q13" i="2" s="1"/>
  <c r="J14" i="2"/>
  <c r="Q14" i="2" s="1"/>
  <c r="J15" i="2"/>
  <c r="Q15" i="2" s="1"/>
  <c r="J16" i="2"/>
  <c r="Q16" i="2" s="1"/>
  <c r="J17" i="2"/>
  <c r="Q17" i="2" s="1"/>
  <c r="J18" i="2"/>
  <c r="Q18" i="2" s="1"/>
  <c r="J19" i="2"/>
  <c r="Q19" i="2" s="1"/>
  <c r="J20" i="2"/>
  <c r="Q20" i="2" s="1"/>
  <c r="J21" i="2"/>
  <c r="Q21" i="2" s="1"/>
  <c r="J22" i="2"/>
  <c r="Q22" i="2" s="1"/>
  <c r="J23" i="2"/>
  <c r="Q23" i="2" s="1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J2" i="1"/>
  <c r="Q2" i="1" s="1"/>
  <c r="J3" i="1"/>
  <c r="Q3" i="1" s="1"/>
  <c r="J4" i="1"/>
  <c r="Q4" i="1" s="1"/>
  <c r="J5" i="1"/>
  <c r="Q5" i="1" s="1"/>
  <c r="J6" i="1"/>
  <c r="Q6" i="1" s="1"/>
  <c r="J7" i="1"/>
  <c r="Q7" i="1" s="1"/>
  <c r="J8" i="1"/>
  <c r="Q8" i="1" s="1"/>
  <c r="J9" i="1"/>
  <c r="Q9" i="1" s="1"/>
  <c r="J10" i="1"/>
  <c r="Q10" i="1" s="1"/>
  <c r="J11" i="1"/>
  <c r="Q11" i="1" s="1"/>
  <c r="J12" i="1"/>
  <c r="Q12" i="1" s="1"/>
  <c r="J13" i="1"/>
  <c r="Q13" i="1" s="1"/>
  <c r="J14" i="1"/>
  <c r="Q14" i="1" s="1"/>
  <c r="J15" i="1"/>
  <c r="Q15" i="1" s="1"/>
  <c r="J16" i="1"/>
  <c r="Q16" i="1" s="1"/>
  <c r="J17" i="1"/>
  <c r="Q17" i="1" s="1"/>
  <c r="J18" i="1"/>
  <c r="Q18" i="1" s="1"/>
  <c r="J19" i="1"/>
  <c r="Q19" i="1" s="1"/>
  <c r="J20" i="1"/>
  <c r="Q20" i="1" s="1"/>
  <c r="J21" i="1"/>
  <c r="Q21" i="1" s="1"/>
  <c r="J22" i="1"/>
  <c r="Q22" i="1" s="1"/>
  <c r="J23" i="1"/>
  <c r="Q23" i="1" s="1"/>
  <c r="J1" i="1"/>
  <c r="Q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1" i="1"/>
  <c r="R12" i="1" l="1"/>
  <c r="R11" i="1" s="1"/>
  <c r="K18" i="7"/>
  <c r="K10" i="7"/>
  <c r="K2" i="7"/>
  <c r="K4" i="6"/>
  <c r="Q4" i="6"/>
  <c r="K10" i="6"/>
  <c r="Q10" i="6"/>
  <c r="K2" i="6"/>
  <c r="Q2" i="6"/>
  <c r="K11" i="6"/>
  <c r="Q11" i="6"/>
  <c r="K3" i="6"/>
  <c r="Q3" i="6"/>
  <c r="K9" i="6"/>
  <c r="Q9" i="6"/>
  <c r="K1" i="6"/>
  <c r="Q1" i="6"/>
  <c r="K7" i="6"/>
  <c r="Q7" i="6"/>
  <c r="K12" i="6"/>
  <c r="Q12" i="6"/>
  <c r="R12" i="3"/>
  <c r="R11" i="3" s="1"/>
  <c r="K8" i="6"/>
  <c r="Q8" i="6"/>
  <c r="R12" i="4"/>
  <c r="R11" i="4" s="1"/>
  <c r="K14" i="6"/>
  <c r="Q14" i="6"/>
  <c r="K6" i="6"/>
  <c r="Q6" i="6"/>
  <c r="R12" i="2"/>
  <c r="R11" i="2" s="1"/>
  <c r="K13" i="6"/>
  <c r="Q13" i="6"/>
  <c r="K5" i="6"/>
  <c r="Q5" i="6"/>
  <c r="R12" i="7"/>
  <c r="R11" i="7" s="1"/>
  <c r="K20" i="7"/>
  <c r="K12" i="7"/>
  <c r="K4" i="7"/>
  <c r="K17" i="4"/>
  <c r="K9" i="4"/>
  <c r="K1" i="4"/>
  <c r="K16" i="7"/>
  <c r="K8" i="7"/>
  <c r="K23" i="1"/>
  <c r="K15" i="1"/>
  <c r="K7" i="1"/>
  <c r="K20" i="2"/>
  <c r="K12" i="2"/>
  <c r="K4" i="2"/>
  <c r="K12" i="4"/>
  <c r="K4" i="4"/>
  <c r="K11" i="4"/>
  <c r="K3" i="4"/>
  <c r="K19" i="7"/>
  <c r="K11" i="7"/>
  <c r="K3" i="7"/>
  <c r="K10" i="1"/>
  <c r="K23" i="2"/>
  <c r="K18" i="1"/>
  <c r="K2" i="1"/>
  <c r="K15" i="2"/>
  <c r="K7" i="2"/>
  <c r="K17" i="1"/>
  <c r="K9" i="1"/>
  <c r="K22" i="2"/>
  <c r="K14" i="2"/>
  <c r="K6" i="2"/>
  <c r="K14" i="4"/>
  <c r="K6" i="4"/>
  <c r="K13" i="4"/>
  <c r="K5" i="4"/>
  <c r="K1" i="1"/>
  <c r="K16" i="1"/>
  <c r="K8" i="1"/>
  <c r="K21" i="2"/>
  <c r="K13" i="2"/>
  <c r="K5" i="2"/>
  <c r="K22" i="7"/>
  <c r="K14" i="7"/>
  <c r="K6" i="7"/>
  <c r="K10" i="2"/>
  <c r="K2" i="2"/>
  <c r="K10" i="4"/>
  <c r="K2" i="4"/>
  <c r="K17" i="7"/>
  <c r="K9" i="7"/>
  <c r="K1" i="7"/>
  <c r="K19" i="2"/>
  <c r="K3" i="2"/>
  <c r="K21" i="7"/>
  <c r="K13" i="7"/>
  <c r="K5" i="7"/>
  <c r="K14" i="1"/>
  <c r="K5" i="1"/>
  <c r="K12" i="1"/>
  <c r="K17" i="2"/>
  <c r="K19" i="1"/>
  <c r="K11" i="1"/>
  <c r="K3" i="1"/>
  <c r="K16" i="2"/>
  <c r="K8" i="2"/>
  <c r="K13" i="1"/>
  <c r="K6" i="1"/>
  <c r="K11" i="2"/>
  <c r="K20" i="1"/>
  <c r="K9" i="2"/>
  <c r="K16" i="4"/>
  <c r="K8" i="4"/>
  <c r="K22" i="1"/>
  <c r="K21" i="1"/>
  <c r="K18" i="2"/>
  <c r="K4" i="1"/>
  <c r="K1" i="2"/>
  <c r="K15" i="4"/>
  <c r="K7" i="4"/>
  <c r="K15" i="7"/>
  <c r="K7" i="7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1" i="1"/>
  <c r="M1" i="3"/>
  <c r="M2" i="3"/>
  <c r="M3" i="3"/>
  <c r="M4" i="3"/>
  <c r="M5" i="3"/>
  <c r="M6" i="3"/>
  <c r="M7" i="3"/>
  <c r="M8" i="3"/>
  <c r="M9" i="3"/>
  <c r="M10" i="3"/>
  <c r="M11" i="3"/>
  <c r="M12" i="3"/>
  <c r="M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R12" i="6" l="1"/>
  <c r="R11" i="6" s="1"/>
  <c r="J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K1" i="5" l="1"/>
  <c r="Q1" i="5"/>
  <c r="J8" i="5"/>
  <c r="K8" i="5" s="1"/>
  <c r="G8" i="5"/>
  <c r="F8" i="5" s="1"/>
  <c r="P8" i="5" s="1"/>
  <c r="J15" i="5"/>
  <c r="K15" i="5" s="1"/>
  <c r="G15" i="5"/>
  <c r="F15" i="5" s="1"/>
  <c r="P15" i="5" s="1"/>
  <c r="J7" i="5"/>
  <c r="K7" i="5" s="1"/>
  <c r="G7" i="5"/>
  <c r="F7" i="5" s="1"/>
  <c r="P7" i="5" s="1"/>
  <c r="J10" i="5"/>
  <c r="K10" i="5" s="1"/>
  <c r="G10" i="5"/>
  <c r="F10" i="5" s="1"/>
  <c r="P10" i="5" s="1"/>
  <c r="J2" i="5"/>
  <c r="K2" i="5" s="1"/>
  <c r="G2" i="5"/>
  <c r="F2" i="5" s="1"/>
  <c r="P2" i="5" s="1"/>
  <c r="J9" i="5"/>
  <c r="K9" i="5" s="1"/>
  <c r="G9" i="5"/>
  <c r="F9" i="5" s="1"/>
  <c r="P9" i="5" s="1"/>
  <c r="J14" i="5"/>
  <c r="K14" i="5" s="1"/>
  <c r="G14" i="5"/>
  <c r="F14" i="5" s="1"/>
  <c r="P14" i="5" s="1"/>
  <c r="J6" i="5"/>
  <c r="K6" i="5" s="1"/>
  <c r="G6" i="5"/>
  <c r="F6" i="5" s="1"/>
  <c r="P6" i="5" s="1"/>
  <c r="J13" i="5"/>
  <c r="K13" i="5" s="1"/>
  <c r="G13" i="5"/>
  <c r="F13" i="5" s="1"/>
  <c r="P13" i="5" s="1"/>
  <c r="J5" i="5"/>
  <c r="K5" i="5" s="1"/>
  <c r="G5" i="5"/>
  <c r="F5" i="5" s="1"/>
  <c r="P5" i="5" s="1"/>
  <c r="J12" i="5"/>
  <c r="K12" i="5" s="1"/>
  <c r="G12" i="5"/>
  <c r="F12" i="5" s="1"/>
  <c r="P12" i="5" s="1"/>
  <c r="J4" i="5"/>
  <c r="K4" i="5" s="1"/>
  <c r="G4" i="5"/>
  <c r="F4" i="5" s="1"/>
  <c r="P4" i="5" s="1"/>
  <c r="J11" i="5"/>
  <c r="K11" i="5" s="1"/>
  <c r="G11" i="5"/>
  <c r="F11" i="5" s="1"/>
  <c r="P11" i="5" s="1"/>
  <c r="J3" i="5"/>
  <c r="K3" i="5" s="1"/>
  <c r="G3" i="5"/>
  <c r="F3" i="5" s="1"/>
  <c r="P3" i="5" s="1"/>
  <c r="N11" i="7"/>
  <c r="K7" i="3"/>
  <c r="K6" i="3"/>
  <c r="K9" i="3"/>
  <c r="K2" i="3"/>
  <c r="K10" i="3"/>
  <c r="K8" i="3"/>
  <c r="K1" i="3"/>
  <c r="K11" i="3"/>
  <c r="N6" i="7"/>
  <c r="K3" i="3"/>
  <c r="K12" i="3"/>
  <c r="K5" i="3"/>
  <c r="K4" i="3"/>
  <c r="Q12" i="5" l="1"/>
  <c r="Q14" i="5"/>
  <c r="Q7" i="5"/>
  <c r="Q4" i="5"/>
  <c r="Q6" i="5"/>
  <c r="Q10" i="5"/>
  <c r="Q3" i="5"/>
  <c r="Q5" i="5"/>
  <c r="Q9" i="5"/>
  <c r="Q15" i="5"/>
  <c r="Q11" i="5"/>
  <c r="Q13" i="5"/>
  <c r="Q2" i="5"/>
  <c r="Q8" i="5"/>
  <c r="N7" i="2"/>
  <c r="N11" i="6"/>
  <c r="N10" i="5"/>
  <c r="N11" i="4"/>
  <c r="N10" i="3"/>
  <c r="N15" i="2"/>
  <c r="N16" i="1"/>
  <c r="N5" i="5"/>
  <c r="N6" i="4"/>
  <c r="N5" i="3"/>
  <c r="N9" i="1"/>
  <c r="N6" i="6"/>
  <c r="R12" i="5" l="1"/>
  <c r="R11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IT%20Kanpur/IIT%20Kanpur/Porous%20Media%20Lab/Research/Actual%20Experiments/Initial%20data%20log/Basic%20Data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d 1-1.5 mm"/>
      <sheetName val="Bead 2-2.5 mm"/>
      <sheetName val="Bead 3-3.5 mm"/>
      <sheetName val="Bead 4-5 mm"/>
      <sheetName val="Data Logging"/>
      <sheetName val="Water Collected"/>
      <sheetName val="Time Interval"/>
      <sheetName val="Sheet2"/>
      <sheetName val="Porosit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F2">
            <v>8.1603766261389623E-3</v>
          </cell>
        </row>
        <row r="3">
          <cell r="AF3">
            <v>4.2006134842644947E-2</v>
          </cell>
        </row>
        <row r="4">
          <cell r="AF4">
            <v>8.6535718352116653E-2</v>
          </cell>
          <cell r="AI4">
            <v>6.7163361641175978E-3</v>
          </cell>
        </row>
        <row r="5">
          <cell r="AF5">
            <v>0.13049897408256689</v>
          </cell>
        </row>
        <row r="6">
          <cell r="AF6">
            <v>0.17323173853094714</v>
          </cell>
        </row>
        <row r="7">
          <cell r="AF7">
            <v>0.21878154712144229</v>
          </cell>
        </row>
        <row r="8">
          <cell r="AF8">
            <v>0.259962948234437</v>
          </cell>
        </row>
        <row r="14">
          <cell r="AD14">
            <v>6.3104169973920543E-2</v>
          </cell>
          <cell r="AL14">
            <v>1.1523482947680916E-2</v>
          </cell>
        </row>
        <row r="15">
          <cell r="AD15">
            <v>1.2259013965367179E-2</v>
          </cell>
          <cell r="AL15">
            <v>1.1523482947680916E-2</v>
          </cell>
        </row>
        <row r="16">
          <cell r="AD16">
            <v>5.9507658048404653E-3</v>
          </cell>
          <cell r="AL16">
            <v>1.1523482947680916E-2</v>
          </cell>
        </row>
        <row r="17">
          <cell r="AD17">
            <v>3.9460371032592886E-3</v>
          </cell>
          <cell r="AL17">
            <v>1.1523482947680916E-2</v>
          </cell>
        </row>
        <row r="18">
          <cell r="AD18">
            <v>2.9726296002916745E-3</v>
          </cell>
          <cell r="AL18">
            <v>1.1523482947680916E-2</v>
          </cell>
        </row>
        <row r="19">
          <cell r="AD19">
            <v>2.353735040465905E-3</v>
          </cell>
          <cell r="AL19">
            <v>1.1523482947680916E-2</v>
          </cell>
        </row>
        <row r="20">
          <cell r="AD20">
            <v>1.9808738020723293E-3</v>
          </cell>
          <cell r="AL20">
            <v>1.1523482947680916E-2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I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5.8</v>
      </c>
      <c r="D1">
        <v>1.7995444191343957</v>
      </c>
      <c r="E1">
        <v>3.1356000000000006</v>
      </c>
      <c r="F1">
        <f t="shared" ref="F1:F23" si="0">E1-G1</f>
        <v>2.8907887012158318</v>
      </c>
      <c r="G1">
        <f>A1*'[1]Time Interval'!$AF$2</f>
        <v>0.24481129878416888</v>
      </c>
      <c r="I1">
        <f>C1/'[1]Time Interval'!$AL$14</f>
        <v>503.3200488370785</v>
      </c>
      <c r="J1">
        <f>'[1]Time Interval'!$AD$14*A1</f>
        <v>1.8931250992176163</v>
      </c>
      <c r="K1">
        <f t="shared" ref="K1:K23" si="1">I1/(J1^0.78578)</f>
        <v>304.81916506013619</v>
      </c>
      <c r="M1">
        <f>C1/D1</f>
        <v>3.2230379746835456</v>
      </c>
      <c r="P1">
        <f>F1/('[1]Time Interval'!$AI$4^2)</f>
        <v>64084.27836398279</v>
      </c>
      <c r="Q1">
        <f>P1/(J1^1.1512)</f>
        <v>30737.084608007404</v>
      </c>
    </row>
    <row r="2" spans="1:18" x14ac:dyDescent="0.3">
      <c r="A2">
        <f t="shared" ref="A2:A23" si="2">B2*5</f>
        <v>55</v>
      </c>
      <c r="B2">
        <v>11</v>
      </c>
      <c r="C2">
        <v>9</v>
      </c>
      <c r="D2">
        <v>2.8018223230000001</v>
      </c>
      <c r="E2">
        <v>7.3163999999999998</v>
      </c>
      <c r="F2">
        <f t="shared" si="0"/>
        <v>6.867579285562357</v>
      </c>
      <c r="G2">
        <f>A2*'[1]Time Interval'!$AF$2</f>
        <v>0.44882071443764293</v>
      </c>
      <c r="I2">
        <f>C2/'[1]Time Interval'!$AL$14</f>
        <v>781.01386888512184</v>
      </c>
      <c r="J2">
        <f>'[1]Time Interval'!$AD$14*A2</f>
        <v>3.4707293485656301</v>
      </c>
      <c r="K2">
        <f t="shared" si="1"/>
        <v>293.7696530980715</v>
      </c>
      <c r="M2">
        <f t="shared" ref="M2:M23" si="3">C2/D2</f>
        <v>3.2121951224813623</v>
      </c>
      <c r="P2">
        <f>F2/('[1]Time Interval'!$AI$4^2)</f>
        <v>152243.52524886985</v>
      </c>
      <c r="Q2">
        <f t="shared" ref="Q2:Q23" si="4">P2/(J2^1.1512)</f>
        <v>36341.802701681925</v>
      </c>
    </row>
    <row r="3" spans="1:18" x14ac:dyDescent="0.3">
      <c r="A3">
        <f t="shared" si="2"/>
        <v>85</v>
      </c>
      <c r="B3">
        <v>17</v>
      </c>
      <c r="C3">
        <v>12.4</v>
      </c>
      <c r="D3">
        <v>3.8041002279999998</v>
      </c>
      <c r="E3">
        <v>11.7468</v>
      </c>
      <c r="F3">
        <f t="shared" si="0"/>
        <v>11.053167986778188</v>
      </c>
      <c r="G3">
        <f>A3*'[1]Time Interval'!$AF$2</f>
        <v>0.69363201322181178</v>
      </c>
      <c r="I3">
        <f>C3/'[1]Time Interval'!$AL$14</f>
        <v>1076.0635526861679</v>
      </c>
      <c r="J3">
        <f>'[1]Time Interval'!$AD$14*A3</f>
        <v>5.3638544477832459</v>
      </c>
      <c r="K3">
        <f t="shared" si="1"/>
        <v>287.49447096483408</v>
      </c>
      <c r="M3">
        <f t="shared" si="3"/>
        <v>3.2596407183833014</v>
      </c>
      <c r="P3">
        <f>F3/('[1]Time Interval'!$AI$4^2)</f>
        <v>245031.50083942129</v>
      </c>
      <c r="Q3">
        <f t="shared" si="4"/>
        <v>35436.271109333458</v>
      </c>
    </row>
    <row r="4" spans="1:18" x14ac:dyDescent="0.3">
      <c r="A4">
        <f t="shared" si="2"/>
        <v>115</v>
      </c>
      <c r="B4">
        <v>23</v>
      </c>
      <c r="C4">
        <v>15</v>
      </c>
      <c r="D4">
        <v>4.3963553529999997</v>
      </c>
      <c r="E4">
        <v>16.707599999999999</v>
      </c>
      <c r="F4">
        <f t="shared" si="0"/>
        <v>15.769156687994018</v>
      </c>
      <c r="G4">
        <f>A4*'[1]Time Interval'!$AF$2</f>
        <v>0.93844331200598063</v>
      </c>
      <c r="I4">
        <f>C4/'[1]Time Interval'!$AL$14</f>
        <v>1301.6897814752031</v>
      </c>
      <c r="J4">
        <f>'[1]Time Interval'!$AD$14*A4</f>
        <v>7.2569795470008627</v>
      </c>
      <c r="K4">
        <f t="shared" si="1"/>
        <v>274.24753024215426</v>
      </c>
      <c r="M4">
        <f t="shared" si="3"/>
        <v>3.4119170985039347</v>
      </c>
      <c r="P4">
        <f>F4/('[1]Time Interval'!$AI$4^2)</f>
        <v>349577.61746254301</v>
      </c>
      <c r="Q4">
        <f t="shared" si="4"/>
        <v>35697.797950225096</v>
      </c>
    </row>
    <row r="5" spans="1:18" x14ac:dyDescent="0.3">
      <c r="A5">
        <f t="shared" si="2"/>
        <v>145</v>
      </c>
      <c r="B5">
        <v>29</v>
      </c>
      <c r="C5">
        <v>18.2</v>
      </c>
      <c r="D5">
        <v>5.011389522</v>
      </c>
      <c r="E5">
        <v>21.6996</v>
      </c>
      <c r="F5">
        <f t="shared" si="0"/>
        <v>20.51634538920985</v>
      </c>
      <c r="G5">
        <f>A5*'[1]Time Interval'!$AF$2</f>
        <v>1.1832546107901496</v>
      </c>
      <c r="I5">
        <f>C5/'[1]Time Interval'!$AL$14</f>
        <v>1579.3836015232462</v>
      </c>
      <c r="J5">
        <f>'[1]Time Interval'!$AD$14*A5</f>
        <v>9.1501046462184785</v>
      </c>
      <c r="K5">
        <f t="shared" si="1"/>
        <v>277.34366756219089</v>
      </c>
      <c r="M5">
        <f t="shared" si="3"/>
        <v>3.6317272724664487</v>
      </c>
      <c r="P5">
        <f>F5/('[1]Time Interval'!$AI$4^2)</f>
        <v>454815.38944052183</v>
      </c>
      <c r="Q5">
        <f t="shared" si="4"/>
        <v>35566.527876656459</v>
      </c>
    </row>
    <row r="6" spans="1:18" x14ac:dyDescent="0.3">
      <c r="A6">
        <f t="shared" si="2"/>
        <v>175</v>
      </c>
      <c r="B6">
        <v>35</v>
      </c>
      <c r="C6">
        <v>20.8</v>
      </c>
      <c r="D6">
        <v>5.3986332570000002</v>
      </c>
      <c r="E6">
        <v>25.9116</v>
      </c>
      <c r="F6">
        <f t="shared" si="0"/>
        <v>24.483534090425682</v>
      </c>
      <c r="G6">
        <f>A6*'[1]Time Interval'!$AF$2</f>
        <v>1.4280659095743184</v>
      </c>
      <c r="I6">
        <f>C6/'[1]Time Interval'!$AL$14</f>
        <v>1805.0098303122816</v>
      </c>
      <c r="J6">
        <f>'[1]Time Interval'!$AD$14*A6</f>
        <v>11.043229745436095</v>
      </c>
      <c r="K6">
        <f t="shared" si="1"/>
        <v>273.42329471816157</v>
      </c>
      <c r="M6">
        <f t="shared" si="3"/>
        <v>3.852827004507152</v>
      </c>
      <c r="P6">
        <f>F6/('[1]Time Interval'!$AI$4^2)</f>
        <v>542761.77754707378</v>
      </c>
      <c r="Q6">
        <f t="shared" si="4"/>
        <v>34181.964379411103</v>
      </c>
    </row>
    <row r="7" spans="1:18" x14ac:dyDescent="0.3">
      <c r="A7">
        <f t="shared" si="2"/>
        <v>205</v>
      </c>
      <c r="B7">
        <v>41</v>
      </c>
      <c r="C7">
        <v>23.6</v>
      </c>
      <c r="D7">
        <v>5.7858769929999996</v>
      </c>
      <c r="E7">
        <v>30.654</v>
      </c>
      <c r="F7">
        <f t="shared" si="0"/>
        <v>28.981122791641514</v>
      </c>
      <c r="G7">
        <f>A7*'[1]Time Interval'!$AF$2</f>
        <v>1.6728772083584873</v>
      </c>
      <c r="I7">
        <f>C7/'[1]Time Interval'!$AL$14</f>
        <v>2047.9919228543195</v>
      </c>
      <c r="J7">
        <f>'[1]Time Interval'!$AD$14*A7</f>
        <v>12.936354844653712</v>
      </c>
      <c r="K7">
        <f t="shared" si="1"/>
        <v>273.96095355622293</v>
      </c>
      <c r="M7">
        <f t="shared" si="3"/>
        <v>4.0788976379125046</v>
      </c>
      <c r="P7">
        <f>F7/('[1]Time Interval'!$AI$4^2)</f>
        <v>642466.30668619601</v>
      </c>
      <c r="Q7">
        <f t="shared" si="4"/>
        <v>33723.487025692455</v>
      </c>
    </row>
    <row r="8" spans="1:18" x14ac:dyDescent="0.3">
      <c r="A8">
        <f t="shared" si="2"/>
        <v>235</v>
      </c>
      <c r="B8">
        <v>47</v>
      </c>
      <c r="C8">
        <v>26.8</v>
      </c>
      <c r="D8">
        <v>6.1958997719999997</v>
      </c>
      <c r="E8">
        <v>38.4696</v>
      </c>
      <c r="F8">
        <f t="shared" si="0"/>
        <v>36.551911492857343</v>
      </c>
      <c r="G8">
        <f>A8*'[1]Time Interval'!$AF$2</f>
        <v>1.9176885071426562</v>
      </c>
      <c r="I8">
        <f>C8/'[1]Time Interval'!$AL$14</f>
        <v>2325.6857429023626</v>
      </c>
      <c r="J8">
        <f>'[1]Time Interval'!$AD$14*A8</f>
        <v>14.829479943871327</v>
      </c>
      <c r="K8">
        <f t="shared" si="1"/>
        <v>279.44973643313756</v>
      </c>
      <c r="M8">
        <f t="shared" si="3"/>
        <v>4.3254411766168905</v>
      </c>
      <c r="P8">
        <f>F8/('[1]Time Interval'!$AI$4^2)</f>
        <v>810298.88827874023</v>
      </c>
      <c r="Q8">
        <f t="shared" si="4"/>
        <v>36345.034280338383</v>
      </c>
    </row>
    <row r="9" spans="1:18" x14ac:dyDescent="0.3">
      <c r="A9">
        <f t="shared" si="2"/>
        <v>265</v>
      </c>
      <c r="B9">
        <v>53</v>
      </c>
      <c r="C9">
        <v>29</v>
      </c>
      <c r="D9">
        <v>6.1958997719999997</v>
      </c>
      <c r="E9">
        <v>42.088799999999999</v>
      </c>
      <c r="F9">
        <f t="shared" si="0"/>
        <v>39.926300194073171</v>
      </c>
      <c r="G9">
        <f>A9*'[1]Time Interval'!$AF$2</f>
        <v>2.1624998059268252</v>
      </c>
      <c r="I9">
        <f>C9/'[1]Time Interval'!$AL$14</f>
        <v>2516.6002441853925</v>
      </c>
      <c r="J9">
        <f>'[1]Time Interval'!$AD$14*A9</f>
        <v>16.722605043088944</v>
      </c>
      <c r="K9">
        <f t="shared" si="1"/>
        <v>275.14806959758045</v>
      </c>
      <c r="M9">
        <f t="shared" si="3"/>
        <v>4.6805147060406647</v>
      </c>
      <c r="N9">
        <f>STDEV(K1:K23)/AVERAGE(K1:K23)*100</f>
        <v>2.8190845123927635</v>
      </c>
      <c r="P9">
        <f>F9/('[1]Time Interval'!$AI$4^2)</f>
        <v>885103.8246430076</v>
      </c>
      <c r="Q9">
        <f t="shared" si="4"/>
        <v>34572.177184551037</v>
      </c>
    </row>
    <row r="10" spans="1:18" x14ac:dyDescent="0.3">
      <c r="A10">
        <f t="shared" si="2"/>
        <v>295</v>
      </c>
      <c r="B10">
        <v>59</v>
      </c>
      <c r="C10">
        <v>31.8</v>
      </c>
      <c r="D10">
        <v>6.9931662870000002</v>
      </c>
      <c r="E10">
        <v>45.193199999999997</v>
      </c>
      <c r="F10">
        <f t="shared" si="0"/>
        <v>42.785888895289006</v>
      </c>
      <c r="G10">
        <f>A10*'[1]Time Interval'!$AF$2</f>
        <v>2.4073111047109941</v>
      </c>
      <c r="I10">
        <f>C10/'[1]Time Interval'!$AL$14</f>
        <v>2759.5823367274306</v>
      </c>
      <c r="J10">
        <f>'[1]Time Interval'!$AD$14*A10</f>
        <v>18.61573014230656</v>
      </c>
      <c r="K10">
        <f t="shared" si="1"/>
        <v>277.33008923679739</v>
      </c>
      <c r="M10">
        <f t="shared" si="3"/>
        <v>4.5472964169484795</v>
      </c>
      <c r="P10">
        <f>F10/('[1]Time Interval'!$AI$4^2)</f>
        <v>948496.44765213341</v>
      </c>
      <c r="Q10">
        <f t="shared" si="4"/>
        <v>32745.359797018762</v>
      </c>
    </row>
    <row r="11" spans="1:18" x14ac:dyDescent="0.3">
      <c r="A11">
        <f t="shared" si="2"/>
        <v>325</v>
      </c>
      <c r="B11">
        <v>65</v>
      </c>
      <c r="C11">
        <v>33.799999999999997</v>
      </c>
      <c r="D11">
        <v>7.6082004559999996</v>
      </c>
      <c r="E11">
        <v>52.0884</v>
      </c>
      <c r="F11">
        <f t="shared" si="0"/>
        <v>49.436277596504837</v>
      </c>
      <c r="G11">
        <f>A11*'[1]Time Interval'!$AF$2</f>
        <v>2.6521224034951629</v>
      </c>
      <c r="I11">
        <f>C11/'[1]Time Interval'!$AL$14</f>
        <v>2933.1409742574574</v>
      </c>
      <c r="J11">
        <f>'[1]Time Interval'!$AD$14*A11</f>
        <v>20.508855241524177</v>
      </c>
      <c r="K11">
        <f t="shared" si="1"/>
        <v>273.17163876645128</v>
      </c>
      <c r="M11">
        <f t="shared" si="3"/>
        <v>4.44257485005466</v>
      </c>
      <c r="P11">
        <f>F11/('[1]Time Interval'!$AI$4^2)</f>
        <v>1095925.196276394</v>
      </c>
      <c r="Q11">
        <f t="shared" si="4"/>
        <v>33843.397080566385</v>
      </c>
      <c r="R11">
        <f>_xlfn.STDEV.P(Q1:Q23)*100/R12</f>
        <v>4.1245310394701207</v>
      </c>
    </row>
    <row r="12" spans="1:18" x14ac:dyDescent="0.3">
      <c r="A12">
        <f t="shared" si="2"/>
        <v>355</v>
      </c>
      <c r="B12">
        <v>71</v>
      </c>
      <c r="C12">
        <v>36.6</v>
      </c>
      <c r="D12">
        <v>8.2004555809999999</v>
      </c>
      <c r="E12">
        <v>60.574800000000003</v>
      </c>
      <c r="F12">
        <f t="shared" si="0"/>
        <v>57.677866297720669</v>
      </c>
      <c r="G12">
        <f>A12*'[1]Time Interval'!$AF$2</f>
        <v>2.8969337022793318</v>
      </c>
      <c r="I12">
        <f>C12/'[1]Time Interval'!$AL$14</f>
        <v>3176.1230667994955</v>
      </c>
      <c r="J12">
        <f>'[1]Time Interval'!$AD$14*A12</f>
        <v>22.401980340741794</v>
      </c>
      <c r="K12">
        <f t="shared" si="1"/>
        <v>275.97469704273095</v>
      </c>
      <c r="M12">
        <f t="shared" si="3"/>
        <v>4.4631666665935201</v>
      </c>
      <c r="P12">
        <f>F12/('[1]Time Interval'!$AI$4^2)</f>
        <v>1278628.3679983653</v>
      </c>
      <c r="Q12">
        <f t="shared" si="4"/>
        <v>35669.302614450586</v>
      </c>
      <c r="R12">
        <f>AVERAGE(Q1:Q23)</f>
        <v>34380.094039788492</v>
      </c>
    </row>
    <row r="13" spans="1:18" x14ac:dyDescent="0.3">
      <c r="A13">
        <f t="shared" si="2"/>
        <v>385</v>
      </c>
      <c r="B13">
        <v>77</v>
      </c>
      <c r="C13">
        <v>38.4</v>
      </c>
      <c r="D13">
        <v>7.9954441909999998</v>
      </c>
      <c r="E13">
        <v>61.604399999999998</v>
      </c>
      <c r="F13">
        <f t="shared" si="0"/>
        <v>58.4626549989365</v>
      </c>
      <c r="G13">
        <f>A13*'[1]Time Interval'!$AF$2</f>
        <v>3.1417450010635006</v>
      </c>
      <c r="I13">
        <f>C13/'[1]Time Interval'!$AL$14</f>
        <v>3332.3258405765196</v>
      </c>
      <c r="J13">
        <f>'[1]Time Interval'!$AD$14*A13</f>
        <v>24.295105439959411</v>
      </c>
      <c r="K13">
        <f t="shared" si="1"/>
        <v>271.66551158159115</v>
      </c>
      <c r="M13">
        <f t="shared" si="3"/>
        <v>4.8027350429416558</v>
      </c>
      <c r="P13">
        <f>F13/('[1]Time Interval'!$AI$4^2)</f>
        <v>1296025.9099094954</v>
      </c>
      <c r="Q13">
        <f t="shared" si="4"/>
        <v>32930.964818323599</v>
      </c>
    </row>
    <row r="14" spans="1:18" x14ac:dyDescent="0.3">
      <c r="A14">
        <f t="shared" si="2"/>
        <v>415</v>
      </c>
      <c r="B14">
        <v>83</v>
      </c>
      <c r="C14">
        <v>42.2</v>
      </c>
      <c r="D14">
        <v>8.5876993170000002</v>
      </c>
      <c r="E14">
        <v>71.962800000000001</v>
      </c>
      <c r="F14">
        <f t="shared" si="0"/>
        <v>68.576243700152332</v>
      </c>
      <c r="G14">
        <f>A14*'[1]Time Interval'!$AF$2</f>
        <v>3.3865562998476695</v>
      </c>
      <c r="I14">
        <f>C14/'[1]Time Interval'!$AL$14</f>
        <v>3662.0872518835713</v>
      </c>
      <c r="J14">
        <f>'[1]Time Interval'!$AD$14*A14</f>
        <v>26.188230539177024</v>
      </c>
      <c r="K14">
        <f t="shared" si="1"/>
        <v>281.45517136613813</v>
      </c>
      <c r="M14">
        <f t="shared" si="3"/>
        <v>4.9140053048273256</v>
      </c>
      <c r="P14">
        <f>F14/('[1]Time Interval'!$AI$4^2)</f>
        <v>1520228.4029228913</v>
      </c>
      <c r="Q14">
        <f t="shared" si="4"/>
        <v>35431.132672641048</v>
      </c>
    </row>
    <row r="15" spans="1:18" x14ac:dyDescent="0.3">
      <c r="A15">
        <f t="shared" si="2"/>
        <v>445</v>
      </c>
      <c r="B15">
        <v>89</v>
      </c>
      <c r="C15">
        <v>44.6</v>
      </c>
      <c r="D15">
        <v>8.4054669700000009</v>
      </c>
      <c r="E15">
        <v>77.376000000000005</v>
      </c>
      <c r="F15">
        <f t="shared" si="0"/>
        <v>73.744632401368165</v>
      </c>
      <c r="G15">
        <f>A15*'[1]Time Interval'!$AF$2</f>
        <v>3.6313675986318383</v>
      </c>
      <c r="I15">
        <f>C15/'[1]Time Interval'!$AL$14</f>
        <v>3870.3576169196035</v>
      </c>
      <c r="J15">
        <f>'[1]Time Interval'!$AD$14*A15</f>
        <v>28.081355638394641</v>
      </c>
      <c r="K15">
        <f t="shared" si="1"/>
        <v>281.5873524006293</v>
      </c>
      <c r="M15">
        <f t="shared" si="3"/>
        <v>5.3060704609490594</v>
      </c>
      <c r="P15">
        <f>F15/('[1]Time Interval'!$AI$4^2)</f>
        <v>1634803.5221914407</v>
      </c>
      <c r="Q15">
        <f t="shared" si="4"/>
        <v>35159.82322592273</v>
      </c>
    </row>
    <row r="16" spans="1:18" x14ac:dyDescent="0.3">
      <c r="A16">
        <f t="shared" si="2"/>
        <v>475</v>
      </c>
      <c r="B16">
        <v>95</v>
      </c>
      <c r="C16">
        <v>47.4</v>
      </c>
      <c r="D16">
        <v>8.8154897489999993</v>
      </c>
      <c r="E16">
        <v>85.004400000000004</v>
      </c>
      <c r="F16">
        <f t="shared" si="0"/>
        <v>81.128221102583993</v>
      </c>
      <c r="G16">
        <f>A16*'[1]Time Interval'!$AF$2</f>
        <v>3.8761788974160072</v>
      </c>
      <c r="I16">
        <f>C16/'[1]Time Interval'!$AL$14</f>
        <v>4113.3397094616412</v>
      </c>
      <c r="J16">
        <f>'[1]Time Interval'!$AD$14*A16</f>
        <v>29.974480737612257</v>
      </c>
      <c r="K16">
        <f t="shared" si="1"/>
        <v>284.31033837921427</v>
      </c>
      <c r="M16">
        <f t="shared" si="3"/>
        <v>5.3768992250687946</v>
      </c>
      <c r="N16">
        <f>AVERAGE(K1:K23)</f>
        <v>278.82381702134631</v>
      </c>
      <c r="P16">
        <f>F16/('[1]Time Interval'!$AI$4^2)</f>
        <v>1798486.1716548426</v>
      </c>
      <c r="Q16">
        <f t="shared" si="4"/>
        <v>35881.499356874352</v>
      </c>
    </row>
    <row r="17" spans="1:17" x14ac:dyDescent="0.3">
      <c r="A17">
        <f t="shared" si="2"/>
        <v>505</v>
      </c>
      <c r="B17">
        <v>101</v>
      </c>
      <c r="C17">
        <v>49.4</v>
      </c>
      <c r="D17">
        <v>9.2027334849999995</v>
      </c>
      <c r="E17">
        <v>90.464399999999998</v>
      </c>
      <c r="F17">
        <f t="shared" si="0"/>
        <v>86.343409803799815</v>
      </c>
      <c r="G17">
        <f>A17*'[1]Time Interval'!$AF$2</f>
        <v>4.120990196200176</v>
      </c>
      <c r="I17">
        <f>C17/'[1]Time Interval'!$AL$14</f>
        <v>4286.8983469916684</v>
      </c>
      <c r="J17">
        <f>'[1]Time Interval'!$AD$14*A17</f>
        <v>31.867605836829874</v>
      </c>
      <c r="K17">
        <f t="shared" si="1"/>
        <v>282.38476672653638</v>
      </c>
      <c r="M17">
        <f t="shared" si="3"/>
        <v>5.3679702971426426</v>
      </c>
      <c r="P17">
        <f>F17/('[1]Time Interval'!$AI$4^2)</f>
        <v>1914098.7739556772</v>
      </c>
      <c r="Q17">
        <f t="shared" si="4"/>
        <v>35588.400833018452</v>
      </c>
    </row>
    <row r="18" spans="1:17" x14ac:dyDescent="0.3">
      <c r="A18">
        <f t="shared" si="2"/>
        <v>535</v>
      </c>
      <c r="B18">
        <v>107</v>
      </c>
      <c r="C18">
        <v>49.8</v>
      </c>
      <c r="D18">
        <v>9.2027334849999995</v>
      </c>
      <c r="E18">
        <v>88.779600000000002</v>
      </c>
      <c r="F18">
        <f t="shared" si="0"/>
        <v>84.413798505015663</v>
      </c>
      <c r="G18">
        <f>A18*'[1]Time Interval'!$AF$2</f>
        <v>4.3658014949843444</v>
      </c>
      <c r="I18">
        <f>C18/'[1]Time Interval'!$AL$14</f>
        <v>4321.6100744976738</v>
      </c>
      <c r="J18">
        <f>'[1]Time Interval'!$AD$14*A18</f>
        <v>33.760730936047487</v>
      </c>
      <c r="K18">
        <f t="shared" si="1"/>
        <v>272.05087248275566</v>
      </c>
      <c r="M18">
        <f t="shared" si="3"/>
        <v>5.4114356436782112</v>
      </c>
      <c r="P18">
        <f>F18/('[1]Time Interval'!$AI$4^2)</f>
        <v>1871322.2999942421</v>
      </c>
      <c r="Q18">
        <f t="shared" si="4"/>
        <v>32556.737802216307</v>
      </c>
    </row>
    <row r="19" spans="1:17" x14ac:dyDescent="0.3">
      <c r="A19">
        <f t="shared" si="2"/>
        <v>565</v>
      </c>
      <c r="B19">
        <v>113</v>
      </c>
      <c r="C19">
        <v>52.6</v>
      </c>
      <c r="D19">
        <v>9.7949886100000008</v>
      </c>
      <c r="E19">
        <v>96.953999999999994</v>
      </c>
      <c r="F19">
        <f t="shared" si="0"/>
        <v>92.343387206231483</v>
      </c>
      <c r="G19">
        <f>A19*'[1]Time Interval'!$AF$2</f>
        <v>4.6106127937685137</v>
      </c>
      <c r="I19">
        <f>C19/'[1]Time Interval'!$AL$14</f>
        <v>4564.592167039712</v>
      </c>
      <c r="J19">
        <f>'[1]Time Interval'!$AD$14*A19</f>
        <v>35.653856035265107</v>
      </c>
      <c r="K19">
        <f t="shared" si="1"/>
        <v>275.28828483427111</v>
      </c>
      <c r="M19">
        <f t="shared" si="3"/>
        <v>5.3700930235180744</v>
      </c>
      <c r="P19">
        <f>F19/('[1]Time Interval'!$AI$4^2)</f>
        <v>2047108.9181676426</v>
      </c>
      <c r="Q19">
        <f t="shared" si="4"/>
        <v>33446.905255130951</v>
      </c>
    </row>
    <row r="20" spans="1:17" x14ac:dyDescent="0.3">
      <c r="A20">
        <f t="shared" si="2"/>
        <v>595</v>
      </c>
      <c r="B20">
        <v>119</v>
      </c>
      <c r="C20">
        <v>54.2</v>
      </c>
      <c r="D20">
        <v>10.59225513</v>
      </c>
      <c r="E20">
        <v>104.9568</v>
      </c>
      <c r="F20">
        <f t="shared" si="0"/>
        <v>100.10137590744732</v>
      </c>
      <c r="G20">
        <f>A20*'[1]Time Interval'!$AF$2</f>
        <v>4.8554240925526821</v>
      </c>
      <c r="I20">
        <f>C20/'[1]Time Interval'!$AL$14</f>
        <v>4703.4390770637337</v>
      </c>
      <c r="J20">
        <f>'[1]Time Interval'!$AD$14*A20</f>
        <v>37.546981134482721</v>
      </c>
      <c r="K20">
        <f t="shared" si="1"/>
        <v>272.36165239160903</v>
      </c>
      <c r="M20">
        <f t="shared" si="3"/>
        <v>5.1169462342812739</v>
      </c>
      <c r="P20">
        <f>F20/('[1]Time Interval'!$AI$4^2)</f>
        <v>2219091.4318893291</v>
      </c>
      <c r="Q20">
        <f t="shared" si="4"/>
        <v>34160.516493829142</v>
      </c>
    </row>
    <row r="21" spans="1:17" x14ac:dyDescent="0.3">
      <c r="A21">
        <f t="shared" si="2"/>
        <v>625</v>
      </c>
      <c r="B21">
        <v>125</v>
      </c>
      <c r="C21">
        <v>56.8</v>
      </c>
      <c r="D21">
        <v>11.20728929</v>
      </c>
      <c r="E21">
        <v>112.554</v>
      </c>
      <c r="F21">
        <f t="shared" si="0"/>
        <v>107.45376460866315</v>
      </c>
      <c r="G21">
        <f>A21*'[1]Time Interval'!$AF$2</f>
        <v>5.1002353913368514</v>
      </c>
      <c r="I21">
        <f>C21/'[1]Time Interval'!$AL$14</f>
        <v>4929.0653058527687</v>
      </c>
      <c r="J21">
        <f>'[1]Time Interval'!$AD$14*A21</f>
        <v>39.440106233700341</v>
      </c>
      <c r="K21">
        <f t="shared" si="1"/>
        <v>274.6049432297973</v>
      </c>
      <c r="M21">
        <f t="shared" si="3"/>
        <v>5.0681300830416944</v>
      </c>
      <c r="P21">
        <f>F21/('[1]Time Interval'!$AI$4^2)</f>
        <v>2382082.4259978738</v>
      </c>
      <c r="Q21">
        <f t="shared" si="4"/>
        <v>34650.76857084169</v>
      </c>
    </row>
    <row r="22" spans="1:17" x14ac:dyDescent="0.3">
      <c r="A22">
        <f t="shared" si="2"/>
        <v>655</v>
      </c>
      <c r="B22">
        <v>131</v>
      </c>
      <c r="C22">
        <v>58.8</v>
      </c>
      <c r="D22">
        <v>11.594533029999999</v>
      </c>
      <c r="E22">
        <v>111.96120000000001</v>
      </c>
      <c r="F22">
        <f t="shared" si="0"/>
        <v>106.61615330987898</v>
      </c>
      <c r="G22">
        <f>A22*'[1]Time Interval'!$AF$2</f>
        <v>5.3450466901210207</v>
      </c>
      <c r="I22">
        <f>C22/'[1]Time Interval'!$AL$14</f>
        <v>5102.6239433827959</v>
      </c>
      <c r="J22">
        <f>'[1]Time Interval'!$AD$14*A22</f>
        <v>41.333231332917954</v>
      </c>
      <c r="K22">
        <f t="shared" si="1"/>
        <v>273.99198106862264</v>
      </c>
      <c r="M22">
        <f t="shared" si="3"/>
        <v>5.0713555990447681</v>
      </c>
      <c r="P22">
        <f>F22/('[1]Time Interval'!$AI$4^2)</f>
        <v>2363513.889456436</v>
      </c>
      <c r="Q22">
        <f t="shared" si="4"/>
        <v>32574.243393250465</v>
      </c>
    </row>
    <row r="23" spans="1:17" x14ac:dyDescent="0.3">
      <c r="A23">
        <f t="shared" si="2"/>
        <v>685</v>
      </c>
      <c r="B23">
        <v>137</v>
      </c>
      <c r="C23">
        <v>61.6</v>
      </c>
      <c r="D23">
        <v>12.004555809999999</v>
      </c>
      <c r="E23">
        <v>121.04040000000001</v>
      </c>
      <c r="F23">
        <f t="shared" si="0"/>
        <v>115.45054201109481</v>
      </c>
      <c r="G23">
        <f>A23*'[1]Time Interval'!$AF$2</f>
        <v>5.5898579889051891</v>
      </c>
      <c r="I23">
        <f>C23/'[1]Time Interval'!$AL$14</f>
        <v>5345.606035924834</v>
      </c>
      <c r="J23">
        <f>'[1]Time Interval'!$AD$14*A23</f>
        <v>43.226356432135574</v>
      </c>
      <c r="K23">
        <f t="shared" si="1"/>
        <v>277.11395075133112</v>
      </c>
      <c r="M23">
        <f t="shared" si="3"/>
        <v>5.1313851986665053</v>
      </c>
      <c r="P23">
        <f>F23/('[1]Time Interval'!$AI$4^2)</f>
        <v>2559358.5129206921</v>
      </c>
      <c r="Q23">
        <f t="shared" si="4"/>
        <v>33500.963885153498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H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8.8000000000000007</v>
      </c>
      <c r="D1">
        <v>3.3902161547212737</v>
      </c>
      <c r="E1">
        <v>8.0808</v>
      </c>
      <c r="F1">
        <f t="shared" ref="F1:F23" si="0">E1-G1</f>
        <v>6.8206159547206511</v>
      </c>
      <c r="G1">
        <f>A1*'[1]Time Interval'!$AF$3</f>
        <v>1.2601840452793485</v>
      </c>
      <c r="I1">
        <f>C1/'[1]Time Interval'!$AL$15</f>
        <v>763.65800513211911</v>
      </c>
      <c r="J1">
        <f>'[1]Time Interval'!$AD$15*A1</f>
        <v>0.36777041896101537</v>
      </c>
      <c r="K1">
        <f t="shared" ref="K1:K23" si="1">I1/(J1^0.77659)</f>
        <v>1660.6099118440834</v>
      </c>
      <c r="M1">
        <f t="shared" ref="M1:M23" si="2">C1/D1</f>
        <v>2.5957046979865779</v>
      </c>
      <c r="P1">
        <f>F1/('[1]Time Interval'!$AI$4^2)</f>
        <v>151202.42142647912</v>
      </c>
      <c r="Q1">
        <f>P1/(J1^1.1603)</f>
        <v>482636.30958761525</v>
      </c>
    </row>
    <row r="2" spans="1:18" x14ac:dyDescent="0.3">
      <c r="A2">
        <v>40</v>
      </c>
      <c r="B2">
        <v>8</v>
      </c>
      <c r="C2">
        <v>11.2</v>
      </c>
      <c r="D2">
        <v>3.7997724690000001</v>
      </c>
      <c r="E2">
        <v>11.0448</v>
      </c>
      <c r="F2">
        <f t="shared" si="0"/>
        <v>9.3645546062942024</v>
      </c>
      <c r="G2">
        <f>A2*'[1]Time Interval'!$AF$3</f>
        <v>1.680245393705798</v>
      </c>
      <c r="I2">
        <f>C2/'[1]Time Interval'!$AL$15</f>
        <v>971.92837016815156</v>
      </c>
      <c r="J2">
        <f>'[1]Time Interval'!$AD$15*A2</f>
        <v>0.49036055861468719</v>
      </c>
      <c r="K2">
        <f t="shared" si="1"/>
        <v>1690.350641907509</v>
      </c>
      <c r="M2">
        <f t="shared" si="2"/>
        <v>2.9475449099581335</v>
      </c>
      <c r="P2">
        <f>F2/('[1]Time Interval'!$AI$4^2)</f>
        <v>207597.57497740019</v>
      </c>
      <c r="Q2">
        <f t="shared" ref="Q2:Q23" si="3">P2/(J2^1.1603)</f>
        <v>474588.3851547009</v>
      </c>
    </row>
    <row r="3" spans="1:18" x14ac:dyDescent="0.3">
      <c r="A3">
        <v>55</v>
      </c>
      <c r="B3">
        <v>11</v>
      </c>
      <c r="C3">
        <v>13.8</v>
      </c>
      <c r="D3">
        <v>4.0045506260000003</v>
      </c>
      <c r="E3">
        <v>15.8184</v>
      </c>
      <c r="F3">
        <f t="shared" si="0"/>
        <v>13.508062583654528</v>
      </c>
      <c r="G3">
        <f>A3*'[1]Time Interval'!$AF$3</f>
        <v>2.310337416345472</v>
      </c>
      <c r="I3">
        <f>C3/'[1]Time Interval'!$AL$15</f>
        <v>1197.5545989571867</v>
      </c>
      <c r="J3">
        <f>'[1]Time Interval'!$AD$15*A3</f>
        <v>0.67424576809519488</v>
      </c>
      <c r="K3">
        <f t="shared" si="1"/>
        <v>1626.4225019092255</v>
      </c>
      <c r="M3">
        <f t="shared" si="2"/>
        <v>3.4460795452058792</v>
      </c>
      <c r="P3">
        <f>F3/('[1]Time Interval'!$AI$4^2)</f>
        <v>299452.68652978103</v>
      </c>
      <c r="Q3">
        <f t="shared" si="3"/>
        <v>473097.24853117217</v>
      </c>
    </row>
    <row r="4" spans="1:18" x14ac:dyDescent="0.3">
      <c r="A4">
        <v>70</v>
      </c>
      <c r="B4">
        <v>14</v>
      </c>
      <c r="C4">
        <v>16.2</v>
      </c>
      <c r="D4">
        <v>4.8009101249999997</v>
      </c>
      <c r="E4">
        <v>20.061599999999999</v>
      </c>
      <c r="F4">
        <f t="shared" si="0"/>
        <v>17.121170561014853</v>
      </c>
      <c r="G4">
        <f>A4*'[1]Time Interval'!$AF$3</f>
        <v>2.9404294389851464</v>
      </c>
      <c r="I4">
        <f>C4/'[1]Time Interval'!$AL$15</f>
        <v>1405.8249639932192</v>
      </c>
      <c r="J4">
        <f>'[1]Time Interval'!$AD$15*A4</f>
        <v>0.85813097757570256</v>
      </c>
      <c r="K4">
        <f t="shared" si="1"/>
        <v>1583.1894111360157</v>
      </c>
      <c r="M4">
        <f t="shared" si="2"/>
        <v>3.374360189673411</v>
      </c>
      <c r="P4">
        <f>F4/('[1]Time Interval'!$AI$4^2)</f>
        <v>379549.65704959159</v>
      </c>
      <c r="Q4">
        <f t="shared" si="3"/>
        <v>453279.81998351921</v>
      </c>
    </row>
    <row r="5" spans="1:18" x14ac:dyDescent="0.3">
      <c r="A5">
        <v>85</v>
      </c>
      <c r="B5">
        <v>17</v>
      </c>
      <c r="C5">
        <v>18.600000000000001</v>
      </c>
      <c r="D5">
        <v>5.597269625</v>
      </c>
      <c r="E5">
        <v>24.7728</v>
      </c>
      <c r="F5">
        <f t="shared" si="0"/>
        <v>21.202278538375179</v>
      </c>
      <c r="G5">
        <f>A5*'[1]Time Interval'!$AF$3</f>
        <v>3.5705214616248204</v>
      </c>
      <c r="I5">
        <f>C5/'[1]Time Interval'!$AL$15</f>
        <v>1614.0953290292518</v>
      </c>
      <c r="J5">
        <f>'[1]Time Interval'!$AD$15*A5</f>
        <v>1.0420161870562104</v>
      </c>
      <c r="K5">
        <f t="shared" si="1"/>
        <v>1563.3205960535633</v>
      </c>
      <c r="M5">
        <f t="shared" si="2"/>
        <v>3.3230487802345241</v>
      </c>
      <c r="P5">
        <f>F5/('[1]Time Interval'!$AI$4^2)</f>
        <v>470021.4578922583</v>
      </c>
      <c r="Q5">
        <f t="shared" si="3"/>
        <v>448103.09434411238</v>
      </c>
    </row>
    <row r="6" spans="1:18" x14ac:dyDescent="0.3">
      <c r="A6">
        <v>100</v>
      </c>
      <c r="B6">
        <v>20</v>
      </c>
      <c r="C6">
        <v>20.8</v>
      </c>
      <c r="D6">
        <v>6.1888509669999996</v>
      </c>
      <c r="E6">
        <v>29.234400000000001</v>
      </c>
      <c r="F6">
        <f t="shared" si="0"/>
        <v>25.033786515735507</v>
      </c>
      <c r="G6">
        <f>A6*'[1]Time Interval'!$AF$3</f>
        <v>4.2006134842644949</v>
      </c>
      <c r="I6">
        <f>C6/'[1]Time Interval'!$AL$15</f>
        <v>1805.0098303122816</v>
      </c>
      <c r="J6">
        <f>'[1]Time Interval'!$AD$15*A6</f>
        <v>1.225901396536718</v>
      </c>
      <c r="K6">
        <f t="shared" si="1"/>
        <v>1540.9405500365581</v>
      </c>
      <c r="M6">
        <f t="shared" si="2"/>
        <v>3.3608823529455014</v>
      </c>
      <c r="P6">
        <f>F6/('[1]Time Interval'!$AI$4^2)</f>
        <v>554960.01589606842</v>
      </c>
      <c r="Q6">
        <f t="shared" si="3"/>
        <v>438153.94985928264</v>
      </c>
    </row>
    <row r="7" spans="1:18" x14ac:dyDescent="0.3">
      <c r="A7">
        <v>115</v>
      </c>
      <c r="B7">
        <v>23</v>
      </c>
      <c r="C7">
        <v>22.8</v>
      </c>
      <c r="D7">
        <v>6.3936291240000003</v>
      </c>
      <c r="E7">
        <v>33.758400000000002</v>
      </c>
      <c r="F7">
        <f t="shared" si="0"/>
        <v>28.927694493095832</v>
      </c>
      <c r="G7">
        <f>A7*'[1]Time Interval'!$AF$3</f>
        <v>4.8307055069041693</v>
      </c>
      <c r="I7">
        <f>C7/'[1]Time Interval'!$AL$15</f>
        <v>1978.5684678423086</v>
      </c>
      <c r="J7">
        <f>'[1]Time Interval'!$AD$15*A7</f>
        <v>1.4097866060172257</v>
      </c>
      <c r="K7">
        <f t="shared" si="1"/>
        <v>1515.3747971094895</v>
      </c>
      <c r="M7">
        <f t="shared" si="2"/>
        <v>3.5660498220665948</v>
      </c>
      <c r="N7">
        <f>STDEV(K1:K23)/AVERAGE(K1:K23)*100</f>
        <v>3.8686902218985879</v>
      </c>
      <c r="P7">
        <f>F7/('[1]Time Interval'!$AI$4^2)</f>
        <v>641281.88460959273</v>
      </c>
      <c r="Q7">
        <f t="shared" si="3"/>
        <v>430513.03437180235</v>
      </c>
    </row>
    <row r="8" spans="1:18" x14ac:dyDescent="0.3">
      <c r="A8">
        <v>130</v>
      </c>
      <c r="B8">
        <v>26</v>
      </c>
      <c r="C8">
        <v>25.2</v>
      </c>
      <c r="D8">
        <v>6.4163822530000001</v>
      </c>
      <c r="E8">
        <v>37.486800000000002</v>
      </c>
      <c r="F8">
        <f t="shared" si="0"/>
        <v>32.026002470456163</v>
      </c>
      <c r="G8">
        <f>A8*'[1]Time Interval'!$AF$3</f>
        <v>5.4607975295438429</v>
      </c>
      <c r="I8">
        <f>C8/'[1]Time Interval'!$AL$15</f>
        <v>2186.8388328783408</v>
      </c>
      <c r="J8">
        <f>'[1]Time Interval'!$AD$15*A8</f>
        <v>1.5936718154977334</v>
      </c>
      <c r="K8">
        <f t="shared" si="1"/>
        <v>1522.775292639031</v>
      </c>
      <c r="M8">
        <f t="shared" si="2"/>
        <v>3.9274468082411484</v>
      </c>
      <c r="P8">
        <f>F8/('[1]Time Interval'!$AI$4^2)</f>
        <v>709966.54177426163</v>
      </c>
      <c r="Q8">
        <f t="shared" si="3"/>
        <v>413422.82277007954</v>
      </c>
    </row>
    <row r="9" spans="1:18" x14ac:dyDescent="0.3">
      <c r="A9">
        <v>145</v>
      </c>
      <c r="B9">
        <v>29</v>
      </c>
      <c r="C9">
        <v>27.6</v>
      </c>
      <c r="D9">
        <v>6.9852104659999998</v>
      </c>
      <c r="E9">
        <v>44.46</v>
      </c>
      <c r="F9">
        <f t="shared" si="0"/>
        <v>38.369110447816482</v>
      </c>
      <c r="G9">
        <f>A9*'[1]Time Interval'!$AF$3</f>
        <v>6.0908895521835174</v>
      </c>
      <c r="I9">
        <f>C9/'[1]Time Interval'!$AL$15</f>
        <v>2395.1091979143735</v>
      </c>
      <c r="J9">
        <f>'[1]Time Interval'!$AD$15*A9</f>
        <v>1.7775570249782411</v>
      </c>
      <c r="K9">
        <f t="shared" si="1"/>
        <v>1532.1978693210376</v>
      </c>
      <c r="M9">
        <f t="shared" si="2"/>
        <v>3.9512052119747829</v>
      </c>
      <c r="P9">
        <f>F9/('[1]Time Interval'!$AI$4^2)</f>
        <v>850583.35584406625</v>
      </c>
      <c r="Q9">
        <f t="shared" si="3"/>
        <v>436361.69937208173</v>
      </c>
    </row>
    <row r="10" spans="1:18" x14ac:dyDescent="0.3">
      <c r="A10">
        <v>160</v>
      </c>
      <c r="B10">
        <v>32</v>
      </c>
      <c r="C10">
        <v>30.2</v>
      </c>
      <c r="D10">
        <v>7.3947667800000003</v>
      </c>
      <c r="E10">
        <v>50.278799999999997</v>
      </c>
      <c r="F10">
        <f t="shared" si="0"/>
        <v>43.557818425176805</v>
      </c>
      <c r="G10">
        <f>A10*'[1]Time Interval'!$AF$3</f>
        <v>6.7209815748231918</v>
      </c>
      <c r="I10">
        <f>C10/'[1]Time Interval'!$AL$15</f>
        <v>2620.7354267034088</v>
      </c>
      <c r="J10">
        <f>'[1]Time Interval'!$AD$15*A10</f>
        <v>1.9614422344587488</v>
      </c>
      <c r="K10">
        <f t="shared" si="1"/>
        <v>1553.1448268658016</v>
      </c>
      <c r="M10">
        <f t="shared" si="2"/>
        <v>4.0839692310079858</v>
      </c>
      <c r="P10">
        <f>F10/('[1]Time Interval'!$AI$4^2)</f>
        <v>965608.92178415915</v>
      </c>
      <c r="Q10">
        <f t="shared" si="3"/>
        <v>441901.92262901936</v>
      </c>
    </row>
    <row r="11" spans="1:18" x14ac:dyDescent="0.3">
      <c r="A11">
        <v>175</v>
      </c>
      <c r="B11">
        <v>35</v>
      </c>
      <c r="C11">
        <v>32.200000000000003</v>
      </c>
      <c r="D11">
        <v>7.5995449370000001</v>
      </c>
      <c r="E11">
        <v>53.102400000000003</v>
      </c>
      <c r="F11">
        <f t="shared" si="0"/>
        <v>45.751326402537138</v>
      </c>
      <c r="G11">
        <f>A11*'[1]Time Interval'!$AF$3</f>
        <v>7.3510735974628654</v>
      </c>
      <c r="I11">
        <f>C11/'[1]Time Interval'!$AL$15</f>
        <v>2794.2940642334361</v>
      </c>
      <c r="J11">
        <f>'[1]Time Interval'!$AD$15*A11</f>
        <v>2.1453274439392565</v>
      </c>
      <c r="K11">
        <f t="shared" si="1"/>
        <v>1544.6763680083538</v>
      </c>
      <c r="M11">
        <f t="shared" si="2"/>
        <v>4.2370958086223638</v>
      </c>
      <c r="P11">
        <f>F11/('[1]Time Interval'!$AI$4^2)</f>
        <v>1014235.5736579729</v>
      </c>
      <c r="Q11">
        <f t="shared" si="3"/>
        <v>418318.26577685931</v>
      </c>
      <c r="R11">
        <f>_xlfn.STDEV.P(Q1:Q23)*100/R12</f>
        <v>5.5319437694591445</v>
      </c>
    </row>
    <row r="12" spans="1:18" x14ac:dyDescent="0.3">
      <c r="A12">
        <v>190</v>
      </c>
      <c r="B12">
        <v>38</v>
      </c>
      <c r="C12">
        <v>34.6</v>
      </c>
      <c r="D12">
        <v>7.986348123</v>
      </c>
      <c r="E12">
        <v>59.888399999999997</v>
      </c>
      <c r="F12">
        <f t="shared" si="0"/>
        <v>51.90723437989746</v>
      </c>
      <c r="G12">
        <f>A12*'[1]Time Interval'!$AF$3</f>
        <v>7.9811656201025398</v>
      </c>
      <c r="I12">
        <f>C12/'[1]Time Interval'!$AL$15</f>
        <v>3002.5644292694683</v>
      </c>
      <c r="J12">
        <f>'[1]Time Interval'!$AD$15*A12</f>
        <v>2.3292126534197641</v>
      </c>
      <c r="K12">
        <f t="shared" si="1"/>
        <v>1557.1175109354467</v>
      </c>
      <c r="M12">
        <f t="shared" si="2"/>
        <v>4.3323931623209564</v>
      </c>
      <c r="P12">
        <f>F12/('[1]Time Interval'!$AI$4^2)</f>
        <v>1150702.4555986351</v>
      </c>
      <c r="Q12">
        <f t="shared" si="3"/>
        <v>431410.06569204933</v>
      </c>
      <c r="R12">
        <f>AVERAGE(Q1:Q23)</f>
        <v>452413.91675316403</v>
      </c>
    </row>
    <row r="13" spans="1:18" x14ac:dyDescent="0.3">
      <c r="A13">
        <v>205</v>
      </c>
      <c r="B13">
        <v>41</v>
      </c>
      <c r="C13">
        <v>37.200000000000003</v>
      </c>
      <c r="D13">
        <v>8.1911262800000006</v>
      </c>
      <c r="E13">
        <v>66.393600000000006</v>
      </c>
      <c r="F13">
        <f t="shared" si="0"/>
        <v>57.782342357257789</v>
      </c>
      <c r="G13">
        <f>A13*'[1]Time Interval'!$AF$3</f>
        <v>8.6112576427422134</v>
      </c>
      <c r="I13">
        <f>C13/'[1]Time Interval'!$AL$15</f>
        <v>3228.1906580585037</v>
      </c>
      <c r="J13">
        <f>'[1]Time Interval'!$AD$15*A13</f>
        <v>2.5130978629002718</v>
      </c>
      <c r="K13">
        <f t="shared" si="1"/>
        <v>1578.1946172062062</v>
      </c>
      <c r="M13">
        <f t="shared" si="2"/>
        <v>4.5414999999243086</v>
      </c>
      <c r="P13">
        <f>F13/('[1]Time Interval'!$AI$4^2)</f>
        <v>1280944.4393455838</v>
      </c>
      <c r="Q13">
        <f t="shared" si="3"/>
        <v>439710.99461507943</v>
      </c>
    </row>
    <row r="14" spans="1:18" x14ac:dyDescent="0.3">
      <c r="A14">
        <v>220</v>
      </c>
      <c r="B14">
        <v>44</v>
      </c>
      <c r="C14">
        <v>39.200000000000003</v>
      </c>
      <c r="D14">
        <v>8.1911262800000006</v>
      </c>
      <c r="E14">
        <v>71.837999999999994</v>
      </c>
      <c r="F14">
        <f t="shared" si="0"/>
        <v>62.596650334618104</v>
      </c>
      <c r="G14">
        <f>A14*'[1]Time Interval'!$AF$3</f>
        <v>9.2413496653818878</v>
      </c>
      <c r="I14">
        <f>C14/'[1]Time Interval'!$AL$15</f>
        <v>3401.7492955885309</v>
      </c>
      <c r="J14">
        <f>'[1]Time Interval'!$AD$15*A14</f>
        <v>2.6969830723807795</v>
      </c>
      <c r="K14">
        <f t="shared" si="1"/>
        <v>1574.2967039514024</v>
      </c>
      <c r="M14">
        <f t="shared" si="2"/>
        <v>4.7856666665869056</v>
      </c>
      <c r="P14">
        <f>F14/('[1]Time Interval'!$AI$4^2)</f>
        <v>1387670.1410273914</v>
      </c>
      <c r="Q14">
        <f t="shared" si="3"/>
        <v>438872.37428207148</v>
      </c>
    </row>
    <row r="15" spans="1:18" x14ac:dyDescent="0.3">
      <c r="A15">
        <v>235</v>
      </c>
      <c r="B15">
        <v>47</v>
      </c>
      <c r="C15">
        <v>41.8</v>
      </c>
      <c r="D15">
        <v>8.805460751</v>
      </c>
      <c r="E15">
        <v>77.797200000000004</v>
      </c>
      <c r="F15">
        <f t="shared" si="0"/>
        <v>67.925758311978441</v>
      </c>
      <c r="G15">
        <f>A15*'[1]Time Interval'!$AF$3</f>
        <v>9.8714416880215623</v>
      </c>
      <c r="I15">
        <f>C15/'[1]Time Interval'!$AL$15</f>
        <v>3627.3755243775654</v>
      </c>
      <c r="J15">
        <f>'[1]Time Interval'!$AD$15*A15</f>
        <v>2.8808682818612872</v>
      </c>
      <c r="K15">
        <f t="shared" si="1"/>
        <v>1594.8918525646886</v>
      </c>
      <c r="M15">
        <f t="shared" si="2"/>
        <v>4.7470542634867732</v>
      </c>
      <c r="N15">
        <f>AVERAGE(K1:K23)</f>
        <v>1604.8715209724814</v>
      </c>
      <c r="P15">
        <f>F15/('[1]Time Interval'!$AI$4^2)</f>
        <v>1505808.1560643415</v>
      </c>
      <c r="Q15">
        <f t="shared" si="3"/>
        <v>441148.33223702526</v>
      </c>
    </row>
    <row r="16" spans="1:18" x14ac:dyDescent="0.3">
      <c r="A16">
        <v>250</v>
      </c>
      <c r="B16">
        <v>50</v>
      </c>
      <c r="C16">
        <v>44</v>
      </c>
      <c r="D16">
        <v>8.6006825940000002</v>
      </c>
      <c r="E16">
        <v>84.115200000000002</v>
      </c>
      <c r="F16">
        <f t="shared" si="0"/>
        <v>73.613666289338767</v>
      </c>
      <c r="G16">
        <f>A16*'[1]Time Interval'!$AF$3</f>
        <v>10.501533710661237</v>
      </c>
      <c r="I16">
        <f>C16/'[1]Time Interval'!$AL$15</f>
        <v>3818.2900256605953</v>
      </c>
      <c r="J16">
        <f>'[1]Time Interval'!$AD$15*A16</f>
        <v>3.0647534913417949</v>
      </c>
      <c r="K16">
        <f t="shared" si="1"/>
        <v>1600.0700419677905</v>
      </c>
      <c r="M16">
        <f t="shared" si="2"/>
        <v>5.1158730157877512</v>
      </c>
      <c r="P16">
        <f>F16/('[1]Time Interval'!$AI$4^2)</f>
        <v>1631900.2076821476</v>
      </c>
      <c r="Q16">
        <f t="shared" si="3"/>
        <v>444968.06466984266</v>
      </c>
    </row>
    <row r="17" spans="1:17" x14ac:dyDescent="0.3">
      <c r="A17">
        <v>265</v>
      </c>
      <c r="B17">
        <v>53</v>
      </c>
      <c r="C17">
        <v>46</v>
      </c>
      <c r="D17">
        <v>8.6006825940000002</v>
      </c>
      <c r="E17">
        <v>86.236800000000002</v>
      </c>
      <c r="F17">
        <f t="shared" si="0"/>
        <v>75.105174266699095</v>
      </c>
      <c r="G17">
        <f>A17*'[1]Time Interval'!$AF$3</f>
        <v>11.131625733300911</v>
      </c>
      <c r="I17">
        <f>C17/'[1]Time Interval'!$AL$15</f>
        <v>3991.8486631906226</v>
      </c>
      <c r="J17">
        <f>'[1]Time Interval'!$AD$15*A17</f>
        <v>3.2486387008223025</v>
      </c>
      <c r="K17">
        <f t="shared" si="1"/>
        <v>1598.7916348976478</v>
      </c>
      <c r="M17">
        <f t="shared" si="2"/>
        <v>5.3484126983235578</v>
      </c>
      <c r="P17">
        <f>F17/('[1]Time Interval'!$AI$4^2)</f>
        <v>1664964.614071677</v>
      </c>
      <c r="Q17">
        <f t="shared" si="3"/>
        <v>424304.71462614974</v>
      </c>
    </row>
    <row r="18" spans="1:17" x14ac:dyDescent="0.3">
      <c r="A18">
        <v>280</v>
      </c>
      <c r="B18">
        <v>56</v>
      </c>
      <c r="C18">
        <v>48.8</v>
      </c>
      <c r="D18">
        <v>9.8065984069999992</v>
      </c>
      <c r="E18">
        <v>97.593599999999995</v>
      </c>
      <c r="F18">
        <f t="shared" si="0"/>
        <v>85.831882244059415</v>
      </c>
      <c r="G18">
        <f>A18*'[1]Time Interval'!$AF$3</f>
        <v>11.761717755940586</v>
      </c>
      <c r="I18">
        <f>C18/'[1]Time Interval'!$AL$15</f>
        <v>4234.8307557326598</v>
      </c>
      <c r="J18">
        <f>'[1]Time Interval'!$AD$15*A18</f>
        <v>3.4325239103028102</v>
      </c>
      <c r="K18">
        <f t="shared" si="1"/>
        <v>1625.1143129458594</v>
      </c>
      <c r="M18">
        <f t="shared" si="2"/>
        <v>4.976241299446535</v>
      </c>
      <c r="P18">
        <f>F18/('[1]Time Interval'!$AI$4^2)</f>
        <v>1902759.005498901</v>
      </c>
      <c r="Q18">
        <f t="shared" si="3"/>
        <v>454895.20551024016</v>
      </c>
    </row>
    <row r="19" spans="1:17" x14ac:dyDescent="0.3">
      <c r="A19">
        <v>295</v>
      </c>
      <c r="B19">
        <v>59</v>
      </c>
      <c r="C19">
        <v>52.4</v>
      </c>
      <c r="D19">
        <v>8.6006825940000002</v>
      </c>
      <c r="E19">
        <v>102.88200000000001</v>
      </c>
      <c r="F19">
        <f t="shared" si="0"/>
        <v>90.490190221419738</v>
      </c>
      <c r="G19">
        <f>A19*'[1]Time Interval'!$AF$3</f>
        <v>12.39180977858026</v>
      </c>
      <c r="I19">
        <f>C19/'[1]Time Interval'!$AL$15</f>
        <v>4547.2363032867088</v>
      </c>
      <c r="J19">
        <f>'[1]Time Interval'!$AD$15*A19</f>
        <v>3.6164091197833179</v>
      </c>
      <c r="K19">
        <f t="shared" si="1"/>
        <v>1675.6941614094628</v>
      </c>
      <c r="M19">
        <f t="shared" si="2"/>
        <v>6.0925396824381401</v>
      </c>
      <c r="P19">
        <f>F19/('[1]Time Interval'!$AI$4^2)</f>
        <v>2006026.4304064235</v>
      </c>
      <c r="Q19">
        <f t="shared" si="3"/>
        <v>451405.87056990725</v>
      </c>
    </row>
    <row r="20" spans="1:17" x14ac:dyDescent="0.3">
      <c r="A20">
        <v>310</v>
      </c>
      <c r="B20">
        <v>62</v>
      </c>
      <c r="C20">
        <v>55.4</v>
      </c>
      <c r="D20">
        <v>9.1922639359999998</v>
      </c>
      <c r="E20">
        <v>117.6396</v>
      </c>
      <c r="F20">
        <f t="shared" si="0"/>
        <v>104.61769819878006</v>
      </c>
      <c r="G20">
        <f>A20*'[1]Time Interval'!$AF$3</f>
        <v>13.021901801219935</v>
      </c>
      <c r="I20">
        <f>C20/'[1]Time Interval'!$AL$15</f>
        <v>4807.5742595817501</v>
      </c>
      <c r="J20">
        <f>'[1]Time Interval'!$AD$15*A20</f>
        <v>3.8002943292638256</v>
      </c>
      <c r="K20">
        <f t="shared" si="1"/>
        <v>1704.69126493666</v>
      </c>
      <c r="M20">
        <f t="shared" si="2"/>
        <v>6.0268069308840175</v>
      </c>
      <c r="P20">
        <f>F20/('[1]Time Interval'!$AI$4^2)</f>
        <v>2319211.2555130688</v>
      </c>
      <c r="Q20">
        <f t="shared" si="3"/>
        <v>492695.24835869903</v>
      </c>
    </row>
    <row r="21" spans="1:17" x14ac:dyDescent="0.3">
      <c r="A21">
        <v>325</v>
      </c>
      <c r="B21">
        <v>65</v>
      </c>
      <c r="C21">
        <v>57</v>
      </c>
      <c r="D21">
        <v>9.2150170649999996</v>
      </c>
      <c r="E21">
        <v>120.8532</v>
      </c>
      <c r="F21">
        <f t="shared" si="0"/>
        <v>107.20120617614039</v>
      </c>
      <c r="G21">
        <f>A21*'[1]Time Interval'!$AF$3</f>
        <v>13.651993823859607</v>
      </c>
      <c r="I21">
        <f>C21/'[1]Time Interval'!$AL$15</f>
        <v>4946.4211696057719</v>
      </c>
      <c r="J21">
        <f>'[1]Time Interval'!$AD$15*A21</f>
        <v>3.9841795387443333</v>
      </c>
      <c r="K21">
        <f t="shared" si="1"/>
        <v>1690.7286236752022</v>
      </c>
      <c r="M21">
        <f t="shared" si="2"/>
        <v>6.1855555554524635</v>
      </c>
      <c r="P21">
        <f>F21/('[1]Time Interval'!$AI$4^2)</f>
        <v>2376483.5993225956</v>
      </c>
      <c r="Q21">
        <f t="shared" si="3"/>
        <v>477927.0315521658</v>
      </c>
    </row>
    <row r="22" spans="1:17" x14ac:dyDescent="0.3">
      <c r="A22">
        <v>340</v>
      </c>
      <c r="B22">
        <v>68</v>
      </c>
      <c r="C22">
        <v>59.2</v>
      </c>
      <c r="D22">
        <v>10.193401590000001</v>
      </c>
      <c r="E22">
        <v>135.7824</v>
      </c>
      <c r="F22">
        <f t="shared" si="0"/>
        <v>121.50031415350071</v>
      </c>
      <c r="G22">
        <f>A22*'[1]Time Interval'!$AF$3</f>
        <v>14.282085846499282</v>
      </c>
      <c r="I22">
        <f>C22/'[1]Time Interval'!$AL$15</f>
        <v>5137.3356708888014</v>
      </c>
      <c r="J22">
        <f>'[1]Time Interval'!$AD$15*A22</f>
        <v>4.1680647482248414</v>
      </c>
      <c r="K22">
        <f t="shared" si="1"/>
        <v>1695.5204935108304</v>
      </c>
      <c r="M22">
        <f t="shared" si="2"/>
        <v>5.8076785729777178</v>
      </c>
      <c r="P22">
        <f>F22/('[1]Time Interval'!$AI$4^2)</f>
        <v>2693472.5288809552</v>
      </c>
      <c r="Q22">
        <f t="shared" si="3"/>
        <v>514046.72927668673</v>
      </c>
    </row>
    <row r="23" spans="1:17" x14ac:dyDescent="0.3">
      <c r="A23">
        <v>355</v>
      </c>
      <c r="B23">
        <v>71</v>
      </c>
      <c r="C23">
        <v>60.8</v>
      </c>
      <c r="D23">
        <v>10.80773606</v>
      </c>
      <c r="E23">
        <v>135.12719999999999</v>
      </c>
      <c r="F23">
        <f t="shared" si="0"/>
        <v>120.21502213086103</v>
      </c>
      <c r="G23">
        <f>A23*'[1]Time Interval'!$AF$3</f>
        <v>14.912177869138956</v>
      </c>
      <c r="I23">
        <f>C23/'[1]Time Interval'!$AL$15</f>
        <v>5276.1825809128222</v>
      </c>
      <c r="J23">
        <f>'[1]Time Interval'!$AD$15*A23</f>
        <v>4.3519499577053491</v>
      </c>
      <c r="K23">
        <f t="shared" si="1"/>
        <v>1683.9309975352187</v>
      </c>
      <c r="M23">
        <f t="shared" si="2"/>
        <v>5.6256000019304686</v>
      </c>
      <c r="P23">
        <f>F23/('[1]Time Interval'!$AI$4^2)</f>
        <v>2664979.6086882045</v>
      </c>
      <c r="Q23">
        <f t="shared" si="3"/>
        <v>483758.9015526119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J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12.8</v>
      </c>
      <c r="D1">
        <v>5.0056882820000004</v>
      </c>
      <c r="E1">
        <v>19.3752</v>
      </c>
      <c r="F1">
        <f t="shared" ref="F1:F12" si="0">E1-G1</f>
        <v>16.779128449436499</v>
      </c>
      <c r="G1">
        <f>A1*'[1]Time Interval'!$AF$4</f>
        <v>2.5960715505634995</v>
      </c>
      <c r="I1">
        <f>C1/'[1]Time Interval'!$AL$16</f>
        <v>1110.7752801921733</v>
      </c>
      <c r="J1">
        <f>'[1]Time Interval'!$AD$16*A1</f>
        <v>0.17852297414521395</v>
      </c>
      <c r="K1">
        <f t="shared" ref="K1:K12" si="1">I1/(J1^0.82591)</f>
        <v>4609.5605158121753</v>
      </c>
      <c r="M1">
        <f t="shared" ref="M1:M12" si="2">C1/D1</f>
        <v>2.5570909091618104</v>
      </c>
      <c r="P1">
        <f>F1/('[1]Time Interval'!$AI$4^2)</f>
        <v>371967.11672716244</v>
      </c>
      <c r="Q1">
        <f>P1/(J1^0.98826)</f>
        <v>2041857.002149676</v>
      </c>
    </row>
    <row r="2" spans="1:18" x14ac:dyDescent="0.3">
      <c r="A2">
        <v>45</v>
      </c>
      <c r="B2">
        <v>9</v>
      </c>
      <c r="C2">
        <v>17.399999999999999</v>
      </c>
      <c r="D2">
        <v>5.3924914680000002</v>
      </c>
      <c r="E2">
        <v>28.1892</v>
      </c>
      <c r="F2">
        <f t="shared" si="0"/>
        <v>24.295092674154752</v>
      </c>
      <c r="G2">
        <f>A2*'[1]Time Interval'!$AF$4</f>
        <v>3.8941073258452494</v>
      </c>
      <c r="I2">
        <f>C2/'[1]Time Interval'!$AL$16</f>
        <v>1509.9601465112353</v>
      </c>
      <c r="J2">
        <f>'[1]Time Interval'!$AD$16*A2</f>
        <v>0.26778446121782096</v>
      </c>
      <c r="K2">
        <f t="shared" si="1"/>
        <v>4482.9435251018431</v>
      </c>
      <c r="M2">
        <f t="shared" si="2"/>
        <v>3.2267088605062577</v>
      </c>
      <c r="P2">
        <f>F2/('[1]Time Interval'!$AI$4^2)</f>
        <v>538584.3251547456</v>
      </c>
      <c r="Q2">
        <f t="shared" ref="Q2:Q12" si="3">P2/(J2^0.98826)</f>
        <v>1980389.1459632984</v>
      </c>
    </row>
    <row r="3" spans="1:18" x14ac:dyDescent="0.3">
      <c r="A3">
        <v>60</v>
      </c>
      <c r="B3">
        <v>12</v>
      </c>
      <c r="C3">
        <v>22.6</v>
      </c>
      <c r="D3">
        <v>6.4163822530000001</v>
      </c>
      <c r="E3">
        <v>37.377600000000001</v>
      </c>
      <c r="F3">
        <f t="shared" si="0"/>
        <v>32.185456898872999</v>
      </c>
      <c r="G3">
        <f>A3*'[1]Time Interval'!$AF$4</f>
        <v>5.1921431011269989</v>
      </c>
      <c r="I3">
        <f>C3/'[1]Time Interval'!$AL$16</f>
        <v>1961.2126040893061</v>
      </c>
      <c r="J3">
        <f>'[1]Time Interval'!$AD$16*A3</f>
        <v>0.35704594829042791</v>
      </c>
      <c r="K3">
        <f t="shared" si="1"/>
        <v>4591.2855776107635</v>
      </c>
      <c r="M3">
        <f t="shared" si="2"/>
        <v>3.5222340423115064</v>
      </c>
      <c r="P3">
        <f>F3/('[1]Time Interval'!$AI$4^2)</f>
        <v>713501.3978406135</v>
      </c>
      <c r="Q3">
        <f t="shared" si="3"/>
        <v>1974329.7977968312</v>
      </c>
    </row>
    <row r="4" spans="1:18" x14ac:dyDescent="0.3">
      <c r="A4">
        <v>75</v>
      </c>
      <c r="B4">
        <v>15</v>
      </c>
      <c r="C4">
        <v>27.4</v>
      </c>
      <c r="D4">
        <v>6.6211604099999999</v>
      </c>
      <c r="E4">
        <v>48.016800000000003</v>
      </c>
      <c r="F4">
        <f t="shared" si="0"/>
        <v>41.526621123591255</v>
      </c>
      <c r="G4">
        <f>A4*'[1]Time Interval'!$AF$4</f>
        <v>6.4901788764087494</v>
      </c>
      <c r="I4">
        <f>C4/'[1]Time Interval'!$AL$16</f>
        <v>2377.7533341613707</v>
      </c>
      <c r="J4">
        <f>'[1]Time Interval'!$AD$16*A4</f>
        <v>0.44630743536303491</v>
      </c>
      <c r="K4">
        <f t="shared" si="1"/>
        <v>4629.5361698173037</v>
      </c>
      <c r="M4">
        <f t="shared" si="2"/>
        <v>4.1382474224031069</v>
      </c>
      <c r="P4">
        <f>F4/('[1]Time Interval'!$AI$4^2)</f>
        <v>920580.4445273357</v>
      </c>
      <c r="Q4">
        <f t="shared" si="3"/>
        <v>2043216.220157349</v>
      </c>
    </row>
    <row r="5" spans="1:18" x14ac:dyDescent="0.3">
      <c r="A5">
        <v>90</v>
      </c>
      <c r="B5">
        <v>18</v>
      </c>
      <c r="C5">
        <v>32.200000000000003</v>
      </c>
      <c r="D5">
        <v>6.8031854379999999</v>
      </c>
      <c r="E5">
        <v>56.144399999999997</v>
      </c>
      <c r="F5">
        <f t="shared" si="0"/>
        <v>48.356185348309495</v>
      </c>
      <c r="G5">
        <f>A5*'[1]Time Interval'!$AF$4</f>
        <v>7.7882146516904989</v>
      </c>
      <c r="I5">
        <f>C5/'[1]Time Interval'!$AL$16</f>
        <v>2794.2940642334361</v>
      </c>
      <c r="J5">
        <f>'[1]Time Interval'!$AD$16*A5</f>
        <v>0.53556892243564191</v>
      </c>
      <c r="K5">
        <f t="shared" si="1"/>
        <v>4680.0038190211662</v>
      </c>
      <c r="M5">
        <f t="shared" si="2"/>
        <v>4.7330769230753402</v>
      </c>
      <c r="N5">
        <f>STDEV(K1:K22)/AVERAGE(K1:K22)*100</f>
        <v>1.1848502579987141</v>
      </c>
      <c r="P5">
        <f>F5/('[1]Time Interval'!$AI$4^2)</f>
        <v>1071981.2351480629</v>
      </c>
      <c r="Q5">
        <f t="shared" si="3"/>
        <v>1986955.3475876551</v>
      </c>
    </row>
    <row r="6" spans="1:18" x14ac:dyDescent="0.3">
      <c r="A6">
        <v>105</v>
      </c>
      <c r="B6">
        <v>21</v>
      </c>
      <c r="C6">
        <v>36.6</v>
      </c>
      <c r="D6">
        <v>6.8031854379999999</v>
      </c>
      <c r="E6">
        <v>66.393600000000006</v>
      </c>
      <c r="F6">
        <f t="shared" si="0"/>
        <v>57.307349573027757</v>
      </c>
      <c r="G6">
        <f>A6*'[1]Time Interval'!$AF$4</f>
        <v>9.0862504269722493</v>
      </c>
      <c r="I6">
        <f>C6/'[1]Time Interval'!$AL$16</f>
        <v>3176.1230667994955</v>
      </c>
      <c r="J6">
        <f>'[1]Time Interval'!$AD$16*A6</f>
        <v>0.62483040950824886</v>
      </c>
      <c r="K6">
        <f t="shared" si="1"/>
        <v>4683.5956950606433</v>
      </c>
      <c r="M6">
        <f t="shared" si="2"/>
        <v>5.3798327759179339</v>
      </c>
      <c r="P6">
        <f>F6/('[1]Time Interval'!$AI$4^2)</f>
        <v>1270414.5898990717</v>
      </c>
      <c r="Q6">
        <f t="shared" si="3"/>
        <v>2022020.5386999913</v>
      </c>
    </row>
    <row r="7" spans="1:18" x14ac:dyDescent="0.3">
      <c r="A7">
        <v>120</v>
      </c>
      <c r="B7">
        <v>24</v>
      </c>
      <c r="C7">
        <v>40.4</v>
      </c>
      <c r="D7">
        <v>6.8031854379999999</v>
      </c>
      <c r="E7">
        <v>73.928399999999996</v>
      </c>
      <c r="F7">
        <f t="shared" si="0"/>
        <v>63.544113797746</v>
      </c>
      <c r="G7">
        <f>A7*'[1]Time Interval'!$AF$4</f>
        <v>10.384286202253998</v>
      </c>
      <c r="I7">
        <f>C7/'[1]Time Interval'!$AL$16</f>
        <v>3505.8844781065468</v>
      </c>
      <c r="J7">
        <f>'[1]Time Interval'!$AD$16*A7</f>
        <v>0.71409189658085581</v>
      </c>
      <c r="K7">
        <f t="shared" si="1"/>
        <v>4630.0272699438283</v>
      </c>
      <c r="M7">
        <f t="shared" si="2"/>
        <v>5.9383946488274448</v>
      </c>
      <c r="P7">
        <f>F7/('[1]Time Interval'!$AI$4^2)</f>
        <v>1408673.9287775145</v>
      </c>
      <c r="Q7">
        <f t="shared" si="3"/>
        <v>1964895.4424793557</v>
      </c>
    </row>
    <row r="8" spans="1:18" x14ac:dyDescent="0.3">
      <c r="A8">
        <v>135</v>
      </c>
      <c r="B8">
        <v>27</v>
      </c>
      <c r="C8">
        <v>44.4</v>
      </c>
      <c r="D8">
        <v>7.0079635949999997</v>
      </c>
      <c r="E8">
        <v>85.269599999999997</v>
      </c>
      <c r="F8">
        <f t="shared" si="0"/>
        <v>73.587278022464247</v>
      </c>
      <c r="G8">
        <f>A8*'[1]Time Interval'!$AF$4</f>
        <v>11.682321977535748</v>
      </c>
      <c r="I8">
        <f>C8/'[1]Time Interval'!$AL$16</f>
        <v>3853.0017531666008</v>
      </c>
      <c r="J8">
        <f>'[1]Time Interval'!$AD$16*A8</f>
        <v>0.80335338365346287</v>
      </c>
      <c r="K8">
        <f t="shared" si="1"/>
        <v>4616.7650555498194</v>
      </c>
      <c r="M8">
        <f t="shared" si="2"/>
        <v>6.335649350644208</v>
      </c>
      <c r="P8">
        <f>F8/('[1]Time Interval'!$AI$4^2)</f>
        <v>1631315.2209485208</v>
      </c>
      <c r="Q8">
        <f t="shared" si="3"/>
        <v>2025418.931293874</v>
      </c>
    </row>
    <row r="9" spans="1:18" x14ac:dyDescent="0.3">
      <c r="A9">
        <v>150</v>
      </c>
      <c r="B9">
        <v>30</v>
      </c>
      <c r="C9">
        <v>49.2</v>
      </c>
      <c r="D9">
        <v>7.1899886229999996</v>
      </c>
      <c r="E9">
        <v>91.774799999999999</v>
      </c>
      <c r="F9">
        <f t="shared" si="0"/>
        <v>78.794442247182502</v>
      </c>
      <c r="G9">
        <f>A9*'[1]Time Interval'!$AF$4</f>
        <v>12.980357752817499</v>
      </c>
      <c r="I9">
        <f>C9/'[1]Time Interval'!$AL$16</f>
        <v>4269.5424832386661</v>
      </c>
      <c r="J9">
        <f>'[1]Time Interval'!$AD$16*A9</f>
        <v>0.89261487072606982</v>
      </c>
      <c r="K9">
        <f t="shared" si="1"/>
        <v>4689.5194099550472</v>
      </c>
      <c r="M9">
        <f t="shared" si="2"/>
        <v>6.8428481016805085</v>
      </c>
      <c r="P9">
        <f>F9/('[1]Time Interval'!$AI$4^2)</f>
        <v>1746749.9331166802</v>
      </c>
      <c r="Q9">
        <f t="shared" si="3"/>
        <v>1954282.8202839894</v>
      </c>
    </row>
    <row r="10" spans="1:18" x14ac:dyDescent="0.3">
      <c r="A10">
        <v>165</v>
      </c>
      <c r="B10">
        <v>33</v>
      </c>
      <c r="C10">
        <v>52.6</v>
      </c>
      <c r="D10">
        <v>7.1899886229999996</v>
      </c>
      <c r="E10">
        <v>101.79</v>
      </c>
      <c r="F10">
        <f t="shared" si="0"/>
        <v>87.511606471900762</v>
      </c>
      <c r="G10">
        <f>A10*'[1]Time Interval'!$AF$4</f>
        <v>14.278393528099247</v>
      </c>
      <c r="I10">
        <f>C10/'[1]Time Interval'!$AL$16</f>
        <v>4564.592167039712</v>
      </c>
      <c r="J10">
        <f>'[1]Time Interval'!$AD$16*A10</f>
        <v>0.98187635779867677</v>
      </c>
      <c r="K10">
        <f t="shared" si="1"/>
        <v>4634.0674048735791</v>
      </c>
      <c r="M10">
        <f t="shared" si="2"/>
        <v>7.3157278485446087</v>
      </c>
      <c r="N10">
        <f>AVERAGE(K1:K12)</f>
        <v>4624.397140642418</v>
      </c>
      <c r="P10">
        <f>F10/('[1]Time Interval'!$AI$4^2)</f>
        <v>1939995.872706261</v>
      </c>
      <c r="Q10">
        <f t="shared" si="3"/>
        <v>1975380.4435292426</v>
      </c>
    </row>
    <row r="11" spans="1:18" x14ac:dyDescent="0.3">
      <c r="A11">
        <v>180</v>
      </c>
      <c r="B11">
        <v>36</v>
      </c>
      <c r="C11">
        <v>56.6</v>
      </c>
      <c r="D11">
        <v>7.5995449370000001</v>
      </c>
      <c r="E11">
        <v>114.6756</v>
      </c>
      <c r="F11">
        <f t="shared" si="0"/>
        <v>99.099170696619012</v>
      </c>
      <c r="G11">
        <f>A11*'[1]Time Interval'!$AF$4</f>
        <v>15.576429303380998</v>
      </c>
      <c r="I11">
        <f>C11/'[1]Time Interval'!$AL$16</f>
        <v>4911.7094420997664</v>
      </c>
      <c r="J11">
        <f>'[1]Time Interval'!$AD$16*A11</f>
        <v>1.0711378448712838</v>
      </c>
      <c r="K11">
        <f t="shared" si="1"/>
        <v>4640.6956089406658</v>
      </c>
      <c r="M11">
        <f t="shared" si="2"/>
        <v>7.4478143716778185</v>
      </c>
      <c r="P11">
        <f>F11/('[1]Time Interval'!$AI$4^2)</f>
        <v>2196874.1049426924</v>
      </c>
      <c r="Q11">
        <f t="shared" si="3"/>
        <v>2052627.7241957919</v>
      </c>
      <c r="R11">
        <f>_xlfn.STDEV.P(Q1:Q23)*100/R12</f>
        <v>1.7189378326853244</v>
      </c>
    </row>
    <row r="12" spans="1:18" x14ac:dyDescent="0.3">
      <c r="A12">
        <v>195</v>
      </c>
      <c r="B12">
        <v>39</v>
      </c>
      <c r="C12">
        <v>60</v>
      </c>
      <c r="D12">
        <v>8.0091012510000006</v>
      </c>
      <c r="E12">
        <v>123.69240000000001</v>
      </c>
      <c r="F12">
        <f t="shared" si="0"/>
        <v>106.81793492133725</v>
      </c>
      <c r="G12">
        <f>A12*'[1]Time Interval'!$AF$4</f>
        <v>16.874465078662748</v>
      </c>
      <c r="I12">
        <f>C12/'[1]Time Interval'!$AL$16</f>
        <v>5206.7591259008123</v>
      </c>
      <c r="J12">
        <f>'[1]Time Interval'!$AD$16*A12</f>
        <v>1.1603993319438908</v>
      </c>
      <c r="K12">
        <f t="shared" si="1"/>
        <v>4604.7656360221727</v>
      </c>
      <c r="M12">
        <f t="shared" si="2"/>
        <v>7.4914772731220642</v>
      </c>
      <c r="P12">
        <f>F12/('[1]Time Interval'!$AI$4^2)</f>
        <v>2367987.0731768464</v>
      </c>
      <c r="Q12">
        <f t="shared" si="3"/>
        <v>2044232.7836252409</v>
      </c>
      <c r="R12">
        <f>AVERAGE(Q1:Q23)</f>
        <v>2005467.1831468584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J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12</v>
      </c>
      <c r="D1">
        <v>5.8086560364464681</v>
      </c>
      <c r="E1">
        <v>17.752800000000001</v>
      </c>
      <c r="F1">
        <f t="shared" ref="F1:F17" si="0">E1-G1</f>
        <v>13.837830777522994</v>
      </c>
      <c r="G1">
        <f>A1*'[1]Time Interval'!$AF$5</f>
        <v>3.9149692224770067</v>
      </c>
      <c r="I1">
        <f>C1/'[1]Time Interval'!$AL$17</f>
        <v>1041.3518251801625</v>
      </c>
      <c r="J1">
        <f>'[1]Time Interval'!$AD$17*A1</f>
        <v>0.11838111309777866</v>
      </c>
      <c r="K1">
        <f t="shared" ref="K1:K17" si="1">I1/(J1^0.90442)</f>
        <v>7173.6370041543187</v>
      </c>
      <c r="M1">
        <f t="shared" ref="M1:M17" si="2">C1/D1</f>
        <v>2.0658823529411769</v>
      </c>
      <c r="P1">
        <f>F1/('[1]Time Interval'!$AI$4^2)</f>
        <v>306763.13323332818</v>
      </c>
      <c r="Q1">
        <f>P1/(J1^1.2285)</f>
        <v>4219643.0354448631</v>
      </c>
    </row>
    <row r="2" spans="1:18" x14ac:dyDescent="0.3">
      <c r="A2">
        <v>35</v>
      </c>
      <c r="B2">
        <v>7</v>
      </c>
      <c r="C2">
        <v>14.2</v>
      </c>
      <c r="D2">
        <v>5.8086560360000004</v>
      </c>
      <c r="E2">
        <v>21.871200000000002</v>
      </c>
      <c r="F2">
        <f t="shared" si="0"/>
        <v>17.303735907110159</v>
      </c>
      <c r="G2">
        <f>A2*'[1]Time Interval'!$AF$5</f>
        <v>4.5674640928898409</v>
      </c>
      <c r="I2">
        <f>C2/'[1]Time Interval'!$AL$17</f>
        <v>1232.2663264631922</v>
      </c>
      <c r="J2">
        <f>'[1]Time Interval'!$AD$17*A2</f>
        <v>0.13811129861407509</v>
      </c>
      <c r="K2">
        <f t="shared" si="1"/>
        <v>7384.1154777403481</v>
      </c>
      <c r="M2">
        <f t="shared" si="2"/>
        <v>2.4446274511682926</v>
      </c>
      <c r="P2">
        <f>F2/('[1]Time Interval'!$AI$4^2)</f>
        <v>383596.84612773755</v>
      </c>
      <c r="Q2">
        <f t="shared" ref="Q2:Q17" si="3">P2/(J2^1.2285)</f>
        <v>4366198.1851772154</v>
      </c>
    </row>
    <row r="3" spans="1:18" x14ac:dyDescent="0.3">
      <c r="A3">
        <v>45</v>
      </c>
      <c r="B3">
        <v>9</v>
      </c>
      <c r="C3">
        <v>17.600000000000001</v>
      </c>
      <c r="D3">
        <v>6.6059225509999999</v>
      </c>
      <c r="E3">
        <v>29.889600000000002</v>
      </c>
      <c r="F3">
        <f t="shared" si="0"/>
        <v>24.017146166284491</v>
      </c>
      <c r="G3">
        <f>A3*'[1]Time Interval'!$AF$5</f>
        <v>5.8724538337155101</v>
      </c>
      <c r="I3">
        <f>C3/'[1]Time Interval'!$AL$17</f>
        <v>1527.3160102642382</v>
      </c>
      <c r="J3">
        <f>'[1]Time Interval'!$AD$17*A3</f>
        <v>0.17757166964666798</v>
      </c>
      <c r="K3">
        <f t="shared" si="1"/>
        <v>7291.3905702208167</v>
      </c>
      <c r="M3">
        <f t="shared" si="2"/>
        <v>2.664275862170943</v>
      </c>
      <c r="P3">
        <f>F3/('[1]Time Interval'!$AI$4^2)</f>
        <v>532422.68443255674</v>
      </c>
      <c r="Q3">
        <f t="shared" si="3"/>
        <v>4450419.8813613309</v>
      </c>
    </row>
    <row r="4" spans="1:18" x14ac:dyDescent="0.3">
      <c r="A4">
        <v>55</v>
      </c>
      <c r="B4">
        <v>11</v>
      </c>
      <c r="C4">
        <v>20.8</v>
      </c>
      <c r="D4">
        <v>6.7881548970000001</v>
      </c>
      <c r="E4">
        <v>37.408799999999999</v>
      </c>
      <c r="F4">
        <f t="shared" si="0"/>
        <v>30.23135642545882</v>
      </c>
      <c r="G4">
        <f>A4*'[1]Time Interval'!$AF$5</f>
        <v>7.1774435745411784</v>
      </c>
      <c r="I4">
        <f>C4/'[1]Time Interval'!$AL$17</f>
        <v>1805.0098303122816</v>
      </c>
      <c r="J4">
        <f>'[1]Time Interval'!$AD$17*A4</f>
        <v>0.21703204067926088</v>
      </c>
      <c r="K4">
        <f t="shared" si="1"/>
        <v>7186.8845345153577</v>
      </c>
      <c r="M4">
        <f t="shared" si="2"/>
        <v>3.064161074048632</v>
      </c>
      <c r="P4">
        <f>F4/('[1]Time Interval'!$AI$4^2)</f>
        <v>670182.03705966275</v>
      </c>
      <c r="Q4">
        <f t="shared" si="3"/>
        <v>4377974.5100932019</v>
      </c>
    </row>
    <row r="5" spans="1:18" x14ac:dyDescent="0.3">
      <c r="A5">
        <v>65</v>
      </c>
      <c r="B5">
        <v>13</v>
      </c>
      <c r="C5">
        <v>24</v>
      </c>
      <c r="D5">
        <v>7.5854214119999996</v>
      </c>
      <c r="E5">
        <v>43.1496</v>
      </c>
      <c r="F5">
        <f t="shared" si="0"/>
        <v>34.667166684633152</v>
      </c>
      <c r="G5">
        <f>A5*'[1]Time Interval'!$AF$5</f>
        <v>8.4824333153668476</v>
      </c>
      <c r="I5">
        <f>C5/'[1]Time Interval'!$AL$17</f>
        <v>2082.7036503603249</v>
      </c>
      <c r="J5">
        <f>'[1]Time Interval'!$AD$17*A5</f>
        <v>0.25649241171185377</v>
      </c>
      <c r="K5">
        <f t="shared" si="1"/>
        <v>7129.7171331280406</v>
      </c>
      <c r="M5">
        <f t="shared" si="2"/>
        <v>3.1639639640893824</v>
      </c>
      <c r="P5">
        <f>F5/('[1]Time Interval'!$AI$4^2)</f>
        <v>768517.03445991536</v>
      </c>
      <c r="Q5">
        <f t="shared" si="3"/>
        <v>4088890.2053755429</v>
      </c>
    </row>
    <row r="6" spans="1:18" x14ac:dyDescent="0.3">
      <c r="A6">
        <v>75</v>
      </c>
      <c r="B6">
        <v>15</v>
      </c>
      <c r="C6">
        <v>27.6</v>
      </c>
      <c r="D6">
        <v>8.2004555809999999</v>
      </c>
      <c r="E6">
        <v>52.3536</v>
      </c>
      <c r="F6">
        <f t="shared" si="0"/>
        <v>42.566176943807484</v>
      </c>
      <c r="G6">
        <f>A6*'[1]Time Interval'!$AF$5</f>
        <v>9.787423056192516</v>
      </c>
      <c r="I6">
        <f>C6/'[1]Time Interval'!$AL$17</f>
        <v>2395.1091979143735</v>
      </c>
      <c r="J6">
        <f>'[1]Time Interval'!$AD$17*A6</f>
        <v>0.29595278274444664</v>
      </c>
      <c r="K6">
        <f t="shared" si="1"/>
        <v>7203.8113363533157</v>
      </c>
      <c r="M6">
        <f t="shared" si="2"/>
        <v>3.3656666666115074</v>
      </c>
      <c r="N6">
        <f>STDEV(K1:K21)/AVERAGE(K1:K21)*100</f>
        <v>1.1145572320560846</v>
      </c>
      <c r="P6">
        <f>F6/('[1]Time Interval'!$AI$4^2)</f>
        <v>943625.77624930348</v>
      </c>
      <c r="Q6">
        <f t="shared" si="3"/>
        <v>4211172.6112017203</v>
      </c>
    </row>
    <row r="7" spans="1:18" x14ac:dyDescent="0.3">
      <c r="A7">
        <v>85</v>
      </c>
      <c r="B7">
        <v>17</v>
      </c>
      <c r="C7">
        <v>30.8</v>
      </c>
      <c r="D7">
        <v>8.8154897489999993</v>
      </c>
      <c r="E7">
        <v>63.086399999999998</v>
      </c>
      <c r="F7">
        <f t="shared" si="0"/>
        <v>51.993987202981813</v>
      </c>
      <c r="G7">
        <f>A7*'[1]Time Interval'!$AF$5</f>
        <v>11.092412797018186</v>
      </c>
      <c r="I7">
        <f>C7/'[1]Time Interval'!$AL$17</f>
        <v>2672.803017962417</v>
      </c>
      <c r="J7">
        <f>'[1]Time Interval'!$AD$17*A7</f>
        <v>0.33541315377703951</v>
      </c>
      <c r="K7">
        <f t="shared" si="1"/>
        <v>7178.6339388235538</v>
      </c>
      <c r="M7">
        <f t="shared" si="2"/>
        <v>3.4938501293695965</v>
      </c>
      <c r="P7">
        <f>F7/('[1]Time Interval'!$AI$4^2)</f>
        <v>1152625.6304266884</v>
      </c>
      <c r="Q7">
        <f t="shared" si="3"/>
        <v>4410756.9975158377</v>
      </c>
    </row>
    <row r="8" spans="1:18" x14ac:dyDescent="0.3">
      <c r="A8">
        <v>95</v>
      </c>
      <c r="B8">
        <v>19</v>
      </c>
      <c r="C8">
        <v>34</v>
      </c>
      <c r="D8">
        <v>8.6104783600000001</v>
      </c>
      <c r="E8">
        <v>69.045599999999993</v>
      </c>
      <c r="F8">
        <f t="shared" si="0"/>
        <v>56.648197462156141</v>
      </c>
      <c r="G8">
        <f>A8*'[1]Time Interval'!$AF$5</f>
        <v>12.397402537843854</v>
      </c>
      <c r="I8">
        <f>C8/'[1]Time Interval'!$AL$17</f>
        <v>2950.4968380104601</v>
      </c>
      <c r="J8">
        <f>'[1]Time Interval'!$AD$17*A8</f>
        <v>0.37487352480963243</v>
      </c>
      <c r="K8">
        <f t="shared" si="1"/>
        <v>7166.0905257064087</v>
      </c>
      <c r="M8">
        <f t="shared" si="2"/>
        <v>3.9486772486354638</v>
      </c>
      <c r="P8">
        <f>F8/('[1]Time Interval'!$AI$4^2)</f>
        <v>1255802.2153109403</v>
      </c>
      <c r="Q8">
        <f t="shared" si="3"/>
        <v>4191831.387215849</v>
      </c>
    </row>
    <row r="9" spans="1:18" x14ac:dyDescent="0.3">
      <c r="A9">
        <v>105</v>
      </c>
      <c r="B9">
        <v>21</v>
      </c>
      <c r="C9">
        <v>36.799999999999997</v>
      </c>
      <c r="D9">
        <v>9.2027334849999995</v>
      </c>
      <c r="E9">
        <v>82.68</v>
      </c>
      <c r="F9">
        <f t="shared" si="0"/>
        <v>68.977607721330486</v>
      </c>
      <c r="G9">
        <f>A9*'[1]Time Interval'!$AF$5</f>
        <v>13.702392278669523</v>
      </c>
      <c r="I9">
        <f>C9/'[1]Time Interval'!$AL$17</f>
        <v>3193.4789305524978</v>
      </c>
      <c r="J9">
        <f>'[1]Time Interval'!$AD$17*A9</f>
        <v>0.4143338958422253</v>
      </c>
      <c r="K9">
        <f t="shared" si="1"/>
        <v>7085.0015395706241</v>
      </c>
      <c r="M9">
        <f t="shared" si="2"/>
        <v>3.998811881272252</v>
      </c>
      <c r="P9">
        <f>F9/('[1]Time Interval'!$AI$4^2)</f>
        <v>1529126.0174900338</v>
      </c>
      <c r="Q9">
        <f t="shared" si="3"/>
        <v>4513653.6743498836</v>
      </c>
    </row>
    <row r="10" spans="1:18" x14ac:dyDescent="0.3">
      <c r="A10">
        <v>115</v>
      </c>
      <c r="B10">
        <v>23</v>
      </c>
      <c r="C10">
        <v>40.6</v>
      </c>
      <c r="D10">
        <v>9.3849658310000006</v>
      </c>
      <c r="E10">
        <v>92.211600000000004</v>
      </c>
      <c r="F10">
        <f t="shared" si="0"/>
        <v>77.204217980504808</v>
      </c>
      <c r="G10">
        <f>A10*'[1]Time Interval'!$AF$5</f>
        <v>15.007382019495193</v>
      </c>
      <c r="I10">
        <f>C10/'[1]Time Interval'!$AL$17</f>
        <v>3523.2403418595495</v>
      </c>
      <c r="J10">
        <f>'[1]Time Interval'!$AD$17*A10</f>
        <v>0.45379426687481816</v>
      </c>
      <c r="K10">
        <f t="shared" si="1"/>
        <v>7199.2266910331882</v>
      </c>
      <c r="M10">
        <f t="shared" si="2"/>
        <v>4.3260679613656015</v>
      </c>
      <c r="P10">
        <f>F10/('[1]Time Interval'!$AI$4^2)</f>
        <v>1711497.140505421</v>
      </c>
      <c r="Q10">
        <f t="shared" si="3"/>
        <v>4517778.0440598372</v>
      </c>
    </row>
    <row r="11" spans="1:18" x14ac:dyDescent="0.3">
      <c r="A11">
        <v>125</v>
      </c>
      <c r="B11">
        <v>25</v>
      </c>
      <c r="C11">
        <v>43.8</v>
      </c>
      <c r="D11">
        <v>9.2027334849999995</v>
      </c>
      <c r="E11">
        <v>95.284800000000004</v>
      </c>
      <c r="F11">
        <f t="shared" si="0"/>
        <v>78.972428239679147</v>
      </c>
      <c r="G11">
        <f>A11*'[1]Time Interval'!$AF$5</f>
        <v>16.312371760320861</v>
      </c>
      <c r="I11">
        <f>C11/'[1]Time Interval'!$AL$17</f>
        <v>3800.9341619075926</v>
      </c>
      <c r="J11">
        <f>'[1]Time Interval'!$AD$17*A11</f>
        <v>0.49325463790741109</v>
      </c>
      <c r="K11">
        <f t="shared" si="1"/>
        <v>7202.4941247223878</v>
      </c>
      <c r="M11">
        <f t="shared" si="2"/>
        <v>4.7594554456446918</v>
      </c>
      <c r="N11">
        <f>AVERAGE(K1:K17)</f>
        <v>7186.5695496459803</v>
      </c>
      <c r="P11">
        <f>F11/('[1]Time Interval'!$AI$4^2)</f>
        <v>1750695.6050653937</v>
      </c>
      <c r="Q11">
        <f t="shared" si="3"/>
        <v>4171312.241659319</v>
      </c>
      <c r="R11">
        <f>_xlfn.STDEV.P(Q1:Q23)*100/R12</f>
        <v>2.7332484603525571</v>
      </c>
    </row>
    <row r="12" spans="1:18" x14ac:dyDescent="0.3">
      <c r="A12">
        <v>135</v>
      </c>
      <c r="B12">
        <v>27</v>
      </c>
      <c r="C12">
        <v>47.2</v>
      </c>
      <c r="D12">
        <v>9.6127562639999997</v>
      </c>
      <c r="E12">
        <v>108.2796</v>
      </c>
      <c r="F12">
        <f t="shared" si="0"/>
        <v>90.662238498853469</v>
      </c>
      <c r="G12">
        <f>A12*'[1]Time Interval'!$AF$5</f>
        <v>17.617361501146529</v>
      </c>
      <c r="I12">
        <f>C12/'[1]Time Interval'!$AL$17</f>
        <v>4095.9838457086389</v>
      </c>
      <c r="J12">
        <f>'[1]Time Interval'!$AD$17*A12</f>
        <v>0.53271500894000401</v>
      </c>
      <c r="K12">
        <f t="shared" si="1"/>
        <v>7239.718631814887</v>
      </c>
      <c r="M12">
        <f t="shared" si="2"/>
        <v>4.9101421802157956</v>
      </c>
      <c r="P12">
        <f>F12/('[1]Time Interval'!$AI$4^2)</f>
        <v>2009840.4724699163</v>
      </c>
      <c r="Q12">
        <f t="shared" si="3"/>
        <v>4356749.2218260942</v>
      </c>
      <c r="R12">
        <f>AVERAGE(Q1:Q23)</f>
        <v>4316650.5035444526</v>
      </c>
    </row>
    <row r="13" spans="1:18" x14ac:dyDescent="0.3">
      <c r="A13">
        <v>145</v>
      </c>
      <c r="B13">
        <v>29</v>
      </c>
      <c r="C13">
        <v>50.4</v>
      </c>
      <c r="D13">
        <v>9.8177676540000007</v>
      </c>
      <c r="E13">
        <v>118.04519999999999</v>
      </c>
      <c r="F13">
        <f t="shared" si="0"/>
        <v>99.1228487580278</v>
      </c>
      <c r="G13">
        <f>A13*'[1]Time Interval'!$AF$5</f>
        <v>18.922351241972198</v>
      </c>
      <c r="I13">
        <f>C13/'[1]Time Interval'!$AL$17</f>
        <v>4373.6776657566816</v>
      </c>
      <c r="J13">
        <f>'[1]Time Interval'!$AD$17*A13</f>
        <v>0.57217537997259682</v>
      </c>
      <c r="K13">
        <f t="shared" si="1"/>
        <v>7246.7327267808714</v>
      </c>
      <c r="M13">
        <f t="shared" si="2"/>
        <v>5.1335498838644646</v>
      </c>
      <c r="P13">
        <f>F13/('[1]Time Interval'!$AI$4^2)</f>
        <v>2197399.0106467316</v>
      </c>
      <c r="Q13">
        <f t="shared" si="3"/>
        <v>4362991.2635689825</v>
      </c>
    </row>
    <row r="14" spans="1:18" x14ac:dyDescent="0.3">
      <c r="A14">
        <v>155</v>
      </c>
      <c r="B14">
        <v>31</v>
      </c>
      <c r="C14">
        <v>53.2</v>
      </c>
      <c r="D14">
        <v>10.205011389999999</v>
      </c>
      <c r="E14">
        <v>127.40519999999999</v>
      </c>
      <c r="F14">
        <f t="shared" si="0"/>
        <v>107.17785901720212</v>
      </c>
      <c r="G14">
        <f>A14*'[1]Time Interval'!$AF$5</f>
        <v>20.227340982797866</v>
      </c>
      <c r="I14">
        <f>C14/'[1]Time Interval'!$AL$17</f>
        <v>4616.6597582987206</v>
      </c>
      <c r="J14">
        <f>'[1]Time Interval'!$AD$17*A14</f>
        <v>0.61163575100518974</v>
      </c>
      <c r="K14">
        <f t="shared" si="1"/>
        <v>7201.5833909991934</v>
      </c>
      <c r="M14">
        <f t="shared" si="2"/>
        <v>5.2131249997556353</v>
      </c>
      <c r="P14">
        <f>F14/('[1]Time Interval'!$AI$4^2)</f>
        <v>2375966.029210405</v>
      </c>
      <c r="Q14">
        <f t="shared" si="3"/>
        <v>4346440.5642855149</v>
      </c>
    </row>
    <row r="15" spans="1:18" x14ac:dyDescent="0.3">
      <c r="A15">
        <v>165</v>
      </c>
      <c r="B15">
        <v>33</v>
      </c>
      <c r="C15">
        <v>55.8</v>
      </c>
      <c r="D15">
        <v>10.820045560000001</v>
      </c>
      <c r="E15">
        <v>136.1568</v>
      </c>
      <c r="F15">
        <f t="shared" si="0"/>
        <v>114.62446927637646</v>
      </c>
      <c r="G15">
        <f>A15*'[1]Time Interval'!$AF$5</f>
        <v>21.532330723623538</v>
      </c>
      <c r="I15">
        <f>C15/'[1]Time Interval'!$AL$17</f>
        <v>4842.2859870877546</v>
      </c>
      <c r="J15">
        <f>'[1]Time Interval'!$AD$17*A15</f>
        <v>0.65109612203778267</v>
      </c>
      <c r="K15">
        <f t="shared" si="1"/>
        <v>7138.2791296050218</v>
      </c>
      <c r="M15">
        <f t="shared" si="2"/>
        <v>5.1570947359301131</v>
      </c>
      <c r="P15">
        <f>F15/('[1]Time Interval'!$AI$4^2)</f>
        <v>2541045.7683543656</v>
      </c>
      <c r="Q15">
        <f t="shared" si="3"/>
        <v>4304765.2324561486</v>
      </c>
    </row>
    <row r="16" spans="1:18" x14ac:dyDescent="0.3">
      <c r="A16">
        <v>175</v>
      </c>
      <c r="B16">
        <v>35</v>
      </c>
      <c r="C16">
        <v>58.6</v>
      </c>
      <c r="D16">
        <v>10.615034169999999</v>
      </c>
      <c r="E16">
        <v>144.87719999999999</v>
      </c>
      <c r="F16">
        <f t="shared" si="0"/>
        <v>122.03987953555078</v>
      </c>
      <c r="G16">
        <f>A16*'[1]Time Interval'!$AF$5</f>
        <v>22.837320464449206</v>
      </c>
      <c r="I16">
        <f>C16/'[1]Time Interval'!$AL$17</f>
        <v>5085.2680796297936</v>
      </c>
      <c r="J16">
        <f>'[1]Time Interval'!$AD$17*A16</f>
        <v>0.69055649307037548</v>
      </c>
      <c r="K16">
        <f t="shared" si="1"/>
        <v>7107.965319526229</v>
      </c>
      <c r="M16">
        <f t="shared" si="2"/>
        <v>5.5204721022579619</v>
      </c>
      <c r="P16">
        <f>F16/('[1]Time Interval'!$AI$4^2)</f>
        <v>2705433.8521434688</v>
      </c>
      <c r="Q16">
        <f t="shared" si="3"/>
        <v>4263641.5569490828</v>
      </c>
    </row>
    <row r="17" spans="1:17" x14ac:dyDescent="0.3">
      <c r="A17">
        <v>185</v>
      </c>
      <c r="B17">
        <v>37</v>
      </c>
      <c r="C17">
        <v>61</v>
      </c>
      <c r="D17">
        <v>10.820045560000001</v>
      </c>
      <c r="E17">
        <v>153.738</v>
      </c>
      <c r="F17">
        <f t="shared" si="0"/>
        <v>129.59568979472513</v>
      </c>
      <c r="G17">
        <f>A17*'[1]Time Interval'!$AF$5</f>
        <v>24.142310205274875</v>
      </c>
      <c r="I17">
        <f>C17/'[1]Time Interval'!$AL$17</f>
        <v>5293.5384446658254</v>
      </c>
      <c r="J17">
        <f>'[1]Time Interval'!$AD$17*A17</f>
        <v>0.7300168641029684</v>
      </c>
      <c r="K17">
        <f t="shared" si="1"/>
        <v>7036.4002692871081</v>
      </c>
      <c r="M17">
        <f t="shared" si="2"/>
        <v>5.6376842095293354</v>
      </c>
      <c r="P17">
        <f>F17/('[1]Time Interval'!$AI$4^2)</f>
        <v>2872934.3850294296</v>
      </c>
      <c r="Q17">
        <f t="shared" si="3"/>
        <v>4228839.947715261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H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11.6</v>
      </c>
      <c r="D1">
        <v>7.0068027210884356</v>
      </c>
      <c r="E1">
        <v>21.496800000000004</v>
      </c>
      <c r="F1">
        <f t="shared" ref="F1:F15" si="0">E1-G1</f>
        <v>16.299847844071589</v>
      </c>
      <c r="G1">
        <f>A1*'[1]Time Interval'!$AF$6</f>
        <v>5.1969521559284146</v>
      </c>
      <c r="I1">
        <f>C1/'[1]Time Interval'!$AL$18</f>
        <v>1006.640097674157</v>
      </c>
      <c r="J1">
        <f>'[1]Time Interval'!$AD$18*A1</f>
        <v>8.9178888008750234E-2</v>
      </c>
      <c r="K1">
        <f t="shared" ref="K1:K15" si="1">I1/(J1^0.99668)</f>
        <v>11197.653975726898</v>
      </c>
      <c r="M1">
        <f t="shared" ref="M1:M15" si="2">C1/D1</f>
        <v>1.6555339805825242</v>
      </c>
      <c r="P1">
        <f>F1/('[1]Time Interval'!$AI$4^2)</f>
        <v>361342.21297140024</v>
      </c>
      <c r="Q1">
        <f>P1/(J1^1.3019)</f>
        <v>8405673.824235322</v>
      </c>
    </row>
    <row r="2" spans="1:18" x14ac:dyDescent="0.3">
      <c r="A2">
        <f t="shared" ref="A2:A15" si="3">B2*5</f>
        <v>35</v>
      </c>
      <c r="B2">
        <v>7</v>
      </c>
      <c r="C2">
        <v>13.2</v>
      </c>
      <c r="D2">
        <v>7.2108843540000001</v>
      </c>
      <c r="E2">
        <v>26.207999999999998</v>
      </c>
      <c r="F2">
        <f t="shared" si="0"/>
        <v>20.144889151416848</v>
      </c>
      <c r="G2">
        <f>A2*'[1]Time Interval'!$AF$6</f>
        <v>6.0631108485831504</v>
      </c>
      <c r="I2">
        <f>C2/'[1]Time Interval'!$AL$18</f>
        <v>1145.4870076981786</v>
      </c>
      <c r="J2">
        <f>'[1]Time Interval'!$AD$18*A2</f>
        <v>0.1040420360102086</v>
      </c>
      <c r="K2">
        <f t="shared" si="1"/>
        <v>10927.440708216522</v>
      </c>
      <c r="M2">
        <f t="shared" si="2"/>
        <v>1.8305660376702249</v>
      </c>
      <c r="P2">
        <f>F2/('[1]Time Interval'!$AI$4^2)</f>
        <v>446580.78380063106</v>
      </c>
      <c r="Q2">
        <f t="shared" ref="Q2:Q15" si="4">P2/(J2^1.3019)</f>
        <v>8499548.1739182137</v>
      </c>
    </row>
    <row r="3" spans="1:18" x14ac:dyDescent="0.3">
      <c r="A3">
        <f t="shared" si="3"/>
        <v>45</v>
      </c>
      <c r="B3">
        <v>9</v>
      </c>
      <c r="C3">
        <v>16.600000000000001</v>
      </c>
      <c r="D3">
        <v>7.8004535150000001</v>
      </c>
      <c r="E3">
        <v>35.427599999999998</v>
      </c>
      <c r="F3">
        <f t="shared" si="0"/>
        <v>27.632171766107376</v>
      </c>
      <c r="G3">
        <f>A3*'[1]Time Interval'!$AF$6</f>
        <v>7.7954282338926211</v>
      </c>
      <c r="I3">
        <f>C3/'[1]Time Interval'!$AL$18</f>
        <v>1440.5366914992248</v>
      </c>
      <c r="J3">
        <f>'[1]Time Interval'!$AD$18*A3</f>
        <v>0.13376833201312535</v>
      </c>
      <c r="K3">
        <f t="shared" si="1"/>
        <v>10697.209608526395</v>
      </c>
      <c r="M3">
        <f t="shared" si="2"/>
        <v>2.1280813952776949</v>
      </c>
      <c r="P3">
        <f>F3/('[1]Time Interval'!$AI$4^2)</f>
        <v>612562.165652522</v>
      </c>
      <c r="Q3">
        <f t="shared" si="4"/>
        <v>8405253.0491890386</v>
      </c>
    </row>
    <row r="4" spans="1:18" x14ac:dyDescent="0.3">
      <c r="A4">
        <f t="shared" si="3"/>
        <v>55</v>
      </c>
      <c r="B4">
        <v>11</v>
      </c>
      <c r="C4">
        <v>22</v>
      </c>
      <c r="D4">
        <v>9.3877551019999999</v>
      </c>
      <c r="E4">
        <v>53.648400000000002</v>
      </c>
      <c r="F4">
        <f t="shared" si="0"/>
        <v>44.120654380797909</v>
      </c>
      <c r="G4">
        <f>A4*'[1]Time Interval'!$AF$6</f>
        <v>9.5277456192020935</v>
      </c>
      <c r="I4">
        <f>C4/'[1]Time Interval'!$AL$18</f>
        <v>1909.1450128302977</v>
      </c>
      <c r="J4">
        <f>'[1]Time Interval'!$AD$18*A4</f>
        <v>0.16349462801604209</v>
      </c>
      <c r="K4">
        <f t="shared" si="1"/>
        <v>11607.11430704148</v>
      </c>
      <c r="M4">
        <f t="shared" si="2"/>
        <v>2.3434782608797544</v>
      </c>
      <c r="P4">
        <f>F4/('[1]Time Interval'!$AI$4^2)</f>
        <v>978086.11738067947</v>
      </c>
      <c r="Q4">
        <f t="shared" si="4"/>
        <v>10335152.8595248</v>
      </c>
    </row>
    <row r="5" spans="1:18" x14ac:dyDescent="0.3">
      <c r="A5">
        <f t="shared" si="3"/>
        <v>65</v>
      </c>
      <c r="B5">
        <v>13</v>
      </c>
      <c r="C5">
        <v>25.6</v>
      </c>
      <c r="D5">
        <v>10</v>
      </c>
      <c r="E5">
        <v>63.226799999999997</v>
      </c>
      <c r="F5">
        <f t="shared" si="0"/>
        <v>51.966736995488432</v>
      </c>
      <c r="G5">
        <f>A5*'[1]Time Interval'!$AF$6</f>
        <v>11.260063004511565</v>
      </c>
      <c r="I5">
        <f>C5/'[1]Time Interval'!$AL$18</f>
        <v>2221.5505603843467</v>
      </c>
      <c r="J5">
        <f>'[1]Time Interval'!$AD$18*A5</f>
        <v>0.19322092401895885</v>
      </c>
      <c r="K5">
        <f t="shared" si="1"/>
        <v>11434.883569432341</v>
      </c>
      <c r="M5">
        <f t="shared" si="2"/>
        <v>2.56</v>
      </c>
      <c r="N5">
        <f>STDEV(K1:K21)/AVERAGE(K1:K21)*100</f>
        <v>2.189169727795393</v>
      </c>
      <c r="P5">
        <f>F5/('[1]Time Interval'!$AI$4^2)</f>
        <v>1152021.5358134266</v>
      </c>
      <c r="Q5">
        <f t="shared" si="4"/>
        <v>9793697.683638582</v>
      </c>
    </row>
    <row r="6" spans="1:18" x14ac:dyDescent="0.3">
      <c r="A6">
        <f t="shared" si="3"/>
        <v>75</v>
      </c>
      <c r="B6">
        <v>15</v>
      </c>
      <c r="C6">
        <v>29.4</v>
      </c>
      <c r="D6">
        <v>10.6122449</v>
      </c>
      <c r="E6">
        <v>74.053200000000004</v>
      </c>
      <c r="F6">
        <f t="shared" si="0"/>
        <v>61.060819610178967</v>
      </c>
      <c r="G6">
        <f>A6*'[1]Time Interval'!$AF$6</f>
        <v>12.992380389821037</v>
      </c>
      <c r="I6">
        <f>C6/'[1]Time Interval'!$AL$18</f>
        <v>2551.311971691398</v>
      </c>
      <c r="J6">
        <f>'[1]Time Interval'!$AD$18*A6</f>
        <v>0.22294722002187559</v>
      </c>
      <c r="K6">
        <f t="shared" si="1"/>
        <v>11386.691025535772</v>
      </c>
      <c r="M6">
        <f t="shared" si="2"/>
        <v>2.7703846148518489</v>
      </c>
      <c r="P6">
        <f>F6/('[1]Time Interval'!$AI$4^2)</f>
        <v>1353623.1684404572</v>
      </c>
      <c r="Q6">
        <f t="shared" si="4"/>
        <v>9551542.5639294758</v>
      </c>
    </row>
    <row r="7" spans="1:18" x14ac:dyDescent="0.3">
      <c r="A7">
        <f t="shared" si="3"/>
        <v>85</v>
      </c>
      <c r="B7">
        <v>17</v>
      </c>
      <c r="C7">
        <v>33.200000000000003</v>
      </c>
      <c r="D7">
        <v>10.997732429999999</v>
      </c>
      <c r="E7">
        <v>85.160399999999996</v>
      </c>
      <c r="F7">
        <f t="shared" si="0"/>
        <v>70.435702224869488</v>
      </c>
      <c r="G7">
        <f>A7*'[1]Time Interval'!$AF$6</f>
        <v>14.724697775130506</v>
      </c>
      <c r="I7">
        <f>C7/'[1]Time Interval'!$AL$18</f>
        <v>2881.0733829984497</v>
      </c>
      <c r="J7">
        <f>'[1]Time Interval'!$AD$18*A7</f>
        <v>0.25267351602479232</v>
      </c>
      <c r="K7">
        <f t="shared" si="1"/>
        <v>11350.398117606221</v>
      </c>
      <c r="M7">
        <f t="shared" si="2"/>
        <v>3.0188041226967735</v>
      </c>
      <c r="P7">
        <f>F7/('[1]Time Interval'!$AI$4^2)</f>
        <v>1561449.6992612011</v>
      </c>
      <c r="Q7">
        <f t="shared" si="4"/>
        <v>9361285.5758072399</v>
      </c>
    </row>
    <row r="8" spans="1:18" x14ac:dyDescent="0.3">
      <c r="A8">
        <f t="shared" si="3"/>
        <v>95</v>
      </c>
      <c r="B8">
        <v>19</v>
      </c>
      <c r="C8">
        <v>36.6</v>
      </c>
      <c r="D8">
        <v>12.199546489999999</v>
      </c>
      <c r="E8">
        <v>98.498400000000004</v>
      </c>
      <c r="F8">
        <f t="shared" si="0"/>
        <v>82.041384839560024</v>
      </c>
      <c r="G8">
        <f>A8*'[1]Time Interval'!$AF$6</f>
        <v>16.45701516043998</v>
      </c>
      <c r="I8">
        <f>C8/'[1]Time Interval'!$AL$18</f>
        <v>3176.1230667994955</v>
      </c>
      <c r="J8">
        <f>'[1]Time Interval'!$AD$18*A8</f>
        <v>0.28239981202770909</v>
      </c>
      <c r="K8">
        <f t="shared" si="1"/>
        <v>11199.787649290638</v>
      </c>
      <c r="M8">
        <f t="shared" si="2"/>
        <v>3.0001115229980981</v>
      </c>
      <c r="P8">
        <f>F8/('[1]Time Interval'!$AI$4^2)</f>
        <v>1818729.5879542262</v>
      </c>
      <c r="Q8">
        <f t="shared" si="4"/>
        <v>9433823.9095478524</v>
      </c>
    </row>
    <row r="9" spans="1:18" x14ac:dyDescent="0.3">
      <c r="A9">
        <f t="shared" si="3"/>
        <v>105</v>
      </c>
      <c r="B9">
        <v>21</v>
      </c>
      <c r="C9">
        <v>40.6</v>
      </c>
      <c r="D9">
        <v>12.99319728</v>
      </c>
      <c r="E9">
        <v>109.77719999999999</v>
      </c>
      <c r="F9">
        <f t="shared" si="0"/>
        <v>91.587867454250542</v>
      </c>
      <c r="G9">
        <f>A9*'[1]Time Interval'!$AF$6</f>
        <v>18.189332545749451</v>
      </c>
      <c r="I9">
        <f>C9/'[1]Time Interval'!$AL$18</f>
        <v>3523.2403418595495</v>
      </c>
      <c r="J9">
        <f>'[1]Time Interval'!$AD$18*A9</f>
        <v>0.31212610803062585</v>
      </c>
      <c r="K9">
        <f t="shared" si="1"/>
        <v>11244.323943384934</v>
      </c>
      <c r="M9">
        <f t="shared" si="2"/>
        <v>3.1247120416230607</v>
      </c>
      <c r="P9">
        <f>F9/('[1]Time Interval'!$AI$4^2)</f>
        <v>2030360.2232266839</v>
      </c>
      <c r="Q9">
        <f t="shared" si="4"/>
        <v>9244953.7571816035</v>
      </c>
    </row>
    <row r="10" spans="1:18" x14ac:dyDescent="0.3">
      <c r="A10">
        <f t="shared" si="3"/>
        <v>115</v>
      </c>
      <c r="B10">
        <v>23</v>
      </c>
      <c r="C10">
        <v>43.8</v>
      </c>
      <c r="D10">
        <v>12.99319728</v>
      </c>
      <c r="E10">
        <v>117.9204</v>
      </c>
      <c r="F10">
        <f t="shared" si="0"/>
        <v>97.998750068941078</v>
      </c>
      <c r="G10">
        <f>A10*'[1]Time Interval'!$AF$6</f>
        <v>19.921649931058923</v>
      </c>
      <c r="I10">
        <f>C10/'[1]Time Interval'!$AL$18</f>
        <v>3800.9341619075926</v>
      </c>
      <c r="J10">
        <f>'[1]Time Interval'!$AD$18*A10</f>
        <v>0.34185240403354256</v>
      </c>
      <c r="K10">
        <f t="shared" si="1"/>
        <v>11079.089045564997</v>
      </c>
      <c r="M10">
        <f t="shared" si="2"/>
        <v>3.3709947641155185</v>
      </c>
      <c r="N10">
        <f>AVERAGE(K1:K15)</f>
        <v>11142.064624102781</v>
      </c>
      <c r="P10">
        <f>F10/('[1]Time Interval'!$AI$4^2)</f>
        <v>2172479.4953360059</v>
      </c>
      <c r="Q10">
        <f t="shared" si="4"/>
        <v>8787213.183952067</v>
      </c>
    </row>
    <row r="11" spans="1:18" x14ac:dyDescent="0.3">
      <c r="A11">
        <f t="shared" si="3"/>
        <v>125</v>
      </c>
      <c r="B11">
        <v>25</v>
      </c>
      <c r="C11">
        <v>47.4</v>
      </c>
      <c r="D11">
        <v>13.401360540000001</v>
      </c>
      <c r="E11">
        <v>134.4564</v>
      </c>
      <c r="F11">
        <f t="shared" si="0"/>
        <v>112.80243268363161</v>
      </c>
      <c r="G11">
        <f>A11*'[1]Time Interval'!$AF$6</f>
        <v>21.653967316368394</v>
      </c>
      <c r="I11">
        <f>C11/'[1]Time Interval'!$AL$18</f>
        <v>4113.3397094616412</v>
      </c>
      <c r="J11">
        <f>'[1]Time Interval'!$AD$18*A11</f>
        <v>0.37157870003645932</v>
      </c>
      <c r="K11">
        <f t="shared" si="1"/>
        <v>11033.577144462974</v>
      </c>
      <c r="M11">
        <f t="shared" si="2"/>
        <v>3.5369543158339649</v>
      </c>
      <c r="P11">
        <f>F11/('[1]Time Interval'!$AI$4^2)</f>
        <v>2500654.0579018812</v>
      </c>
      <c r="Q11">
        <f t="shared" si="4"/>
        <v>9074118.8753917646</v>
      </c>
      <c r="R11">
        <f>_xlfn.STDEV.P(Q1:Q23)*100/R12</f>
        <v>6.1339770965396543</v>
      </c>
    </row>
    <row r="12" spans="1:18" x14ac:dyDescent="0.3">
      <c r="A12">
        <f t="shared" si="3"/>
        <v>135</v>
      </c>
      <c r="B12">
        <v>27</v>
      </c>
      <c r="C12">
        <v>51.8</v>
      </c>
      <c r="D12">
        <v>13.401360540000001</v>
      </c>
      <c r="E12">
        <v>148.35599999999999</v>
      </c>
      <c r="F12">
        <f t="shared" si="0"/>
        <v>124.96971529832213</v>
      </c>
      <c r="G12">
        <f>A12*'[1]Time Interval'!$AF$6</f>
        <v>23.386284701677866</v>
      </c>
      <c r="I12">
        <f>C12/'[1]Time Interval'!$AL$18</f>
        <v>4495.1687120277011</v>
      </c>
      <c r="J12">
        <f>'[1]Time Interval'!$AD$18*A12</f>
        <v>0.40130499603937608</v>
      </c>
      <c r="K12">
        <f t="shared" si="1"/>
        <v>11167.474392917649</v>
      </c>
      <c r="M12">
        <f t="shared" si="2"/>
        <v>3.8652791890337421</v>
      </c>
      <c r="P12">
        <f>F12/('[1]Time Interval'!$AI$4^2)</f>
        <v>2770383.7429823335</v>
      </c>
      <c r="Q12">
        <f t="shared" si="4"/>
        <v>9094449.0011213683</v>
      </c>
      <c r="R12">
        <f>AVERAGE(Q1:Q23)</f>
        <v>9048170.7492325716</v>
      </c>
    </row>
    <row r="13" spans="1:18" x14ac:dyDescent="0.3">
      <c r="A13">
        <f t="shared" si="3"/>
        <v>145</v>
      </c>
      <c r="B13">
        <v>29</v>
      </c>
      <c r="C13">
        <v>54.4</v>
      </c>
      <c r="D13">
        <v>12.811791380000001</v>
      </c>
      <c r="E13">
        <v>155.7192</v>
      </c>
      <c r="F13">
        <f t="shared" si="0"/>
        <v>130.60059791301268</v>
      </c>
      <c r="G13">
        <f>A13*'[1]Time Interval'!$AF$6</f>
        <v>25.118602086987337</v>
      </c>
      <c r="I13">
        <f>C13/'[1]Time Interval'!$AL$18</f>
        <v>4720.794940816736</v>
      </c>
      <c r="J13">
        <f>'[1]Time Interval'!$AD$18*A13</f>
        <v>0.43103129204229279</v>
      </c>
      <c r="K13">
        <f t="shared" si="1"/>
        <v>10921.766947603677</v>
      </c>
      <c r="M13">
        <f t="shared" si="2"/>
        <v>4.2460884966423791</v>
      </c>
      <c r="P13">
        <f>F13/('[1]Time Interval'!$AI$4^2)</f>
        <v>2895211.6312202285</v>
      </c>
      <c r="Q13">
        <f t="shared" si="4"/>
        <v>8659908.5892926455</v>
      </c>
    </row>
    <row r="14" spans="1:18" x14ac:dyDescent="0.3">
      <c r="A14">
        <f t="shared" si="3"/>
        <v>155</v>
      </c>
      <c r="B14">
        <v>31</v>
      </c>
      <c r="C14">
        <v>58.8</v>
      </c>
      <c r="D14">
        <v>12.60770975</v>
      </c>
      <c r="E14">
        <v>167.13839999999999</v>
      </c>
      <c r="F14">
        <f t="shared" si="0"/>
        <v>140.28748052770317</v>
      </c>
      <c r="G14">
        <f>A14*'[1]Time Interval'!$AF$6</f>
        <v>26.850919472296809</v>
      </c>
      <c r="I14">
        <f>C14/'[1]Time Interval'!$AL$18</f>
        <v>5102.6239433827959</v>
      </c>
      <c r="J14">
        <f>'[1]Time Interval'!$AD$18*A14</f>
        <v>0.46075758804520955</v>
      </c>
      <c r="K14">
        <f t="shared" si="1"/>
        <v>11045.9683647891</v>
      </c>
      <c r="M14">
        <f t="shared" si="2"/>
        <v>4.6638129498499916</v>
      </c>
      <c r="P14">
        <f>F14/('[1]Time Interval'!$AI$4^2)</f>
        <v>3109954.7155895424</v>
      </c>
      <c r="Q14">
        <f t="shared" si="4"/>
        <v>8528628.9941806775</v>
      </c>
    </row>
    <row r="15" spans="1:18" x14ac:dyDescent="0.3">
      <c r="A15">
        <f t="shared" si="3"/>
        <v>165</v>
      </c>
      <c r="B15">
        <v>33</v>
      </c>
      <c r="C15">
        <v>61.4</v>
      </c>
      <c r="D15">
        <v>12.789115649999999</v>
      </c>
      <c r="E15">
        <v>181.10040000000001</v>
      </c>
      <c r="F15">
        <f t="shared" si="0"/>
        <v>152.51716314239374</v>
      </c>
      <c r="G15">
        <f>A15*'[1]Time Interval'!$AF$6</f>
        <v>28.583236857606277</v>
      </c>
      <c r="I15">
        <f>C15/'[1]Time Interval'!$AL$18</f>
        <v>5328.2501721718309</v>
      </c>
      <c r="J15">
        <f>'[1]Time Interval'!$AD$18*A15</f>
        <v>0.49048388404812632</v>
      </c>
      <c r="K15">
        <f t="shared" si="1"/>
        <v>10837.590561442101</v>
      </c>
      <c r="M15">
        <f t="shared" si="2"/>
        <v>4.8009574454039754</v>
      </c>
      <c r="P15">
        <f>F15/('[1]Time Interval'!$AI$4^2)</f>
        <v>3381067.7113797101</v>
      </c>
      <c r="Q15">
        <f t="shared" si="4"/>
        <v>8547311.1975779422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opLeftCell="J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11.799999999999999</v>
      </c>
      <c r="D1">
        <v>5.6036446469248302</v>
      </c>
      <c r="E1">
        <v>19.874400000000001</v>
      </c>
      <c r="F1">
        <f t="shared" ref="F1:F14" si="0">E1-G1</f>
        <v>13.310953586356732</v>
      </c>
      <c r="G1">
        <f>A1*'[1]Time Interval'!$AF$7</f>
        <v>6.5634464136432689</v>
      </c>
      <c r="I1">
        <f>C1/'[1]Time Interval'!$AL$19</f>
        <v>1023.9959614271596</v>
      </c>
      <c r="J1">
        <f>'[1]Time Interval'!$AD$19*A1</f>
        <v>7.0612051213977151E-2</v>
      </c>
      <c r="K1">
        <f t="shared" ref="K1:K14" si="1">I1/(J1^0.88595)</f>
        <v>10718.500846042576</v>
      </c>
      <c r="M1">
        <f t="shared" ref="M1:M14" si="2">C1/D1</f>
        <v>2.1057723577235765</v>
      </c>
      <c r="P1">
        <f>F1/('[1]Time Interval'!$AI$4^2)</f>
        <v>295083.08738005254</v>
      </c>
      <c r="Q1">
        <f>P1/(J1^1.3753)</f>
        <v>11300073.471827604</v>
      </c>
    </row>
    <row r="2" spans="1:18" x14ac:dyDescent="0.3">
      <c r="A2">
        <f t="shared" ref="A2:A14" si="3">B2*5</f>
        <v>35</v>
      </c>
      <c r="B2">
        <v>7</v>
      </c>
      <c r="C2">
        <v>13.4</v>
      </c>
      <c r="D2">
        <v>6.1958997719999997</v>
      </c>
      <c r="E2">
        <v>23.821200000000001</v>
      </c>
      <c r="F2">
        <f t="shared" si="0"/>
        <v>16.163845850749521</v>
      </c>
      <c r="G2">
        <f>A2*'[1]Time Interval'!$AF$7</f>
        <v>7.6573541492504802</v>
      </c>
      <c r="I2">
        <f>C2/'[1]Time Interval'!$AL$19</f>
        <v>1162.8428714511813</v>
      </c>
      <c r="J2">
        <f>'[1]Time Interval'!$AD$19*A2</f>
        <v>8.2380726416306671E-2</v>
      </c>
      <c r="K2">
        <f t="shared" si="1"/>
        <v>10618.063771291982</v>
      </c>
      <c r="M2">
        <f t="shared" si="2"/>
        <v>2.1627205883084453</v>
      </c>
      <c r="P2">
        <f>F2/('[1]Time Interval'!$AI$4^2)</f>
        <v>358327.26082548854</v>
      </c>
      <c r="Q2">
        <f t="shared" ref="Q2:Q14" si="4">P2/(J2^1.3753)</f>
        <v>11100559.739843747</v>
      </c>
    </row>
    <row r="3" spans="1:18" x14ac:dyDescent="0.3">
      <c r="A3">
        <f t="shared" si="3"/>
        <v>45</v>
      </c>
      <c r="B3">
        <v>9</v>
      </c>
      <c r="C3">
        <v>17.600000000000001</v>
      </c>
      <c r="D3">
        <v>6.6059225509999999</v>
      </c>
      <c r="E3">
        <v>34.132800000000003</v>
      </c>
      <c r="F3">
        <f t="shared" si="0"/>
        <v>24.287630379535102</v>
      </c>
      <c r="G3">
        <f>A3*'[1]Time Interval'!$AF$7</f>
        <v>9.8451696204649028</v>
      </c>
      <c r="I3">
        <f>C3/'[1]Time Interval'!$AL$19</f>
        <v>1527.3160102642382</v>
      </c>
      <c r="J3">
        <f>'[1]Time Interval'!$AD$19*A3</f>
        <v>0.10591807682096573</v>
      </c>
      <c r="K3">
        <f t="shared" si="1"/>
        <v>11162.37622255255</v>
      </c>
      <c r="M3">
        <f t="shared" si="2"/>
        <v>2.664275862170943</v>
      </c>
      <c r="P3">
        <f>F3/('[1]Time Interval'!$AI$4^2)</f>
        <v>538418.89771778393</v>
      </c>
      <c r="Q3">
        <f t="shared" si="4"/>
        <v>11805351.824683355</v>
      </c>
    </row>
    <row r="4" spans="1:18" x14ac:dyDescent="0.3">
      <c r="A4">
        <f t="shared" si="3"/>
        <v>55</v>
      </c>
      <c r="B4">
        <v>11</v>
      </c>
      <c r="C4">
        <v>21.4</v>
      </c>
      <c r="D4">
        <v>7.4031890660000004</v>
      </c>
      <c r="E4">
        <v>45.489600000000003</v>
      </c>
      <c r="F4">
        <f t="shared" si="0"/>
        <v>33.456614908320674</v>
      </c>
      <c r="G4">
        <f>A4*'[1]Time Interval'!$AF$7</f>
        <v>12.032985091679326</v>
      </c>
      <c r="I4">
        <f>C4/'[1]Time Interval'!$AL$19</f>
        <v>1857.0774215712895</v>
      </c>
      <c r="J4">
        <f>'[1]Time Interval'!$AD$19*A4</f>
        <v>0.12945542722562478</v>
      </c>
      <c r="K4">
        <f t="shared" si="1"/>
        <v>11361.797992935921</v>
      </c>
      <c r="M4">
        <f t="shared" si="2"/>
        <v>2.8906461538692785</v>
      </c>
      <c r="P4">
        <f>F4/('[1]Time Interval'!$AI$4^2)</f>
        <v>741680.98899779131</v>
      </c>
      <c r="Q4">
        <f t="shared" si="4"/>
        <v>12340084.978916122</v>
      </c>
    </row>
    <row r="5" spans="1:18" x14ac:dyDescent="0.3">
      <c r="A5">
        <f t="shared" si="3"/>
        <v>65</v>
      </c>
      <c r="B5">
        <v>13</v>
      </c>
      <c r="C5">
        <v>25</v>
      </c>
      <c r="D5">
        <v>7.8132118449999997</v>
      </c>
      <c r="E5">
        <v>54.022799999999997</v>
      </c>
      <c r="F5">
        <f t="shared" si="0"/>
        <v>39.801999437106247</v>
      </c>
      <c r="G5">
        <f>A5*'[1]Time Interval'!$AF$7</f>
        <v>14.22080056289375</v>
      </c>
      <c r="I5">
        <f>C5/'[1]Time Interval'!$AL$19</f>
        <v>2169.4829691253385</v>
      </c>
      <c r="J5">
        <f>'[1]Time Interval'!$AD$19*A5</f>
        <v>0.15299277763028382</v>
      </c>
      <c r="K5">
        <f t="shared" si="1"/>
        <v>11447.141078181896</v>
      </c>
      <c r="M5">
        <f t="shared" si="2"/>
        <v>3.1997084548524746</v>
      </c>
      <c r="P5">
        <f>F5/('[1]Time Interval'!$AI$4^2)</f>
        <v>882348.27066323324</v>
      </c>
      <c r="Q5">
        <f t="shared" si="4"/>
        <v>11667078.221037053</v>
      </c>
    </row>
    <row r="6" spans="1:18" x14ac:dyDescent="0.3">
      <c r="A6">
        <f t="shared" si="3"/>
        <v>75</v>
      </c>
      <c r="B6">
        <v>15</v>
      </c>
      <c r="C6">
        <v>29.2</v>
      </c>
      <c r="D6">
        <v>9.4077448750000006</v>
      </c>
      <c r="E6">
        <v>67.47</v>
      </c>
      <c r="F6">
        <f t="shared" si="0"/>
        <v>51.061383965891828</v>
      </c>
      <c r="G6">
        <f>A6*'[1]Time Interval'!$AF$7</f>
        <v>16.408616034108171</v>
      </c>
      <c r="I6">
        <f>C6/'[1]Time Interval'!$AL$19</f>
        <v>2533.9561079383952</v>
      </c>
      <c r="J6">
        <f>'[1]Time Interval'!$AD$19*A6</f>
        <v>0.17653012803494286</v>
      </c>
      <c r="K6">
        <f t="shared" si="1"/>
        <v>11778.227538886564</v>
      </c>
      <c r="M6">
        <f t="shared" si="2"/>
        <v>3.1038256657656222</v>
      </c>
      <c r="N6">
        <f>STDEV(K1:K22)/AVERAGE(K1:K22)*100</f>
        <v>4.0139784035248596</v>
      </c>
      <c r="P6">
        <f>F6/('[1]Time Interval'!$AI$4^2)</f>
        <v>1131951.2707186649</v>
      </c>
      <c r="Q6">
        <f t="shared" si="4"/>
        <v>12293563.41765056</v>
      </c>
    </row>
    <row r="7" spans="1:18" x14ac:dyDescent="0.3">
      <c r="A7">
        <f t="shared" si="3"/>
        <v>85</v>
      </c>
      <c r="B7">
        <v>17</v>
      </c>
      <c r="C7">
        <v>33</v>
      </c>
      <c r="D7">
        <v>10</v>
      </c>
      <c r="E7">
        <v>76.252799999999993</v>
      </c>
      <c r="F7">
        <f t="shared" si="0"/>
        <v>57.656368494677395</v>
      </c>
      <c r="G7">
        <f>A7*'[1]Time Interval'!$AF$7</f>
        <v>18.596431505322595</v>
      </c>
      <c r="I7">
        <f>C7/'[1]Time Interval'!$AL$19</f>
        <v>2863.7175192454465</v>
      </c>
      <c r="J7">
        <f>'[1]Time Interval'!$AD$19*A7</f>
        <v>0.20006747843960193</v>
      </c>
      <c r="K7">
        <f t="shared" si="1"/>
        <v>11913.870016542583</v>
      </c>
      <c r="M7">
        <f t="shared" si="2"/>
        <v>3.3</v>
      </c>
      <c r="P7">
        <f>F7/('[1]Time Interval'!$AI$4^2)</f>
        <v>1278151.7952229632</v>
      </c>
      <c r="Q7">
        <f t="shared" si="4"/>
        <v>11686229.095937621</v>
      </c>
    </row>
    <row r="8" spans="1:18" x14ac:dyDescent="0.3">
      <c r="A8">
        <f t="shared" si="3"/>
        <v>95</v>
      </c>
      <c r="B8">
        <v>19</v>
      </c>
      <c r="C8">
        <v>36.6</v>
      </c>
      <c r="D8">
        <v>11.002277899999999</v>
      </c>
      <c r="E8">
        <v>90.386399999999995</v>
      </c>
      <c r="F8">
        <f t="shared" si="0"/>
        <v>69.602153023462975</v>
      </c>
      <c r="G8">
        <f>A8*'[1]Time Interval'!$AF$7</f>
        <v>20.784246976537016</v>
      </c>
      <c r="I8">
        <f>C8/'[1]Time Interval'!$AL$19</f>
        <v>3176.1230667994955</v>
      </c>
      <c r="J8">
        <f>'[1]Time Interval'!$AD$19*A8</f>
        <v>0.22360482884426097</v>
      </c>
      <c r="K8">
        <f t="shared" si="1"/>
        <v>11973.592460046437</v>
      </c>
      <c r="M8">
        <f t="shared" si="2"/>
        <v>3.3265838522402715</v>
      </c>
      <c r="P8">
        <f>F8/('[1]Time Interval'!$AI$4^2)</f>
        <v>1542971.2130852505</v>
      </c>
      <c r="Q8">
        <f t="shared" si="4"/>
        <v>12106437.362004638</v>
      </c>
    </row>
    <row r="9" spans="1:18" x14ac:dyDescent="0.3">
      <c r="A9">
        <f t="shared" si="3"/>
        <v>105</v>
      </c>
      <c r="B9">
        <v>21</v>
      </c>
      <c r="C9">
        <v>39.799999999999997</v>
      </c>
      <c r="D9">
        <v>11.79954442</v>
      </c>
      <c r="E9">
        <v>104.13</v>
      </c>
      <c r="F9">
        <f t="shared" si="0"/>
        <v>81.157937552248555</v>
      </c>
      <c r="G9">
        <f>A9*'[1]Time Interval'!$AF$7</f>
        <v>22.972062447751441</v>
      </c>
      <c r="I9">
        <f>C9/'[1]Time Interval'!$AL$19</f>
        <v>3453.8168868475382</v>
      </c>
      <c r="J9">
        <f>'[1]Time Interval'!$AD$19*A9</f>
        <v>0.24714217924892001</v>
      </c>
      <c r="K9">
        <f t="shared" si="1"/>
        <v>11915.657937555587</v>
      </c>
      <c r="M9">
        <f t="shared" si="2"/>
        <v>3.3730115827641418</v>
      </c>
      <c r="P9">
        <f>F9/('[1]Time Interval'!$AI$4^2)</f>
        <v>1799144.9390118243</v>
      </c>
      <c r="Q9">
        <f t="shared" si="4"/>
        <v>12301167.116235351</v>
      </c>
    </row>
    <row r="10" spans="1:18" x14ac:dyDescent="0.3">
      <c r="A10">
        <f t="shared" si="3"/>
        <v>115</v>
      </c>
      <c r="B10">
        <v>23</v>
      </c>
      <c r="C10">
        <v>43.2</v>
      </c>
      <c r="D10">
        <v>11.184510250000001</v>
      </c>
      <c r="E10">
        <v>114.8472</v>
      </c>
      <c r="F10">
        <f t="shared" si="0"/>
        <v>89.687322081034139</v>
      </c>
      <c r="G10">
        <f>A10*'[1]Time Interval'!$AF$7</f>
        <v>25.159877918965865</v>
      </c>
      <c r="I10">
        <f>C10/'[1]Time Interval'!$AL$19</f>
        <v>3748.8665706485849</v>
      </c>
      <c r="J10">
        <f>'[1]Time Interval'!$AD$19*A10</f>
        <v>0.27067952965357905</v>
      </c>
      <c r="K10">
        <f t="shared" si="1"/>
        <v>11932.078723993254</v>
      </c>
      <c r="M10">
        <f t="shared" si="2"/>
        <v>3.8624847252475809</v>
      </c>
      <c r="P10">
        <f>F10/('[1]Time Interval'!$AI$4^2)</f>
        <v>1988228.0955172619</v>
      </c>
      <c r="Q10">
        <f t="shared" si="4"/>
        <v>11995276.874071289</v>
      </c>
    </row>
    <row r="11" spans="1:18" x14ac:dyDescent="0.3">
      <c r="A11">
        <f t="shared" si="3"/>
        <v>125</v>
      </c>
      <c r="B11">
        <v>25</v>
      </c>
      <c r="C11">
        <v>46.8</v>
      </c>
      <c r="D11">
        <v>10.615034169999999</v>
      </c>
      <c r="E11">
        <v>125.346</v>
      </c>
      <c r="F11">
        <f t="shared" si="0"/>
        <v>97.998306609819721</v>
      </c>
      <c r="G11">
        <f>A11*'[1]Time Interval'!$AF$7</f>
        <v>27.347693390180286</v>
      </c>
      <c r="I11">
        <f>C11/'[1]Time Interval'!$AL$19</f>
        <v>4061.272118202633</v>
      </c>
      <c r="J11">
        <f>'[1]Time Interval'!$AD$19*A11</f>
        <v>0.29421688005823809</v>
      </c>
      <c r="K11">
        <f t="shared" si="1"/>
        <v>12005.936497491512</v>
      </c>
      <c r="M11">
        <f t="shared" si="2"/>
        <v>4.4088412011206932</v>
      </c>
      <c r="N11">
        <f>AVERAGE(K1:K14)</f>
        <v>11567.97097927852</v>
      </c>
      <c r="P11">
        <f>F11/('[1]Time Interval'!$AI$4^2)</f>
        <v>2172469.6645386997</v>
      </c>
      <c r="Q11">
        <f t="shared" si="4"/>
        <v>11686788.649533821</v>
      </c>
      <c r="R11">
        <f>_xlfn.STDEV.P(Q1:Q23)*100/R12</f>
        <v>4.0391003285475984</v>
      </c>
    </row>
    <row r="12" spans="1:18" x14ac:dyDescent="0.3">
      <c r="A12">
        <f t="shared" si="3"/>
        <v>135</v>
      </c>
      <c r="B12">
        <v>27</v>
      </c>
      <c r="C12">
        <v>50</v>
      </c>
      <c r="D12">
        <v>12.004555809999999</v>
      </c>
      <c r="E12">
        <v>140.322</v>
      </c>
      <c r="F12">
        <f t="shared" si="0"/>
        <v>110.7864911386053</v>
      </c>
      <c r="G12">
        <f>A12*'[1]Time Interval'!$AF$7</f>
        <v>29.53550886139471</v>
      </c>
      <c r="I12">
        <f>C12/'[1]Time Interval'!$AL$19</f>
        <v>4338.965938250677</v>
      </c>
      <c r="J12">
        <f>'[1]Time Interval'!$AD$19*A12</f>
        <v>0.31775423046289719</v>
      </c>
      <c r="K12">
        <f t="shared" si="1"/>
        <v>11981.4234404255</v>
      </c>
      <c r="M12">
        <f t="shared" si="2"/>
        <v>4.1650853885280075</v>
      </c>
      <c r="P12">
        <f>F12/('[1]Time Interval'!$AI$4^2)</f>
        <v>2455963.7769821282</v>
      </c>
      <c r="Q12">
        <f t="shared" si="4"/>
        <v>11884905.569101853</v>
      </c>
      <c r="R12">
        <f>AVERAGE(Q1:Q23)</f>
        <v>11716055.08851539</v>
      </c>
    </row>
    <row r="13" spans="1:18" x14ac:dyDescent="0.3">
      <c r="A13">
        <f t="shared" si="3"/>
        <v>145</v>
      </c>
      <c r="B13">
        <v>29</v>
      </c>
      <c r="C13">
        <v>51.8</v>
      </c>
      <c r="D13">
        <v>12.41457859</v>
      </c>
      <c r="E13">
        <v>144.72120000000001</v>
      </c>
      <c r="F13">
        <f t="shared" si="0"/>
        <v>112.99787566739087</v>
      </c>
      <c r="G13">
        <f>A13*'[1]Time Interval'!$AF$7</f>
        <v>31.723324332609131</v>
      </c>
      <c r="I13">
        <f>C13/'[1]Time Interval'!$AL$19</f>
        <v>4495.1687120277011</v>
      </c>
      <c r="J13">
        <f>'[1]Time Interval'!$AD$19*A13</f>
        <v>0.34129158086755623</v>
      </c>
      <c r="K13">
        <f t="shared" si="1"/>
        <v>11651.27339571769</v>
      </c>
      <c r="M13">
        <f t="shared" si="2"/>
        <v>4.1725137606946348</v>
      </c>
      <c r="P13">
        <f>F13/('[1]Time Interval'!$AI$4^2)</f>
        <v>2504986.7241290077</v>
      </c>
      <c r="Q13">
        <f t="shared" si="4"/>
        <v>10987473.109262789</v>
      </c>
    </row>
    <row r="14" spans="1:18" x14ac:dyDescent="0.3">
      <c r="A14">
        <f t="shared" si="3"/>
        <v>155</v>
      </c>
      <c r="B14">
        <v>31</v>
      </c>
      <c r="C14">
        <v>54.2</v>
      </c>
      <c r="D14">
        <v>13.2118451</v>
      </c>
      <c r="E14">
        <v>156.43680000000001</v>
      </c>
      <c r="F14">
        <f t="shared" si="0"/>
        <v>122.52566019617646</v>
      </c>
      <c r="G14">
        <f>A14*'[1]Time Interval'!$AF$7</f>
        <v>33.911139803823552</v>
      </c>
      <c r="I14">
        <f>C14/'[1]Time Interval'!$AL$19</f>
        <v>4703.4390770637337</v>
      </c>
      <c r="J14">
        <f>'[1]Time Interval'!$AD$19*A14</f>
        <v>0.36482893127221527</v>
      </c>
      <c r="K14">
        <f t="shared" si="1"/>
        <v>11491.653788235199</v>
      </c>
      <c r="M14">
        <f t="shared" si="2"/>
        <v>4.1023793111228652</v>
      </c>
      <c r="P14">
        <f>F14/('[1]Time Interval'!$AI$4^2)</f>
        <v>2716202.8519898714</v>
      </c>
      <c r="Q14">
        <f t="shared" si="4"/>
        <v>10869781.809109667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H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14.6</v>
      </c>
      <c r="D1">
        <v>8.6006825940000002</v>
      </c>
      <c r="E1">
        <v>32.7288</v>
      </c>
      <c r="F1">
        <f t="shared" ref="F1:F22" si="0">E1-G1</f>
        <v>24.929911552966889</v>
      </c>
      <c r="G1">
        <f>A1*'[1]Time Interval'!$AF$8</f>
        <v>7.7988884470331099</v>
      </c>
      <c r="I1">
        <f>C1/'[1]Time Interval'!$AL$20</f>
        <v>1266.9780539691976</v>
      </c>
      <c r="J1">
        <f>'[1]Time Interval'!$AD$20*A1</f>
        <v>5.9426214062169878E-2</v>
      </c>
      <c r="K1">
        <f t="shared" ref="K1:K22" si="1">I1/(J1^0.94381)</f>
        <v>18192.854937455555</v>
      </c>
      <c r="M1">
        <f t="shared" ref="M1:M22" si="2">C1/D1</f>
        <v>1.6975396825113902</v>
      </c>
      <c r="P1">
        <f>F1/('[1]Time Interval'!$AI$4^2)</f>
        <v>552657.26992701413</v>
      </c>
      <c r="Q1">
        <f>P1/(J1^1.0901)</f>
        <v>11993402.27711154</v>
      </c>
    </row>
    <row r="2" spans="1:18" x14ac:dyDescent="0.3">
      <c r="A2">
        <v>35</v>
      </c>
      <c r="B2">
        <v>7</v>
      </c>
      <c r="C2">
        <v>17</v>
      </c>
      <c r="D2">
        <v>8.805460751</v>
      </c>
      <c r="E2">
        <v>39.483600000000003</v>
      </c>
      <c r="F2">
        <f t="shared" si="0"/>
        <v>30.384896811794707</v>
      </c>
      <c r="G2">
        <f>A2*'[1]Time Interval'!$AF$8</f>
        <v>9.0987031882052953</v>
      </c>
      <c r="I2">
        <f>C2/'[1]Time Interval'!$AL$20</f>
        <v>1475.2484190052301</v>
      </c>
      <c r="J2">
        <f>'[1]Time Interval'!$AD$20*A2</f>
        <v>6.9330583072531524E-2</v>
      </c>
      <c r="K2">
        <f t="shared" si="1"/>
        <v>18315.208739626214</v>
      </c>
      <c r="M2">
        <f t="shared" si="2"/>
        <v>1.9306201550065827</v>
      </c>
      <c r="P2">
        <f>F2/('[1]Time Interval'!$AI$4^2)</f>
        <v>673585.78803389485</v>
      </c>
      <c r="Q2">
        <f t="shared" ref="Q2:Q22" si="3">P2/(J2^1.0901)</f>
        <v>12356649.65914838</v>
      </c>
    </row>
    <row r="3" spans="1:18" x14ac:dyDescent="0.3">
      <c r="A3">
        <v>40</v>
      </c>
      <c r="B3">
        <v>8</v>
      </c>
      <c r="C3">
        <v>19.399999999999999</v>
      </c>
      <c r="D3">
        <v>9.0102389079999998</v>
      </c>
      <c r="E3">
        <v>47.158799999999999</v>
      </c>
      <c r="F3">
        <f t="shared" si="0"/>
        <v>36.760282070622523</v>
      </c>
      <c r="G3">
        <f>A3*'[1]Time Interval'!$AF$8</f>
        <v>10.39851792937748</v>
      </c>
      <c r="I3">
        <f>C3/'[1]Time Interval'!$AL$20</f>
        <v>1683.5187840412625</v>
      </c>
      <c r="J3">
        <f>'[1]Time Interval'!$AD$20*A3</f>
        <v>7.9234952082893176E-2</v>
      </c>
      <c r="K3">
        <f t="shared" si="1"/>
        <v>18426.009968730235</v>
      </c>
      <c r="M3">
        <f t="shared" si="2"/>
        <v>2.1531060605701753</v>
      </c>
      <c r="P3">
        <f>F3/('[1]Time Interval'!$AI$4^2)</f>
        <v>814918.13910905912</v>
      </c>
      <c r="Q3">
        <f t="shared" si="3"/>
        <v>12924233.076767787</v>
      </c>
    </row>
    <row r="4" spans="1:18" x14ac:dyDescent="0.3">
      <c r="A4">
        <v>45</v>
      </c>
      <c r="B4">
        <v>9</v>
      </c>
      <c r="C4">
        <v>21.8</v>
      </c>
      <c r="D4">
        <v>8.7827076220000002</v>
      </c>
      <c r="E4">
        <v>52.962000000000003</v>
      </c>
      <c r="F4">
        <f t="shared" si="0"/>
        <v>41.263667329450342</v>
      </c>
      <c r="G4">
        <f>A4*'[1]Time Interval'!$AF$8</f>
        <v>11.698332670549664</v>
      </c>
      <c r="I4">
        <f>C4/'[1]Time Interval'!$AL$20</f>
        <v>1891.7891490772952</v>
      </c>
      <c r="J4">
        <f>'[1]Time Interval'!$AD$20*A4</f>
        <v>8.9139321093254814E-2</v>
      </c>
      <c r="K4">
        <f t="shared" si="1"/>
        <v>18527.115256380268</v>
      </c>
      <c r="M4">
        <f t="shared" si="2"/>
        <v>2.4821502591515965</v>
      </c>
      <c r="P4">
        <f>F4/('[1]Time Interval'!$AI$4^2)</f>
        <v>914751.16889279895</v>
      </c>
      <c r="Q4">
        <f t="shared" si="3"/>
        <v>12759463.242354156</v>
      </c>
    </row>
    <row r="5" spans="1:18" x14ac:dyDescent="0.3">
      <c r="A5">
        <v>50</v>
      </c>
      <c r="B5">
        <v>10</v>
      </c>
      <c r="C5">
        <v>23.8</v>
      </c>
      <c r="D5">
        <v>9.3970420929999996</v>
      </c>
      <c r="E5">
        <v>61.807200000000002</v>
      </c>
      <c r="F5">
        <f t="shared" si="0"/>
        <v>48.809052588278149</v>
      </c>
      <c r="G5">
        <f>A5*'[1]Time Interval'!$AF$8</f>
        <v>12.998147411721849</v>
      </c>
      <c r="I5">
        <f>C5/'[1]Time Interval'!$AL$20</f>
        <v>2065.3477866073222</v>
      </c>
      <c r="J5">
        <f>'[1]Time Interval'!$AD$20*A5</f>
        <v>9.9043690103616466E-2</v>
      </c>
      <c r="K5">
        <f t="shared" si="1"/>
        <v>18312.257624055099</v>
      </c>
      <c r="M5">
        <f t="shared" si="2"/>
        <v>2.5327118644843556</v>
      </c>
      <c r="P5">
        <f>F5/('[1]Time Interval'!$AI$4^2)</f>
        <v>1082020.5957751034</v>
      </c>
      <c r="Q5">
        <f t="shared" si="3"/>
        <v>13455031.504914364</v>
      </c>
    </row>
    <row r="6" spans="1:18" x14ac:dyDescent="0.3">
      <c r="A6">
        <v>55</v>
      </c>
      <c r="B6">
        <v>11</v>
      </c>
      <c r="C6">
        <v>25.6</v>
      </c>
      <c r="D6">
        <v>9.6018202499999994</v>
      </c>
      <c r="E6">
        <v>66.955200000000005</v>
      </c>
      <c r="F6">
        <f t="shared" si="0"/>
        <v>52.657237847105968</v>
      </c>
      <c r="G6">
        <f>A6*'[1]Time Interval'!$AF$8</f>
        <v>14.297962152894035</v>
      </c>
      <c r="I6">
        <f>C6/'[1]Time Interval'!$AL$20</f>
        <v>2221.5505603843467</v>
      </c>
      <c r="J6">
        <f>'[1]Time Interval'!$AD$20*A6</f>
        <v>0.10894805911397812</v>
      </c>
      <c r="K6">
        <f t="shared" si="1"/>
        <v>18002.717543691819</v>
      </c>
      <c r="M6">
        <f t="shared" si="2"/>
        <v>2.6661611375197327</v>
      </c>
      <c r="N6">
        <f>STDEV(K1:K18)/AVERAGE(K1:K18)*100</f>
        <v>1.216422830455363</v>
      </c>
      <c r="P6">
        <f>F6/('[1]Time Interval'!$AI$4^2)</f>
        <v>1167328.8631068447</v>
      </c>
      <c r="Q6">
        <f t="shared" si="3"/>
        <v>13083388.855347611</v>
      </c>
    </row>
    <row r="7" spans="1:18" x14ac:dyDescent="0.3">
      <c r="A7">
        <v>60</v>
      </c>
      <c r="B7">
        <v>12</v>
      </c>
      <c r="C7">
        <v>27.8</v>
      </c>
      <c r="D7">
        <v>9.8065984069999992</v>
      </c>
      <c r="E7">
        <v>73.288799999999995</v>
      </c>
      <c r="F7">
        <f t="shared" si="0"/>
        <v>57.691023105933773</v>
      </c>
      <c r="G7">
        <f>A7*'[1]Time Interval'!$AF$8</f>
        <v>15.59777689406622</v>
      </c>
      <c r="I7">
        <f>C7/'[1]Time Interval'!$AL$20</f>
        <v>2412.4650616673762</v>
      </c>
      <c r="J7">
        <f>'[1]Time Interval'!$AD$20*A7</f>
        <v>0.11885242812433976</v>
      </c>
      <c r="K7">
        <f t="shared" si="1"/>
        <v>18008.505654455854</v>
      </c>
      <c r="M7">
        <f t="shared" si="2"/>
        <v>2.8348259861601166</v>
      </c>
      <c r="P7">
        <f>F7/('[1]Time Interval'!$AI$4^2)</f>
        <v>1278920.0339231545</v>
      </c>
      <c r="Q7">
        <f t="shared" si="3"/>
        <v>13036983.196365058</v>
      </c>
    </row>
    <row r="8" spans="1:18" x14ac:dyDescent="0.3">
      <c r="A8">
        <v>65</v>
      </c>
      <c r="B8">
        <v>13</v>
      </c>
      <c r="C8">
        <v>30.8</v>
      </c>
      <c r="D8">
        <v>10.01137656</v>
      </c>
      <c r="E8">
        <v>81.759600000000006</v>
      </c>
      <c r="F8">
        <f t="shared" si="0"/>
        <v>64.862008364761607</v>
      </c>
      <c r="G8">
        <f>A8*'[1]Time Interval'!$AF$8</f>
        <v>16.897591635238406</v>
      </c>
      <c r="I8">
        <f>C8/'[1]Time Interval'!$AL$20</f>
        <v>2672.803017962417</v>
      </c>
      <c r="J8">
        <f>'[1]Time Interval'!$AD$20*A8</f>
        <v>0.1287567971347014</v>
      </c>
      <c r="K8">
        <f t="shared" si="1"/>
        <v>18500.129720863326</v>
      </c>
      <c r="M8">
        <f t="shared" si="2"/>
        <v>3.0765000013145043</v>
      </c>
      <c r="P8">
        <f>F8/('[1]Time Interval'!$AI$4^2)</f>
        <v>1437889.5965471745</v>
      </c>
      <c r="Q8">
        <f t="shared" si="3"/>
        <v>13432754.721036039</v>
      </c>
    </row>
    <row r="9" spans="1:18" x14ac:dyDescent="0.3">
      <c r="A9">
        <v>70</v>
      </c>
      <c r="B9">
        <v>14</v>
      </c>
      <c r="C9">
        <v>33.200000000000003</v>
      </c>
      <c r="D9">
        <v>10.01137656</v>
      </c>
      <c r="E9">
        <v>88.561199999999999</v>
      </c>
      <c r="F9">
        <f t="shared" si="0"/>
        <v>70.363793623589402</v>
      </c>
      <c r="G9">
        <f>A9*'[1]Time Interval'!$AF$8</f>
        <v>18.197406376410591</v>
      </c>
      <c r="I9">
        <f>C9/'[1]Time Interval'!$AL$20</f>
        <v>2881.0733829984497</v>
      </c>
      <c r="J9">
        <f>'[1]Time Interval'!$AD$20*A9</f>
        <v>0.13866116614506305</v>
      </c>
      <c r="K9">
        <f t="shared" si="1"/>
        <v>18594.560370412772</v>
      </c>
      <c r="M9">
        <f t="shared" si="2"/>
        <v>3.3162272741442065</v>
      </c>
      <c r="P9">
        <f>F9/('[1]Time Interval'!$AI$4^2)</f>
        <v>1559855.5976863403</v>
      </c>
      <c r="Q9">
        <f t="shared" si="3"/>
        <v>13441242.473587578</v>
      </c>
    </row>
    <row r="10" spans="1:18" x14ac:dyDescent="0.3">
      <c r="A10">
        <v>75</v>
      </c>
      <c r="B10">
        <v>15</v>
      </c>
      <c r="C10">
        <v>35</v>
      </c>
      <c r="D10">
        <v>10.01137656</v>
      </c>
      <c r="E10">
        <v>93.974400000000003</v>
      </c>
      <c r="F10">
        <f t="shared" si="0"/>
        <v>74.477178882417235</v>
      </c>
      <c r="G10">
        <f>A10*'[1]Time Interval'!$AF$8</f>
        <v>19.497221117582775</v>
      </c>
      <c r="I10">
        <f>C10/'[1]Time Interval'!$AL$20</f>
        <v>3037.2761567754737</v>
      </c>
      <c r="J10">
        <f>'[1]Time Interval'!$AD$20*A10</f>
        <v>0.1485655351554247</v>
      </c>
      <c r="K10">
        <f t="shared" si="1"/>
        <v>18366.91793872754</v>
      </c>
      <c r="M10">
        <f t="shared" si="2"/>
        <v>3.4960227287664822</v>
      </c>
      <c r="P10">
        <f>F10/('[1]Time Interval'!$AI$4^2)</f>
        <v>1651042.9355343669</v>
      </c>
      <c r="Q10">
        <f t="shared" si="3"/>
        <v>13196248.261095228</v>
      </c>
    </row>
    <row r="11" spans="1:18" x14ac:dyDescent="0.3">
      <c r="A11">
        <v>80</v>
      </c>
      <c r="B11">
        <v>16</v>
      </c>
      <c r="C11">
        <v>37.799999999999997</v>
      </c>
      <c r="D11">
        <v>9.8065984069999992</v>
      </c>
      <c r="E11">
        <v>98.077200000000005</v>
      </c>
      <c r="F11">
        <f t="shared" si="0"/>
        <v>77.280164141245052</v>
      </c>
      <c r="G11">
        <f>A11*'[1]Time Interval'!$AF$8</f>
        <v>20.79703585875496</v>
      </c>
      <c r="I11">
        <f>C11/'[1]Time Interval'!$AL$20</f>
        <v>3280.2582493175114</v>
      </c>
      <c r="J11">
        <f>'[1]Time Interval'!$AD$20*A11</f>
        <v>0.15846990416578635</v>
      </c>
      <c r="K11">
        <f t="shared" si="1"/>
        <v>18664.065567750971</v>
      </c>
      <c r="M11">
        <f t="shared" si="2"/>
        <v>3.854547563915554</v>
      </c>
      <c r="N11">
        <f>AVERAGE(K1:K22)</f>
        <v>18413.945298626324</v>
      </c>
      <c r="P11">
        <f>F11/('[1]Time Interval'!$AI$4^2)</f>
        <v>1713180.7484783961</v>
      </c>
      <c r="Q11">
        <f t="shared" si="3"/>
        <v>12762659.536284022</v>
      </c>
      <c r="R11">
        <f>_xlfn.STDEV.P(Q1:Q23)*100/R12</f>
        <v>3.2205550819235795</v>
      </c>
    </row>
    <row r="12" spans="1:18" x14ac:dyDescent="0.3">
      <c r="A12">
        <v>85</v>
      </c>
      <c r="B12">
        <v>17</v>
      </c>
      <c r="C12">
        <v>40</v>
      </c>
      <c r="D12">
        <v>10.21615472</v>
      </c>
      <c r="E12">
        <v>108.264</v>
      </c>
      <c r="F12">
        <f t="shared" si="0"/>
        <v>86.167149400072844</v>
      </c>
      <c r="G12">
        <f>A12*'[1]Time Interval'!$AF$8</f>
        <v>22.096850599927144</v>
      </c>
      <c r="I12">
        <f>C12/'[1]Time Interval'!$AL$20</f>
        <v>3471.1727506005413</v>
      </c>
      <c r="J12">
        <f>'[1]Time Interval'!$AD$20*A12</f>
        <v>0.168374273176148</v>
      </c>
      <c r="K12">
        <f t="shared" si="1"/>
        <v>18651.979408178417</v>
      </c>
      <c r="M12">
        <f t="shared" si="2"/>
        <v>3.9153674837845447</v>
      </c>
      <c r="P12">
        <f>F12/('[1]Time Interval'!$AI$4^2)</f>
        <v>1910191.3556195544</v>
      </c>
      <c r="Q12">
        <f t="shared" si="3"/>
        <v>13320290.541092474</v>
      </c>
      <c r="R12">
        <f>AVERAGE(Q1:Q23)</f>
        <v>12885082.474569326</v>
      </c>
    </row>
    <row r="13" spans="1:18" x14ac:dyDescent="0.3">
      <c r="A13">
        <v>90</v>
      </c>
      <c r="B13">
        <v>18</v>
      </c>
      <c r="C13">
        <v>42</v>
      </c>
      <c r="D13">
        <v>10.01137656</v>
      </c>
      <c r="E13">
        <v>115.25279999999999</v>
      </c>
      <c r="F13">
        <f t="shared" si="0"/>
        <v>91.856134658900658</v>
      </c>
      <c r="G13">
        <f>A13*'[1]Time Interval'!$AF$8</f>
        <v>23.396665341099329</v>
      </c>
      <c r="I13">
        <f>C13/'[1]Time Interval'!$AL$20</f>
        <v>3644.7313881305686</v>
      </c>
      <c r="J13">
        <f>'[1]Time Interval'!$AD$20*A13</f>
        <v>0.17827864218650963</v>
      </c>
      <c r="K13">
        <f t="shared" si="1"/>
        <v>18556.047682642347</v>
      </c>
      <c r="M13">
        <f t="shared" si="2"/>
        <v>4.1952272745197785</v>
      </c>
      <c r="P13">
        <f>F13/('[1]Time Interval'!$AI$4^2)</f>
        <v>2036307.288887863</v>
      </c>
      <c r="Q13">
        <f t="shared" si="3"/>
        <v>13341969.685280105</v>
      </c>
    </row>
    <row r="14" spans="1:18" x14ac:dyDescent="0.3">
      <c r="A14">
        <v>95</v>
      </c>
      <c r="B14">
        <v>19</v>
      </c>
      <c r="C14">
        <v>44.2</v>
      </c>
      <c r="D14">
        <v>9.8065984069999992</v>
      </c>
      <c r="E14">
        <v>120.6504</v>
      </c>
      <c r="F14">
        <f t="shared" si="0"/>
        <v>95.953919917728484</v>
      </c>
      <c r="G14">
        <f>A14*'[1]Time Interval'!$AF$8</f>
        <v>24.696480082271513</v>
      </c>
      <c r="I14">
        <f>C14/'[1]Time Interval'!$AL$20</f>
        <v>3835.6458894135985</v>
      </c>
      <c r="J14">
        <f>'[1]Time Interval'!$AD$20*A14</f>
        <v>0.18818301119687128</v>
      </c>
      <c r="K14">
        <f t="shared" si="1"/>
        <v>18556.529899225778</v>
      </c>
      <c r="M14">
        <f t="shared" si="2"/>
        <v>4.5071693736790346</v>
      </c>
      <c r="P14">
        <f>F14/('[1]Time Interval'!$AI$4^2)</f>
        <v>2127148.7990584611</v>
      </c>
      <c r="Q14">
        <f t="shared" si="3"/>
        <v>13139467.409348564</v>
      </c>
    </row>
    <row r="15" spans="1:18" x14ac:dyDescent="0.3">
      <c r="A15">
        <v>100</v>
      </c>
      <c r="B15">
        <v>20</v>
      </c>
      <c r="C15">
        <v>46.8</v>
      </c>
      <c r="D15">
        <v>10.01137656</v>
      </c>
      <c r="E15">
        <v>127.998</v>
      </c>
      <c r="F15">
        <f t="shared" si="0"/>
        <v>102.0017051765563</v>
      </c>
      <c r="G15">
        <f>A15*'[1]Time Interval'!$AF$8</f>
        <v>25.996294823443698</v>
      </c>
      <c r="I15">
        <f>C15/'[1]Time Interval'!$AL$20</f>
        <v>4061.272118202633</v>
      </c>
      <c r="J15">
        <f>'[1]Time Interval'!$AD$20*A15</f>
        <v>0.19808738020723293</v>
      </c>
      <c r="K15">
        <f t="shared" si="1"/>
        <v>18719.561243079806</v>
      </c>
      <c r="M15">
        <f t="shared" si="2"/>
        <v>4.674681820179182</v>
      </c>
      <c r="P15">
        <f>F15/('[1]Time Interval'!$AI$4^2)</f>
        <v>2261218.7689076262</v>
      </c>
      <c r="Q15">
        <f t="shared" si="3"/>
        <v>13208058.228659337</v>
      </c>
    </row>
    <row r="16" spans="1:18" x14ac:dyDescent="0.3">
      <c r="A16">
        <v>105</v>
      </c>
      <c r="B16">
        <v>21</v>
      </c>
      <c r="C16">
        <v>49.2</v>
      </c>
      <c r="D16">
        <v>9.3970420929999996</v>
      </c>
      <c r="E16">
        <v>131.58600000000001</v>
      </c>
      <c r="F16">
        <f t="shared" si="0"/>
        <v>104.28989043538412</v>
      </c>
      <c r="G16">
        <f>A16*'[1]Time Interval'!$AF$8</f>
        <v>27.296109564615886</v>
      </c>
      <c r="I16">
        <f>C16/'[1]Time Interval'!$AL$20</f>
        <v>4269.5424832386661</v>
      </c>
      <c r="J16">
        <f>'[1]Time Interval'!$AD$20*A16</f>
        <v>0.20799174921759458</v>
      </c>
      <c r="K16">
        <f t="shared" si="1"/>
        <v>18793.871048684236</v>
      </c>
      <c r="M16">
        <f t="shared" si="2"/>
        <v>5.2356900727995921</v>
      </c>
      <c r="P16">
        <f>F16/('[1]Time Interval'!$AI$4^2)</f>
        <v>2311944.2684965134</v>
      </c>
      <c r="Q16">
        <f t="shared" si="3"/>
        <v>12804873.699531127</v>
      </c>
    </row>
    <row r="17" spans="1:17" x14ac:dyDescent="0.3">
      <c r="A17">
        <v>110</v>
      </c>
      <c r="B17">
        <v>22</v>
      </c>
      <c r="C17">
        <v>50.8</v>
      </c>
      <c r="D17">
        <v>9.4197952219999994</v>
      </c>
      <c r="E17">
        <v>138.71520000000001</v>
      </c>
      <c r="F17">
        <f t="shared" si="0"/>
        <v>110.11927569421194</v>
      </c>
      <c r="G17">
        <f>A17*'[1]Time Interval'!$AF$8</f>
        <v>28.595924305788071</v>
      </c>
      <c r="I17">
        <f>C17/'[1]Time Interval'!$AL$20</f>
        <v>4408.389393262687</v>
      </c>
      <c r="J17">
        <f>'[1]Time Interval'!$AD$20*A17</f>
        <v>0.21789611822795624</v>
      </c>
      <c r="K17">
        <f t="shared" si="1"/>
        <v>18571.487672578591</v>
      </c>
      <c r="M17">
        <f t="shared" si="2"/>
        <v>5.3928985506347562</v>
      </c>
      <c r="P17">
        <f>F17/('[1]Time Interval'!$AI$4^2)</f>
        <v>2441172.6508616791</v>
      </c>
      <c r="Q17">
        <f t="shared" si="3"/>
        <v>12852059.366202414</v>
      </c>
    </row>
    <row r="18" spans="1:17" x14ac:dyDescent="0.3">
      <c r="A18">
        <v>115</v>
      </c>
      <c r="B18">
        <v>23</v>
      </c>
      <c r="C18">
        <v>52.4</v>
      </c>
      <c r="D18">
        <v>9.4197952219999994</v>
      </c>
      <c r="E18">
        <v>143.6448</v>
      </c>
      <c r="F18">
        <f t="shared" si="0"/>
        <v>113.74906095303974</v>
      </c>
      <c r="G18">
        <f>A18*'[1]Time Interval'!$AF$8</f>
        <v>29.895739046960255</v>
      </c>
      <c r="I18">
        <f>C18/'[1]Time Interval'!$AL$20</f>
        <v>4547.2363032867088</v>
      </c>
      <c r="J18">
        <f>'[1]Time Interval'!$AD$20*A18</f>
        <v>0.22780048723831786</v>
      </c>
      <c r="K18">
        <f t="shared" si="1"/>
        <v>18369.353447050889</v>
      </c>
      <c r="M18">
        <f t="shared" si="2"/>
        <v>5.5627536230956931</v>
      </c>
      <c r="P18">
        <f>F18/('[1]Time Interval'!$AI$4^2)</f>
        <v>2521639.3307094206</v>
      </c>
      <c r="Q18">
        <f t="shared" si="3"/>
        <v>12647731.786640542</v>
      </c>
    </row>
    <row r="19" spans="1:17" x14ac:dyDescent="0.3">
      <c r="A19">
        <v>120</v>
      </c>
      <c r="B19">
        <v>24</v>
      </c>
      <c r="C19">
        <v>54.6</v>
      </c>
      <c r="D19">
        <v>9.6018202499999994</v>
      </c>
      <c r="E19">
        <v>149.52600000000001</v>
      </c>
      <c r="F19">
        <f t="shared" si="0"/>
        <v>118.33044621186757</v>
      </c>
      <c r="G19">
        <f>A19*'[1]Time Interval'!$AF$8</f>
        <v>31.19555378813244</v>
      </c>
      <c r="I19">
        <f>C19/'[1]Time Interval'!$AL$20</f>
        <v>4738.1508045697392</v>
      </c>
      <c r="J19">
        <f>'[1]Time Interval'!$AD$20*A19</f>
        <v>0.23770485624867951</v>
      </c>
      <c r="K19">
        <f t="shared" si="1"/>
        <v>18386.979977357776</v>
      </c>
      <c r="M19">
        <f t="shared" si="2"/>
        <v>5.6864218011163041</v>
      </c>
      <c r="P19">
        <f>F19/('[1]Time Interval'!$AI$4^2)</f>
        <v>2623201.498880303</v>
      </c>
      <c r="Q19">
        <f t="shared" si="3"/>
        <v>12560663.145759786</v>
      </c>
    </row>
    <row r="20" spans="1:17" x14ac:dyDescent="0.3">
      <c r="A20">
        <v>125</v>
      </c>
      <c r="B20">
        <v>25</v>
      </c>
      <c r="C20">
        <v>56.4</v>
      </c>
      <c r="D20">
        <v>9.8065984069999992</v>
      </c>
      <c r="E20">
        <v>155.82839999999999</v>
      </c>
      <c r="F20">
        <f t="shared" si="0"/>
        <v>123.33303147069536</v>
      </c>
      <c r="G20">
        <f>A20*'[1]Time Interval'!$AF$8</f>
        <v>32.495368529304628</v>
      </c>
      <c r="I20">
        <f>C20/'[1]Time Interval'!$AL$20</f>
        <v>4894.3535783467632</v>
      </c>
      <c r="J20">
        <f>'[1]Time Interval'!$AD$20*A20</f>
        <v>0.24760922525904117</v>
      </c>
      <c r="K20">
        <f t="shared" si="1"/>
        <v>18275.289984222352</v>
      </c>
      <c r="M20">
        <f t="shared" si="2"/>
        <v>5.7512296985406675</v>
      </c>
      <c r="P20">
        <f>F20/('[1]Time Interval'!$AI$4^2)</f>
        <v>2734101.0143417553</v>
      </c>
      <c r="Q20">
        <f t="shared" si="3"/>
        <v>12521874.423227707</v>
      </c>
    </row>
    <row r="21" spans="1:17" x14ac:dyDescent="0.3">
      <c r="A21">
        <v>130</v>
      </c>
      <c r="B21">
        <v>26</v>
      </c>
      <c r="C21">
        <v>58.4</v>
      </c>
      <c r="D21">
        <v>9.6018202499999994</v>
      </c>
      <c r="E21">
        <v>158.43360000000001</v>
      </c>
      <c r="F21">
        <f t="shared" si="0"/>
        <v>124.6384167295232</v>
      </c>
      <c r="G21">
        <f>A21*'[1]Time Interval'!$AF$8</f>
        <v>33.795183270476812</v>
      </c>
      <c r="I21">
        <f>C21/'[1]Time Interval'!$AL$20</f>
        <v>5067.9122158767905</v>
      </c>
      <c r="J21">
        <f>'[1]Time Interval'!$AD$20*A21</f>
        <v>0.25751359426940279</v>
      </c>
      <c r="K21">
        <f t="shared" si="1"/>
        <v>18235.672502934609</v>
      </c>
      <c r="M21">
        <f t="shared" si="2"/>
        <v>6.0821800949668896</v>
      </c>
      <c r="P21">
        <f>F21/('[1]Time Interval'!$AI$4^2)</f>
        <v>2763039.3702526456</v>
      </c>
      <c r="Q21">
        <f t="shared" si="3"/>
        <v>12124778.628754517</v>
      </c>
    </row>
    <row r="22" spans="1:17" x14ac:dyDescent="0.3">
      <c r="A22">
        <v>135</v>
      </c>
      <c r="B22">
        <v>27</v>
      </c>
      <c r="C22">
        <v>60</v>
      </c>
      <c r="D22">
        <v>9.9886234359999992</v>
      </c>
      <c r="E22">
        <v>169.0728</v>
      </c>
      <c r="F22">
        <f t="shared" si="0"/>
        <v>133.97780198835102</v>
      </c>
      <c r="G22">
        <f>A22*'[1]Time Interval'!$AF$8</f>
        <v>35.094998011648997</v>
      </c>
      <c r="I22">
        <f>C22/'[1]Time Interval'!$AL$20</f>
        <v>5206.7591259008123</v>
      </c>
      <c r="J22">
        <f>'[1]Time Interval'!$AD$20*A22</f>
        <v>0.26741796327976447</v>
      </c>
      <c r="K22">
        <f t="shared" si="1"/>
        <v>18079.680381674661</v>
      </c>
      <c r="M22">
        <f t="shared" si="2"/>
        <v>6.006833712817123</v>
      </c>
      <c r="P22">
        <f>F22/('[1]Time Interval'!$AI$4^2)</f>
        <v>2970078.9800392319</v>
      </c>
      <c r="Q22">
        <f t="shared" si="3"/>
        <v>12507990.722016837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RPM</vt:lpstr>
      <vt:lpstr>5 RPM</vt:lpstr>
      <vt:lpstr>10 RPM</vt:lpstr>
      <vt:lpstr>15 RPM</vt:lpstr>
      <vt:lpstr>20 RPM</vt:lpstr>
      <vt:lpstr>25 RPM</vt:lpstr>
      <vt:lpstr>30 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Sibasish Panda</dc:creator>
  <cp:lastModifiedBy>Sibasish Panda</cp:lastModifiedBy>
  <dcterms:created xsi:type="dcterms:W3CDTF">2023-03-17T12:29:40Z</dcterms:created>
  <dcterms:modified xsi:type="dcterms:W3CDTF">2023-05-08T07:52:56Z</dcterms:modified>
</cp:coreProperties>
</file>