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10332" firstSheet="2" activeTab="5"/>
  </bookViews>
  <sheets>
    <sheet name="1 RPM" sheetId="1" r:id="rId1"/>
    <sheet name="5 RPM" sheetId="2" r:id="rId2"/>
    <sheet name="10 RPM" sheetId="3" r:id="rId3"/>
    <sheet name="15 RPM" sheetId="4" r:id="rId4"/>
    <sheet name="25 RPM" sheetId="6" r:id="rId5"/>
    <sheet name="30 RPM" sheetId="7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F1" i="7" l="1"/>
  <c r="P1" i="7" s="1"/>
  <c r="G2" i="7"/>
  <c r="F2" i="7" s="1"/>
  <c r="P2" i="7" s="1"/>
  <c r="G3" i="7"/>
  <c r="F3" i="7" s="1"/>
  <c r="P3" i="7" s="1"/>
  <c r="G4" i="7"/>
  <c r="F4" i="7" s="1"/>
  <c r="P4" i="7" s="1"/>
  <c r="G5" i="7"/>
  <c r="F5" i="7" s="1"/>
  <c r="P5" i="7" s="1"/>
  <c r="G6" i="7"/>
  <c r="F6" i="7" s="1"/>
  <c r="P6" i="7" s="1"/>
  <c r="G7" i="7"/>
  <c r="F7" i="7" s="1"/>
  <c r="P7" i="7" s="1"/>
  <c r="G8" i="7"/>
  <c r="F8" i="7" s="1"/>
  <c r="P8" i="7" s="1"/>
  <c r="G9" i="7"/>
  <c r="F9" i="7" s="1"/>
  <c r="P9" i="7" s="1"/>
  <c r="G10" i="7"/>
  <c r="F10" i="7" s="1"/>
  <c r="P10" i="7" s="1"/>
  <c r="G11" i="7"/>
  <c r="F11" i="7" s="1"/>
  <c r="P11" i="7" s="1"/>
  <c r="G12" i="7"/>
  <c r="F12" i="7" s="1"/>
  <c r="P12" i="7" s="1"/>
  <c r="G13" i="7"/>
  <c r="F13" i="7" s="1"/>
  <c r="P13" i="7" s="1"/>
  <c r="G2" i="4"/>
  <c r="F2" i="4" s="1"/>
  <c r="P2" i="4" s="1"/>
  <c r="G3" i="4"/>
  <c r="F3" i="4" s="1"/>
  <c r="P3" i="4" s="1"/>
  <c r="G4" i="4"/>
  <c r="F4" i="4" s="1"/>
  <c r="P4" i="4" s="1"/>
  <c r="G5" i="4"/>
  <c r="F5" i="4" s="1"/>
  <c r="P5" i="4" s="1"/>
  <c r="G6" i="4"/>
  <c r="F6" i="4" s="1"/>
  <c r="P6" i="4" s="1"/>
  <c r="G7" i="4"/>
  <c r="F7" i="4" s="1"/>
  <c r="P7" i="4" s="1"/>
  <c r="G8" i="4"/>
  <c r="F8" i="4" s="1"/>
  <c r="P8" i="4" s="1"/>
  <c r="G9" i="4"/>
  <c r="F9" i="4" s="1"/>
  <c r="P9" i="4" s="1"/>
  <c r="G10" i="4"/>
  <c r="F10" i="4" s="1"/>
  <c r="P10" i="4" s="1"/>
  <c r="G11" i="4"/>
  <c r="F11" i="4" s="1"/>
  <c r="P11" i="4" s="1"/>
  <c r="G12" i="4"/>
  <c r="F12" i="4" s="1"/>
  <c r="P12" i="4" s="1"/>
  <c r="G13" i="4"/>
  <c r="F13" i="4" s="1"/>
  <c r="P13" i="4" s="1"/>
  <c r="G14" i="4"/>
  <c r="F14" i="4" s="1"/>
  <c r="P14" i="4" s="1"/>
  <c r="G15" i="4"/>
  <c r="F15" i="4" s="1"/>
  <c r="P15" i="4" s="1"/>
  <c r="G1" i="4"/>
  <c r="F1" i="4" s="1"/>
  <c r="P1" i="4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16" i="3"/>
  <c r="F16" i="3" s="1"/>
  <c r="P16" i="3" s="1"/>
  <c r="G17" i="3"/>
  <c r="F17" i="3" s="1"/>
  <c r="P17" i="3" s="1"/>
  <c r="G18" i="3"/>
  <c r="F18" i="3" s="1"/>
  <c r="P18" i="3" s="1"/>
  <c r="G19" i="3"/>
  <c r="F19" i="3" s="1"/>
  <c r="P19" i="3" s="1"/>
  <c r="G1" i="3"/>
  <c r="F1" i="3" s="1"/>
  <c r="P1" i="3" s="1"/>
  <c r="G2" i="2"/>
  <c r="F2" i="2" s="1"/>
  <c r="P2" i="2" s="1"/>
  <c r="G1" i="2"/>
  <c r="F1" i="2" s="1"/>
  <c r="P1" i="2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G1" i="1"/>
  <c r="F1" i="1" s="1"/>
  <c r="P1" i="1" s="1"/>
  <c r="I1" i="2" l="1"/>
  <c r="J1" i="2"/>
  <c r="Q1" i="2" s="1"/>
  <c r="M1" i="2"/>
  <c r="K1" i="2" l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1" i="6"/>
  <c r="G1" i="6" s="1"/>
  <c r="F1" i="6" s="1"/>
  <c r="P1" i="6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3" i="2"/>
  <c r="G3" i="2" s="1"/>
  <c r="F3" i="2" s="1"/>
  <c r="P3" i="2" s="1"/>
  <c r="A4" i="2"/>
  <c r="G4" i="2" s="1"/>
  <c r="F4" i="2" s="1"/>
  <c r="P4" i="2" s="1"/>
  <c r="A5" i="2"/>
  <c r="G5" i="2" s="1"/>
  <c r="F5" i="2" s="1"/>
  <c r="P5" i="2" s="1"/>
  <c r="A6" i="2"/>
  <c r="G6" i="2" s="1"/>
  <c r="F6" i="2" s="1"/>
  <c r="P6" i="2" s="1"/>
  <c r="A7" i="2"/>
  <c r="G7" i="2" s="1"/>
  <c r="F7" i="2" s="1"/>
  <c r="P7" i="2" s="1"/>
  <c r="A8" i="2"/>
  <c r="G8" i="2" s="1"/>
  <c r="F8" i="2" s="1"/>
  <c r="P8" i="2" s="1"/>
  <c r="A9" i="2"/>
  <c r="G9" i="2" s="1"/>
  <c r="F9" i="2" s="1"/>
  <c r="P9" i="2" s="1"/>
  <c r="A10" i="2"/>
  <c r="G10" i="2" s="1"/>
  <c r="F10" i="2" s="1"/>
  <c r="P10" i="2" s="1"/>
  <c r="A11" i="2"/>
  <c r="G11" i="2" s="1"/>
  <c r="F11" i="2" s="1"/>
  <c r="P11" i="2" s="1"/>
  <c r="A12" i="2"/>
  <c r="G12" i="2" s="1"/>
  <c r="F12" i="2" s="1"/>
  <c r="P12" i="2" s="1"/>
  <c r="A13" i="2"/>
  <c r="G13" i="2" s="1"/>
  <c r="F13" i="2" s="1"/>
  <c r="P13" i="2" s="1"/>
  <c r="A14" i="2"/>
  <c r="G14" i="2" s="1"/>
  <c r="F14" i="2" s="1"/>
  <c r="P14" i="2" s="1"/>
  <c r="A15" i="2"/>
  <c r="G15" i="2" s="1"/>
  <c r="F15" i="2" s="1"/>
  <c r="P15" i="2" s="1"/>
  <c r="A16" i="2"/>
  <c r="G16" i="2" s="1"/>
  <c r="F16" i="2" s="1"/>
  <c r="P16" i="2" s="1"/>
  <c r="A17" i="2"/>
  <c r="G17" i="2" s="1"/>
  <c r="F17" i="2" s="1"/>
  <c r="P17" i="2" s="1"/>
  <c r="A18" i="2"/>
  <c r="G18" i="2" s="1"/>
  <c r="F18" i="2" s="1"/>
  <c r="P18" i="2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I1" i="7"/>
  <c r="I2" i="7"/>
  <c r="I3" i="7"/>
  <c r="I4" i="7"/>
  <c r="I5" i="7"/>
  <c r="I6" i="7"/>
  <c r="I7" i="7"/>
  <c r="I8" i="7"/>
  <c r="I9" i="7"/>
  <c r="I10" i="7"/>
  <c r="I11" i="7"/>
  <c r="I12" i="7"/>
  <c r="I13" i="7"/>
  <c r="J1" i="6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" i="4"/>
  <c r="Q1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" i="1"/>
  <c r="Q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1" i="1"/>
  <c r="K14" i="6" l="1"/>
  <c r="K6" i="6"/>
  <c r="K13" i="2"/>
  <c r="K5" i="2"/>
  <c r="R12" i="7"/>
  <c r="R11" i="7" s="1"/>
  <c r="K15" i="6"/>
  <c r="R12" i="6"/>
  <c r="R11" i="6" s="1"/>
  <c r="R12" i="2"/>
  <c r="R11" i="2" s="1"/>
  <c r="R12" i="4"/>
  <c r="R11" i="4" s="1"/>
  <c r="R12" i="3"/>
  <c r="R11" i="3" s="1"/>
  <c r="K10" i="6"/>
  <c r="K2" i="6"/>
  <c r="R12" i="1"/>
  <c r="R11" i="1" s="1"/>
  <c r="K13" i="6"/>
  <c r="K5" i="6"/>
  <c r="K12" i="6"/>
  <c r="K4" i="6"/>
  <c r="K3" i="6"/>
  <c r="K9" i="6"/>
  <c r="K8" i="6"/>
  <c r="K1" i="6"/>
  <c r="K7" i="6"/>
  <c r="K19" i="1"/>
  <c r="K11" i="1"/>
  <c r="K3" i="1"/>
  <c r="K16" i="2"/>
  <c r="K8" i="2"/>
  <c r="K15" i="2"/>
  <c r="K7" i="2"/>
  <c r="K18" i="3"/>
  <c r="K10" i="3"/>
  <c r="K2" i="3"/>
  <c r="K9" i="7"/>
  <c r="K8" i="7"/>
  <c r="K1" i="7"/>
  <c r="K17" i="1"/>
  <c r="K9" i="1"/>
  <c r="K8" i="1"/>
  <c r="K8" i="3"/>
  <c r="K16" i="1"/>
  <c r="K16" i="3"/>
  <c r="K11" i="2"/>
  <c r="K3" i="2"/>
  <c r="K15" i="4"/>
  <c r="K7" i="4"/>
  <c r="K5" i="4"/>
  <c r="K13" i="4"/>
  <c r="K7" i="1"/>
  <c r="K4" i="4"/>
  <c r="K3" i="4"/>
  <c r="K15" i="1"/>
  <c r="K14" i="1"/>
  <c r="K6" i="1"/>
  <c r="K14" i="3"/>
  <c r="K6" i="3"/>
  <c r="K9" i="4"/>
  <c r="K12" i="7"/>
  <c r="K4" i="7"/>
  <c r="K11" i="6"/>
  <c r="K12" i="4"/>
  <c r="K7" i="7"/>
  <c r="K11" i="4"/>
  <c r="K1" i="1"/>
  <c r="K13" i="1"/>
  <c r="K5" i="1"/>
  <c r="K13" i="3"/>
  <c r="K5" i="3"/>
  <c r="K17" i="2"/>
  <c r="K9" i="2"/>
  <c r="K12" i="3"/>
  <c r="K4" i="3"/>
  <c r="K12" i="1"/>
  <c r="K19" i="3"/>
  <c r="K11" i="3"/>
  <c r="K3" i="3"/>
  <c r="K14" i="4"/>
  <c r="K6" i="4"/>
  <c r="K20" i="1"/>
  <c r="K18" i="1"/>
  <c r="K10" i="1"/>
  <c r="K2" i="1"/>
  <c r="K4" i="1"/>
  <c r="K14" i="2"/>
  <c r="K6" i="2"/>
  <c r="K17" i="3"/>
  <c r="K9" i="3"/>
  <c r="K1" i="3"/>
  <c r="K6" i="7"/>
  <c r="K12" i="2"/>
  <c r="K4" i="2"/>
  <c r="K15" i="3"/>
  <c r="K7" i="3"/>
  <c r="K10" i="4"/>
  <c r="K2" i="4"/>
  <c r="K13" i="7"/>
  <c r="K5" i="7"/>
  <c r="K18" i="2"/>
  <c r="K10" i="2"/>
  <c r="K2" i="2"/>
  <c r="K1" i="4"/>
  <c r="K8" i="4"/>
  <c r="K11" i="7"/>
  <c r="K3" i="7"/>
  <c r="K10" i="7"/>
  <c r="K2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1" i="1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" i="4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" i="7"/>
  <c r="M2" i="7"/>
  <c r="M3" i="7"/>
  <c r="M4" i="7"/>
  <c r="M5" i="7"/>
  <c r="M6" i="7"/>
  <c r="M7" i="7"/>
  <c r="M8" i="7"/>
  <c r="M9" i="7"/>
  <c r="M10" i="7"/>
  <c r="M11" i="7"/>
  <c r="M12" i="7"/>
  <c r="M13" i="7"/>
  <c r="N13" i="6" l="1"/>
  <c r="N10" i="4"/>
  <c r="N12" i="3"/>
  <c r="N11" i="2"/>
  <c r="N12" i="1"/>
  <c r="N9" i="7"/>
  <c r="N5" i="3"/>
  <c r="N5" i="4"/>
  <c r="N6" i="1"/>
  <c r="N5" i="6"/>
  <c r="N3" i="7"/>
  <c r="N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14">
          <cell r="AB14">
            <v>1.1341319360488737E-2</v>
          </cell>
          <cell r="AJ14">
            <v>1.1523482947680916E-2</v>
          </cell>
        </row>
        <row r="15">
          <cell r="AB15">
            <v>2.2032362121771E-3</v>
          </cell>
          <cell r="AJ15">
            <v>1.1523482947680916E-2</v>
          </cell>
        </row>
        <row r="16">
          <cell r="AB16">
            <v>1.0694940676672132E-3</v>
          </cell>
          <cell r="AJ16">
            <v>1.1523482947680916E-2</v>
          </cell>
        </row>
        <row r="17">
          <cell r="AB17">
            <v>7.0919666663703728E-4</v>
          </cell>
          <cell r="AJ17">
            <v>1.1523482947680916E-2</v>
          </cell>
        </row>
        <row r="19">
          <cell r="AB19">
            <v>4.2302213617466004E-4</v>
          </cell>
          <cell r="AJ19">
            <v>1.1523482947680916E-2</v>
          </cell>
        </row>
        <row r="20">
          <cell r="AB20">
            <v>3.5601010854611337E-4</v>
          </cell>
          <cell r="AJ20">
            <v>1.1523482947680916E-2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L1" workbookViewId="0">
      <selection activeCell="R12" sqref="R12"/>
    </sheetView>
  </sheetViews>
  <sheetFormatPr defaultRowHeight="14.4" x14ac:dyDescent="0.3"/>
  <cols>
    <col min="12" max="12" width="8.88671875" style="6"/>
  </cols>
  <sheetData>
    <row r="1" spans="1:18" x14ac:dyDescent="0.3">
      <c r="A1" s="1">
        <v>30</v>
      </c>
      <c r="B1" s="1">
        <v>3</v>
      </c>
      <c r="C1" s="1">
        <v>3.2</v>
      </c>
      <c r="D1" s="1">
        <v>1.1845102510000001</v>
      </c>
      <c r="E1" s="1">
        <v>0.79559999999999997</v>
      </c>
      <c r="F1">
        <f>E1-G1</f>
        <v>0.55078870121583112</v>
      </c>
      <c r="G1">
        <f>A1*'[1]Time Interval'!$AF$2</f>
        <v>0.24481129878416888</v>
      </c>
      <c r="I1">
        <f>C1/'[1]Time Interval'!$AJ$14</f>
        <v>277.69382004804334</v>
      </c>
      <c r="J1">
        <f>'[1]Time Interval'!$AB$14*A1</f>
        <v>0.3402395808146621</v>
      </c>
      <c r="K1">
        <f>I1/(J1^0.93935)</f>
        <v>764.51168981479634</v>
      </c>
      <c r="M1">
        <f>C1/D1</f>
        <v>2.7015384605565562</v>
      </c>
      <c r="P1" s="6">
        <f>F1/('[1]Time Interval'!$AI$4^2)</f>
        <v>12210.126749702049</v>
      </c>
      <c r="Q1" s="6">
        <f>P1/(J1^1.5129)</f>
        <v>62385.390217550797</v>
      </c>
      <c r="R1" s="6"/>
    </row>
    <row r="2" spans="1:18" x14ac:dyDescent="0.3">
      <c r="A2" s="6">
        <v>60</v>
      </c>
      <c r="B2" s="6">
        <v>6</v>
      </c>
      <c r="C2" s="6">
        <v>5.2</v>
      </c>
      <c r="D2" s="6">
        <v>2.596810933940775</v>
      </c>
      <c r="E2" s="6">
        <v>3.6036000000000001</v>
      </c>
      <c r="F2" s="6">
        <f t="shared" ref="F2:F20" si="0">E2-G2</f>
        <v>3.1139774024316624</v>
      </c>
      <c r="G2" s="6">
        <f>A2*'[1]Time Interval'!$AF$2</f>
        <v>0.48962259756833776</v>
      </c>
      <c r="H2" s="6"/>
      <c r="I2" s="6">
        <f>C2/'[1]Time Interval'!$AJ$14</f>
        <v>451.25245757807039</v>
      </c>
      <c r="J2" s="6">
        <f>'[1]Time Interval'!$AB$14*A2</f>
        <v>0.6804791616293242</v>
      </c>
      <c r="K2" s="6">
        <f t="shared" ref="K2:K20" si="1">I2/(J2^0.93935)</f>
        <v>647.83583795798177</v>
      </c>
      <c r="M2" s="6">
        <f t="shared" ref="M2:M20" si="2">C2/D2</f>
        <v>2.0024561403508767</v>
      </c>
      <c r="P2" s="6">
        <f>F2/('[1]Time Interval'!$AI$4^2)</f>
        <v>69032.023887685529</v>
      </c>
      <c r="Q2" s="6">
        <f t="shared" ref="Q2:Q20" si="3">P2/(J2^1.5129)</f>
        <v>123590.48869148827</v>
      </c>
      <c r="R2" s="6"/>
    </row>
    <row r="3" spans="1:18" x14ac:dyDescent="0.3">
      <c r="A3" s="1">
        <v>110</v>
      </c>
      <c r="B3" s="1">
        <v>11</v>
      </c>
      <c r="C3" s="1">
        <v>9</v>
      </c>
      <c r="D3" s="1">
        <v>3.2118451029999999</v>
      </c>
      <c r="E3" s="1">
        <v>8.7984000000000009</v>
      </c>
      <c r="F3" s="6">
        <f t="shared" si="0"/>
        <v>7.9007585711247152</v>
      </c>
      <c r="G3" s="6">
        <f>A3*'[1]Time Interval'!$AF$2</f>
        <v>0.89764142887528586</v>
      </c>
      <c r="H3" s="6"/>
      <c r="I3" s="6">
        <f>C3/'[1]Time Interval'!$AJ$14</f>
        <v>781.01386888512184</v>
      </c>
      <c r="J3" s="6">
        <f>'[1]Time Interval'!$AB$14*A3</f>
        <v>1.247545129653761</v>
      </c>
      <c r="K3" s="6">
        <f t="shared" si="1"/>
        <v>634.49513041087073</v>
      </c>
      <c r="M3" s="6">
        <f t="shared" si="2"/>
        <v>2.8021276591432187</v>
      </c>
      <c r="P3" s="6">
        <f>F3/('[1]Time Interval'!$AI$4^2)</f>
        <v>175147.49913946644</v>
      </c>
      <c r="Q3" s="6">
        <f t="shared" si="3"/>
        <v>125337.32372064484</v>
      </c>
      <c r="R3" s="6"/>
    </row>
    <row r="4" spans="1:18" x14ac:dyDescent="0.3">
      <c r="A4" s="1">
        <v>150</v>
      </c>
      <c r="B4" s="1">
        <v>15</v>
      </c>
      <c r="C4" s="1">
        <v>12.2</v>
      </c>
      <c r="D4" s="1">
        <v>4.0091116170000003</v>
      </c>
      <c r="E4" s="1">
        <v>12.8544</v>
      </c>
      <c r="F4" s="6">
        <f t="shared" si="0"/>
        <v>11.630343506079155</v>
      </c>
      <c r="G4" s="6">
        <f>A4*'[1]Time Interval'!$AF$2</f>
        <v>1.2240564939208443</v>
      </c>
      <c r="H4" s="6"/>
      <c r="I4" s="6">
        <f>C4/'[1]Time Interval'!$AJ$14</f>
        <v>1058.7076889331649</v>
      </c>
      <c r="J4" s="6">
        <f>'[1]Time Interval'!$AB$14*A4</f>
        <v>1.7011979040733105</v>
      </c>
      <c r="K4" s="6">
        <f t="shared" si="1"/>
        <v>642.71214879088643</v>
      </c>
      <c r="M4" s="6">
        <f t="shared" si="2"/>
        <v>3.0430681820550567</v>
      </c>
      <c r="P4" s="6">
        <f>F4/('[1]Time Interval'!$AI$4^2)</f>
        <v>257826.58220534847</v>
      </c>
      <c r="Q4" s="6">
        <f t="shared" si="3"/>
        <v>115403.42432456545</v>
      </c>
      <c r="R4" s="6"/>
    </row>
    <row r="5" spans="1:18" x14ac:dyDescent="0.3">
      <c r="A5" s="1">
        <v>190</v>
      </c>
      <c r="B5" s="1">
        <v>19</v>
      </c>
      <c r="C5" s="1">
        <v>16.2</v>
      </c>
      <c r="D5" s="1">
        <v>4.4191343959999996</v>
      </c>
      <c r="E5" s="1">
        <v>20.264399999999998</v>
      </c>
      <c r="F5" s="6">
        <f t="shared" si="0"/>
        <v>18.713928441033595</v>
      </c>
      <c r="G5" s="6">
        <f>A5*'[1]Time Interval'!$AF$2</f>
        <v>1.5504715589664029</v>
      </c>
      <c r="H5" s="6"/>
      <c r="I5" s="6">
        <f>C5/'[1]Time Interval'!$AJ$14</f>
        <v>1405.8249639932192</v>
      </c>
      <c r="J5" s="6">
        <f>'[1]Time Interval'!$AB$14*A5</f>
        <v>2.1548506784928598</v>
      </c>
      <c r="K5" s="6">
        <f t="shared" si="1"/>
        <v>683.49575588752555</v>
      </c>
      <c r="M5" s="6">
        <f t="shared" si="2"/>
        <v>3.6658762889545757</v>
      </c>
      <c r="P5" s="6">
        <f>F5/('[1]Time Interval'!$AI$4^2)</f>
        <v>414858.61591836618</v>
      </c>
      <c r="Q5" s="6">
        <f t="shared" si="3"/>
        <v>129859.36089154679</v>
      </c>
      <c r="R5" s="6"/>
    </row>
    <row r="6" spans="1:18" x14ac:dyDescent="0.3">
      <c r="A6" s="1">
        <v>230</v>
      </c>
      <c r="B6" s="1">
        <v>23</v>
      </c>
      <c r="C6" s="1">
        <v>19.399999999999999</v>
      </c>
      <c r="D6" s="1">
        <v>5.011389522</v>
      </c>
      <c r="E6" s="1">
        <v>25.880400000000002</v>
      </c>
      <c r="F6" s="6">
        <f t="shared" si="0"/>
        <v>24.003513375988039</v>
      </c>
      <c r="G6" s="6">
        <f>A6*'[1]Time Interval'!$AF$2</f>
        <v>1.8768866240119613</v>
      </c>
      <c r="H6" s="6"/>
      <c r="I6" s="6">
        <f>C6/'[1]Time Interval'!$AJ$14</f>
        <v>1683.5187840412625</v>
      </c>
      <c r="J6" s="6">
        <f>'[1]Time Interval'!$AB$14*A6</f>
        <v>2.6085034529124096</v>
      </c>
      <c r="K6" s="6">
        <f t="shared" si="1"/>
        <v>684.03872665795154</v>
      </c>
      <c r="M6" s="6">
        <f t="shared" si="2"/>
        <v>3.8711818179037967</v>
      </c>
      <c r="N6">
        <f>STDEV(K1:K23)/AVERAGE(K1:K23)*100</f>
        <v>4.5494078513429157</v>
      </c>
      <c r="P6" s="6">
        <f>F6/('[1]Time Interval'!$AI$4^2)</f>
        <v>532120.46672710218</v>
      </c>
      <c r="Q6" s="6">
        <f t="shared" si="3"/>
        <v>124753.11261282086</v>
      </c>
      <c r="R6" s="6"/>
    </row>
    <row r="7" spans="1:18" x14ac:dyDescent="0.3">
      <c r="A7" s="1">
        <v>270</v>
      </c>
      <c r="B7" s="1">
        <v>27</v>
      </c>
      <c r="C7" s="1">
        <v>22.2</v>
      </c>
      <c r="D7" s="1">
        <v>5.3986332570000002</v>
      </c>
      <c r="E7" s="1">
        <v>31.5276</v>
      </c>
      <c r="F7" s="6">
        <f t="shared" si="0"/>
        <v>29.324298310942481</v>
      </c>
      <c r="G7" s="6">
        <f>A7*'[1]Time Interval'!$AF$2</f>
        <v>2.2033016890575197</v>
      </c>
      <c r="H7" s="6"/>
      <c r="I7" s="6">
        <f>C7/'[1]Time Interval'!$AJ$14</f>
        <v>1926.5008765833004</v>
      </c>
      <c r="J7" s="6">
        <f>'[1]Time Interval'!$AB$14*A7</f>
        <v>3.0621562273319589</v>
      </c>
      <c r="K7" s="6">
        <f t="shared" si="1"/>
        <v>673.31676056477886</v>
      </c>
      <c r="M7" s="6">
        <f t="shared" si="2"/>
        <v>4.1121518990412866</v>
      </c>
      <c r="P7" s="6">
        <f>F7/('[1]Time Interval'!$AI$4^2)</f>
        <v>650073.97289069509</v>
      </c>
      <c r="Q7" s="6">
        <f t="shared" si="3"/>
        <v>119578.19941506411</v>
      </c>
      <c r="R7" s="6"/>
    </row>
    <row r="8" spans="1:18" x14ac:dyDescent="0.3">
      <c r="A8" s="1">
        <v>310</v>
      </c>
      <c r="B8" s="1">
        <v>31</v>
      </c>
      <c r="C8" s="1">
        <v>27</v>
      </c>
      <c r="D8" s="1">
        <v>5.3986332570000002</v>
      </c>
      <c r="E8" s="1">
        <v>38.937600000000003</v>
      </c>
      <c r="F8" s="6">
        <f t="shared" si="0"/>
        <v>36.407883245896926</v>
      </c>
      <c r="G8" s="6">
        <f>A8*'[1]Time Interval'!$AF$2</f>
        <v>2.5297167541030783</v>
      </c>
      <c r="H8" s="6"/>
      <c r="I8" s="6">
        <f>C8/'[1]Time Interval'!$AJ$14</f>
        <v>2343.0416066553653</v>
      </c>
      <c r="J8" s="6">
        <f>'[1]Time Interval'!$AB$14*A8</f>
        <v>3.5158090017515082</v>
      </c>
      <c r="K8" s="6">
        <f t="shared" si="1"/>
        <v>719.23557389145287</v>
      </c>
      <c r="M8" s="6">
        <f t="shared" si="2"/>
        <v>5.001265823158322</v>
      </c>
      <c r="P8" s="6">
        <f>F8/('[1]Time Interval'!$AI$4^2)</f>
        <v>807106.00660371303</v>
      </c>
      <c r="Q8" s="6">
        <f t="shared" si="3"/>
        <v>120461.68750057356</v>
      </c>
      <c r="R8" s="6"/>
    </row>
    <row r="9" spans="1:18" x14ac:dyDescent="0.3">
      <c r="A9" s="1">
        <v>350</v>
      </c>
      <c r="B9" s="1">
        <v>35</v>
      </c>
      <c r="C9" s="1">
        <v>30.6</v>
      </c>
      <c r="D9" s="1">
        <v>5.7858769929999996</v>
      </c>
      <c r="E9" s="1">
        <v>43.914000000000001</v>
      </c>
      <c r="F9" s="6">
        <f t="shared" si="0"/>
        <v>41.057868180851365</v>
      </c>
      <c r="G9" s="6">
        <f>A9*'[1]Time Interval'!$AF$2</f>
        <v>2.8561318191486369</v>
      </c>
      <c r="H9" s="6"/>
      <c r="I9" s="6">
        <f>C9/'[1]Time Interval'!$AJ$14</f>
        <v>2655.4471542094143</v>
      </c>
      <c r="J9" s="6">
        <f>'[1]Time Interval'!$AB$14*A9</f>
        <v>3.969461776171058</v>
      </c>
      <c r="K9" s="6">
        <f t="shared" si="1"/>
        <v>727.30925120015741</v>
      </c>
      <c r="M9" s="6">
        <f t="shared" si="2"/>
        <v>5.288740157632315</v>
      </c>
      <c r="P9" s="6">
        <f>F9/('[1]Time Interval'!$AI$4^2)</f>
        <v>910188.92263787868</v>
      </c>
      <c r="Q9" s="6">
        <f t="shared" si="3"/>
        <v>113060.38793926776</v>
      </c>
      <c r="R9" s="6"/>
    </row>
    <row r="10" spans="1:18" x14ac:dyDescent="0.3">
      <c r="A10" s="1">
        <v>390</v>
      </c>
      <c r="B10" s="1">
        <v>39</v>
      </c>
      <c r="C10" s="1">
        <v>33.4</v>
      </c>
      <c r="D10" s="1">
        <v>5.216400911</v>
      </c>
      <c r="E10" s="1">
        <v>44.943600000000004</v>
      </c>
      <c r="F10" s="6">
        <f t="shared" si="0"/>
        <v>41.761053115805808</v>
      </c>
      <c r="G10" s="6">
        <f>A10*'[1]Time Interval'!$AF$2</f>
        <v>3.1825468841941955</v>
      </c>
      <c r="H10" s="6"/>
      <c r="I10" s="6">
        <f>C10/'[1]Time Interval'!$AJ$14</f>
        <v>2898.429246751452</v>
      </c>
      <c r="J10" s="6">
        <f>'[1]Time Interval'!$AB$14*A10</f>
        <v>4.4231145505906078</v>
      </c>
      <c r="K10" s="6">
        <f t="shared" si="1"/>
        <v>717.13006605659598</v>
      </c>
      <c r="M10" s="6">
        <f t="shared" si="2"/>
        <v>6.4028820962683861</v>
      </c>
      <c r="P10" s="6">
        <f>F10/('[1]Time Interval'!$AI$4^2)</f>
        <v>925777.43628262437</v>
      </c>
      <c r="Q10" s="6">
        <f t="shared" si="3"/>
        <v>97630.253641444506</v>
      </c>
      <c r="R10" s="6"/>
    </row>
    <row r="11" spans="1:18" x14ac:dyDescent="0.3">
      <c r="A11" s="1">
        <v>430</v>
      </c>
      <c r="B11" s="1">
        <v>43</v>
      </c>
      <c r="C11" s="1">
        <v>37</v>
      </c>
      <c r="D11" s="1">
        <v>5.9908883829999997</v>
      </c>
      <c r="E11" s="1">
        <v>60.372</v>
      </c>
      <c r="F11" s="6">
        <f t="shared" si="0"/>
        <v>56.863038050760245</v>
      </c>
      <c r="G11" s="6">
        <f>A11*'[1]Time Interval'!$AF$2</f>
        <v>3.5089619492397537</v>
      </c>
      <c r="H11" s="6"/>
      <c r="I11" s="6">
        <f>C11/'[1]Time Interval'!$AJ$14</f>
        <v>3210.834794305501</v>
      </c>
      <c r="J11" s="6">
        <f>'[1]Time Interval'!$AB$14*A11</f>
        <v>4.8767673250101566</v>
      </c>
      <c r="K11" s="6">
        <f t="shared" si="1"/>
        <v>724.80492057030438</v>
      </c>
      <c r="M11" s="6">
        <f t="shared" si="2"/>
        <v>6.1760456270547079</v>
      </c>
      <c r="P11" s="6">
        <f>F11/('[1]Time Interval'!$AI$4^2)</f>
        <v>1260564.8961939109</v>
      </c>
      <c r="Q11" s="6">
        <f t="shared" si="3"/>
        <v>114680.6781300601</v>
      </c>
      <c r="R11" s="6">
        <f>_xlfn.STDEV.P(Q1:Q23)*100/R12</f>
        <v>14.996557370071097</v>
      </c>
    </row>
    <row r="12" spans="1:18" x14ac:dyDescent="0.3">
      <c r="A12" s="1">
        <v>470</v>
      </c>
      <c r="B12" s="1">
        <v>47</v>
      </c>
      <c r="C12" s="1">
        <v>39.799999999999997</v>
      </c>
      <c r="D12" s="1">
        <v>5.7858769929999996</v>
      </c>
      <c r="E12" s="1">
        <v>64.084800000000001</v>
      </c>
      <c r="F12" s="6">
        <f t="shared" si="0"/>
        <v>60.249422985714688</v>
      </c>
      <c r="G12" s="6">
        <f>A12*'[1]Time Interval'!$AF$2</f>
        <v>3.8353770142853123</v>
      </c>
      <c r="H12" s="6"/>
      <c r="I12" s="6">
        <f>C12/'[1]Time Interval'!$AJ$14</f>
        <v>3453.8168868475382</v>
      </c>
      <c r="J12" s="6">
        <f>'[1]Time Interval'!$AB$14*A12</f>
        <v>5.3304200994297064</v>
      </c>
      <c r="K12" s="6">
        <f t="shared" si="1"/>
        <v>717.15982393823435</v>
      </c>
      <c r="M12" s="6">
        <f t="shared" si="2"/>
        <v>6.8788188978354938</v>
      </c>
      <c r="N12">
        <f>AVERAGE(K1:K20)</f>
        <v>691.04366998850151</v>
      </c>
      <c r="P12" s="6">
        <f>F12/('[1]Time Interval'!$AI$4^2)</f>
        <v>1335635.770356365</v>
      </c>
      <c r="Q12" s="6">
        <f t="shared" si="3"/>
        <v>106211.28477357574</v>
      </c>
      <c r="R12" s="6">
        <f>AVERAGE(Q1:Q23)</f>
        <v>106174.13703018051</v>
      </c>
    </row>
    <row r="13" spans="1:18" x14ac:dyDescent="0.3">
      <c r="A13" s="1">
        <v>510</v>
      </c>
      <c r="B13" s="1">
        <v>51</v>
      </c>
      <c r="C13" s="1">
        <v>41.8</v>
      </c>
      <c r="D13" s="1">
        <v>5.9908883829999997</v>
      </c>
      <c r="E13" s="1">
        <v>66.814800000000005</v>
      </c>
      <c r="F13" s="6">
        <f t="shared" si="0"/>
        <v>62.653007920669133</v>
      </c>
      <c r="G13" s="6">
        <f>A13*'[1]Time Interval'!$AF$2</f>
        <v>4.1617920793308709</v>
      </c>
      <c r="H13" s="6"/>
      <c r="I13" s="6">
        <f>C13/'[1]Time Interval'!$AJ$14</f>
        <v>3627.3755243775654</v>
      </c>
      <c r="J13" s="6">
        <f>'[1]Time Interval'!$AB$14*A13</f>
        <v>5.7840728738492562</v>
      </c>
      <c r="K13" s="6">
        <f t="shared" si="1"/>
        <v>697.57071427911183</v>
      </c>
      <c r="M13" s="6">
        <f t="shared" si="2"/>
        <v>6.9772623570509946</v>
      </c>
      <c r="P13" s="6">
        <f>F13/('[1]Time Interval'!$AI$4^2)</f>
        <v>1388919.5008408213</v>
      </c>
      <c r="Q13" s="6">
        <f t="shared" si="3"/>
        <v>97609.845665130197</v>
      </c>
      <c r="R13" s="6"/>
    </row>
    <row r="14" spans="1:18" x14ac:dyDescent="0.3">
      <c r="A14" s="1">
        <v>550</v>
      </c>
      <c r="B14" s="1">
        <v>55</v>
      </c>
      <c r="C14" s="1">
        <v>44.8</v>
      </c>
      <c r="D14" s="1">
        <v>6.9931662870000002</v>
      </c>
      <c r="E14" s="1">
        <v>76.642799999999994</v>
      </c>
      <c r="F14" s="6">
        <f t="shared" si="0"/>
        <v>72.154592855623562</v>
      </c>
      <c r="G14" s="6">
        <f>A14*'[1]Time Interval'!$AF$2</f>
        <v>4.4882071443764291</v>
      </c>
      <c r="H14" s="6"/>
      <c r="I14" s="6">
        <f>C14/'[1]Time Interval'!$AJ$14</f>
        <v>3887.7134806726062</v>
      </c>
      <c r="J14" s="6">
        <f>'[1]Time Interval'!$AB$14*A14</f>
        <v>6.237725648268805</v>
      </c>
      <c r="K14" s="6">
        <f t="shared" si="1"/>
        <v>696.44419744189167</v>
      </c>
      <c r="M14" s="6">
        <f t="shared" si="2"/>
        <v>6.4062540716758445</v>
      </c>
      <c r="P14" s="6">
        <f>F14/('[1]Time Interval'!$AI$4^2)</f>
        <v>1599554.8245552622</v>
      </c>
      <c r="Q14" s="6">
        <f t="shared" si="3"/>
        <v>100277.58981038176</v>
      </c>
      <c r="R14" s="6"/>
    </row>
    <row r="15" spans="1:18" x14ac:dyDescent="0.3">
      <c r="A15" s="1">
        <v>590</v>
      </c>
      <c r="B15" s="1">
        <v>59</v>
      </c>
      <c r="C15" s="1">
        <v>47.4</v>
      </c>
      <c r="D15" s="1">
        <v>7.9954441909999998</v>
      </c>
      <c r="E15" s="1">
        <v>86.486400000000003</v>
      </c>
      <c r="F15" s="6">
        <f t="shared" si="0"/>
        <v>81.67177779057802</v>
      </c>
      <c r="G15" s="6">
        <f>A15*'[1]Time Interval'!$AF$2</f>
        <v>4.8146222094219882</v>
      </c>
      <c r="H15" s="6"/>
      <c r="I15" s="6">
        <f>C15/'[1]Time Interval'!$AJ$14</f>
        <v>4113.3397094616412</v>
      </c>
      <c r="J15" s="6">
        <f>'[1]Time Interval'!$AB$14*A15</f>
        <v>6.6913784226883548</v>
      </c>
      <c r="K15" s="6">
        <f t="shared" si="1"/>
        <v>689.8370362665637</v>
      </c>
      <c r="M15" s="6">
        <f t="shared" si="2"/>
        <v>5.9283760686311071</v>
      </c>
      <c r="P15" s="6">
        <f>F15/('[1]Time Interval'!$AI$4^2)</f>
        <v>1810535.9759471323</v>
      </c>
      <c r="Q15" s="6">
        <f t="shared" si="3"/>
        <v>102066.8285212839</v>
      </c>
      <c r="R15" s="6"/>
    </row>
    <row r="16" spans="1:18" x14ac:dyDescent="0.3">
      <c r="A16" s="1">
        <v>630</v>
      </c>
      <c r="B16" s="1">
        <v>63</v>
      </c>
      <c r="C16" s="1">
        <v>50.6</v>
      </c>
      <c r="D16" s="1">
        <v>8.6104783600000001</v>
      </c>
      <c r="E16" s="1">
        <v>91.182000000000002</v>
      </c>
      <c r="F16" s="6">
        <f t="shared" si="0"/>
        <v>86.040962725532452</v>
      </c>
      <c r="G16" s="6">
        <f>A16*'[1]Time Interval'!$AF$2</f>
        <v>5.1410372744675463</v>
      </c>
      <c r="H16" s="6"/>
      <c r="I16" s="6">
        <f>C16/'[1]Time Interval'!$AJ$14</f>
        <v>4391.0335295096847</v>
      </c>
      <c r="J16" s="6">
        <f>'[1]Time Interval'!$AB$14*A16</f>
        <v>7.1450311971079046</v>
      </c>
      <c r="K16" s="6">
        <f t="shared" si="1"/>
        <v>692.40145913763047</v>
      </c>
      <c r="M16" s="6">
        <f t="shared" si="2"/>
        <v>5.876560846498661</v>
      </c>
      <c r="P16" s="6">
        <f>F16/('[1]Time Interval'!$AI$4^2)</f>
        <v>1907393.9937875844</v>
      </c>
      <c r="Q16" s="6">
        <f t="shared" si="3"/>
        <v>97368.294596019332</v>
      </c>
      <c r="R16" s="6"/>
    </row>
    <row r="17" spans="1:18" x14ac:dyDescent="0.3">
      <c r="A17" s="1">
        <v>670</v>
      </c>
      <c r="B17" s="1">
        <v>67</v>
      </c>
      <c r="C17" s="1">
        <v>53</v>
      </c>
      <c r="D17" s="1">
        <v>9.7949886100000008</v>
      </c>
      <c r="E17" s="1">
        <v>101.6808</v>
      </c>
      <c r="F17" s="6">
        <f t="shared" si="0"/>
        <v>96.213347660486903</v>
      </c>
      <c r="G17" s="6">
        <f>A17*'[1]Time Interval'!$AF$2</f>
        <v>5.4674523395131045</v>
      </c>
      <c r="H17" s="6"/>
      <c r="I17" s="6">
        <f>C17/'[1]Time Interval'!$AJ$14</f>
        <v>4599.3038945457174</v>
      </c>
      <c r="J17" s="6">
        <f>'[1]Time Interval'!$AB$14*A17</f>
        <v>7.5986839715274535</v>
      </c>
      <c r="K17" s="6">
        <f t="shared" si="1"/>
        <v>684.49535664379243</v>
      </c>
      <c r="M17" s="6">
        <f t="shared" si="2"/>
        <v>5.4109302328223938</v>
      </c>
      <c r="P17" s="6">
        <f>F17/('[1]Time Interval'!$AI$4^2)</f>
        <v>2132899.9076314531</v>
      </c>
      <c r="Q17" s="6">
        <f t="shared" si="3"/>
        <v>99197.648298702959</v>
      </c>
      <c r="R17" s="6"/>
    </row>
    <row r="18" spans="1:18" x14ac:dyDescent="0.3">
      <c r="A18" s="1">
        <v>710</v>
      </c>
      <c r="B18" s="1">
        <v>71</v>
      </c>
      <c r="C18" s="1">
        <v>55.4</v>
      </c>
      <c r="D18" s="1">
        <v>9.4077448750000006</v>
      </c>
      <c r="E18" s="1">
        <v>103.974</v>
      </c>
      <c r="F18" s="6">
        <f t="shared" si="0"/>
        <v>98.180132595441336</v>
      </c>
      <c r="G18" s="6">
        <f>A18*'[1]Time Interval'!$AF$2</f>
        <v>5.7938674045586636</v>
      </c>
      <c r="H18" s="6"/>
      <c r="I18" s="6">
        <f>C18/'[1]Time Interval'!$AJ$14</f>
        <v>4807.5742595817501</v>
      </c>
      <c r="J18" s="6">
        <f>'[1]Time Interval'!$AB$14*A18</f>
        <v>8.0523367459470023</v>
      </c>
      <c r="K18" s="6">
        <f t="shared" si="1"/>
        <v>677.56074608941196</v>
      </c>
      <c r="M18" s="6">
        <f t="shared" si="2"/>
        <v>5.8887651329936812</v>
      </c>
      <c r="P18" s="6">
        <f>F18/('[1]Time Interval'!$AI$4^2)</f>
        <v>2176500.4631479098</v>
      </c>
      <c r="Q18" s="6">
        <f t="shared" si="3"/>
        <v>92723.427760382299</v>
      </c>
      <c r="R18" s="6"/>
    </row>
    <row r="19" spans="1:18" x14ac:dyDescent="0.3">
      <c r="A19" s="1">
        <v>750</v>
      </c>
      <c r="B19" s="1">
        <v>75</v>
      </c>
      <c r="C19" s="1">
        <v>58.2</v>
      </c>
      <c r="D19" s="1">
        <v>9.8177676540000007</v>
      </c>
      <c r="E19" s="1">
        <v>110.5728</v>
      </c>
      <c r="F19" s="6">
        <f t="shared" si="0"/>
        <v>104.45251753039578</v>
      </c>
      <c r="G19" s="6">
        <f>A19*'[1]Time Interval'!$AF$2</f>
        <v>6.1202824696042217</v>
      </c>
      <c r="H19" s="6"/>
      <c r="I19" s="6">
        <f>C19/'[1]Time Interval'!$AJ$14</f>
        <v>5050.5563521237882</v>
      </c>
      <c r="J19" s="6">
        <f>'[1]Time Interval'!$AB$14*A19</f>
        <v>8.505989520366553</v>
      </c>
      <c r="K19" s="6">
        <f t="shared" si="1"/>
        <v>676.08638402060046</v>
      </c>
      <c r="M19" s="6">
        <f t="shared" si="2"/>
        <v>5.9280278420815842</v>
      </c>
      <c r="P19" s="6">
        <f>F19/('[1]Time Interval'!$AI$4^2)</f>
        <v>2315549.4576346437</v>
      </c>
      <c r="Q19" s="6">
        <f t="shared" si="3"/>
        <v>90797.386084668557</v>
      </c>
      <c r="R19" s="6"/>
    </row>
    <row r="20" spans="1:18" x14ac:dyDescent="0.3">
      <c r="A20" s="1">
        <v>790</v>
      </c>
      <c r="B20" s="1">
        <v>79</v>
      </c>
      <c r="C20" s="1">
        <v>60.6</v>
      </c>
      <c r="D20" s="1">
        <v>10.615034169999999</v>
      </c>
      <c r="E20" s="1">
        <v>119.0592</v>
      </c>
      <c r="F20" s="6">
        <f t="shared" si="0"/>
        <v>112.61250246535022</v>
      </c>
      <c r="G20" s="6">
        <f>A20*'[1]Time Interval'!$AF$2</f>
        <v>6.4466975346497799</v>
      </c>
      <c r="H20" s="6"/>
      <c r="I20" s="6">
        <f>C20/'[1]Time Interval'!$AJ$14</f>
        <v>5258.82671715982</v>
      </c>
      <c r="J20" s="6">
        <f>'[1]Time Interval'!$AB$14*A20</f>
        <v>8.9596422947861019</v>
      </c>
      <c r="K20" s="6">
        <f t="shared" si="1"/>
        <v>670.43182014948866</v>
      </c>
      <c r="M20" s="6">
        <f t="shared" si="2"/>
        <v>5.7088841193998725</v>
      </c>
      <c r="P20" s="6">
        <f>F20/('[1]Time Interval'!$AI$4^2)</f>
        <v>2496443.6010902305</v>
      </c>
      <c r="Q20" s="6">
        <f t="shared" si="3"/>
        <v>90490.12800843842</v>
      </c>
      <c r="R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K1" workbookViewId="0">
      <selection activeCell="R12" sqref="R12"/>
    </sheetView>
  </sheetViews>
  <sheetFormatPr defaultRowHeight="14.4" x14ac:dyDescent="0.3"/>
  <cols>
    <col min="12" max="12" width="8.88671875" style="6"/>
  </cols>
  <sheetData>
    <row r="1" spans="1:18" s="6" customFormat="1" x14ac:dyDescent="0.3">
      <c r="A1" s="6">
        <v>30</v>
      </c>
      <c r="B1" s="6">
        <v>3</v>
      </c>
      <c r="C1" s="6">
        <v>3.2</v>
      </c>
      <c r="D1" s="6">
        <v>3.5990888382687931</v>
      </c>
      <c r="E1" s="6">
        <v>3.6191999999999998</v>
      </c>
      <c r="F1" s="6">
        <f>E1-G1</f>
        <v>2.3590159547206513</v>
      </c>
      <c r="G1" s="6">
        <f>A1*'[1]Time Interval'!$AF$3</f>
        <v>1.2601840452793485</v>
      </c>
      <c r="I1" s="6">
        <f>C1/'[1]Time Interval'!$AJ$15</f>
        <v>277.69382004804334</v>
      </c>
      <c r="J1" s="6">
        <f>'[1]Time Interval'!$AB$15*A1</f>
        <v>6.6097086365313001E-2</v>
      </c>
      <c r="K1" s="6">
        <f>I1/(J1^1.0093)</f>
        <v>4308.7986855290983</v>
      </c>
      <c r="M1" s="6">
        <f t="shared" ref="M1" si="0">C1/D1</f>
        <v>0.88911392405063283</v>
      </c>
      <c r="P1" s="6">
        <f>F1/('[1]Time Interval'!$AI$4^2)</f>
        <v>52295.705681917207</v>
      </c>
      <c r="Q1" s="6">
        <f>P1/(J1^1.3841)</f>
        <v>2246216.8697177698</v>
      </c>
    </row>
    <row r="2" spans="1:18" x14ac:dyDescent="0.3">
      <c r="A2" s="6">
        <v>60</v>
      </c>
      <c r="B2" s="6">
        <v>6</v>
      </c>
      <c r="C2" s="6">
        <v>7</v>
      </c>
      <c r="D2" s="6">
        <v>4.3963553530751707</v>
      </c>
      <c r="E2" s="6">
        <v>9.531600000000001</v>
      </c>
      <c r="F2" s="6">
        <f t="shared" ref="F2:F18" si="1">E2-G2</f>
        <v>7.011231909441304</v>
      </c>
      <c r="G2" s="6">
        <f>A2*'[1]Time Interval'!$AF$3</f>
        <v>2.5203680905586969</v>
      </c>
      <c r="H2" s="6"/>
      <c r="I2" s="6">
        <f>C2/'[1]Time Interval'!$AJ$15</f>
        <v>607.45523135509472</v>
      </c>
      <c r="J2" s="6">
        <f>'[1]Time Interval'!$AB$15*A2</f>
        <v>0.132194172730626</v>
      </c>
      <c r="K2" s="6">
        <f>I2/(J2^1.0093)</f>
        <v>4682.4666259885453</v>
      </c>
      <c r="M2" s="6">
        <f t="shared" ref="M2:M18" si="2">C2/D2</f>
        <v>1.5922279792746115</v>
      </c>
      <c r="P2" s="6">
        <f>F2/('[1]Time Interval'!$AI$4^2)</f>
        <v>155428.07994582958</v>
      </c>
      <c r="Q2" s="6">
        <f t="shared" ref="Q2:Q18" si="3">P2/(J2^1.3841)</f>
        <v>2557758.4133235323</v>
      </c>
      <c r="R2" s="6"/>
    </row>
    <row r="3" spans="1:18" x14ac:dyDescent="0.3">
      <c r="A3" s="6">
        <f t="shared" ref="A3:A18" si="4">B3*10</f>
        <v>70</v>
      </c>
      <c r="B3" s="2">
        <v>7</v>
      </c>
      <c r="C3" s="2">
        <v>8.4</v>
      </c>
      <c r="D3" s="2">
        <v>4.6013667429999998</v>
      </c>
      <c r="E3" s="2">
        <v>12.324</v>
      </c>
      <c r="F3" s="6">
        <f t="shared" si="1"/>
        <v>9.383570561014853</v>
      </c>
      <c r="G3" s="6">
        <f>A3*'[1]Time Interval'!$AF$3</f>
        <v>2.9404294389851464</v>
      </c>
      <c r="H3" s="6"/>
      <c r="I3" s="6">
        <f>C3/'[1]Time Interval'!$AJ$15</f>
        <v>728.94627762611367</v>
      </c>
      <c r="J3" s="6">
        <f>'[1]Time Interval'!$AB$15*A3</f>
        <v>0.15422653485239701</v>
      </c>
      <c r="K3" s="6">
        <f t="shared" ref="K3:K18" si="5">I3/(J3^1.0093)</f>
        <v>4809.3517492204919</v>
      </c>
      <c r="M3" s="6">
        <f t="shared" si="2"/>
        <v>1.8255445542954847</v>
      </c>
      <c r="P3" s="6">
        <f>F3/('[1]Time Interval'!$AI$4^2)</f>
        <v>208019.12904503665</v>
      </c>
      <c r="Q3" s="6">
        <f t="shared" si="3"/>
        <v>2765491.0799176763</v>
      </c>
      <c r="R3" s="6"/>
    </row>
    <row r="4" spans="1:18" x14ac:dyDescent="0.3">
      <c r="A4" s="6">
        <f t="shared" si="4"/>
        <v>100</v>
      </c>
      <c r="B4" s="6">
        <v>10</v>
      </c>
      <c r="C4" s="2">
        <v>11.6</v>
      </c>
      <c r="D4" s="2">
        <v>5.8086560360000004</v>
      </c>
      <c r="E4" s="2">
        <v>19.1724</v>
      </c>
      <c r="F4" s="6">
        <f t="shared" si="1"/>
        <v>14.971786515735506</v>
      </c>
      <c r="G4" s="6">
        <f>A4*'[1]Time Interval'!$AF$3</f>
        <v>4.2006134842644949</v>
      </c>
      <c r="H4" s="6"/>
      <c r="I4" s="6">
        <f>C4/'[1]Time Interval'!$AJ$15</f>
        <v>1006.640097674157</v>
      </c>
      <c r="J4" s="6">
        <f>'[1]Time Interval'!$AB$15*A4</f>
        <v>0.22032362121771001</v>
      </c>
      <c r="K4" s="6">
        <f t="shared" si="5"/>
        <v>4633.644349045755</v>
      </c>
      <c r="M4" s="6">
        <f t="shared" si="2"/>
        <v>1.9970196079966336</v>
      </c>
      <c r="P4" s="6">
        <f>F4/('[1]Time Interval'!$AI$4^2)</f>
        <v>331901.16395466129</v>
      </c>
      <c r="Q4" s="6">
        <f t="shared" si="3"/>
        <v>2693258.0148320766</v>
      </c>
      <c r="R4" s="6"/>
    </row>
    <row r="5" spans="1:18" x14ac:dyDescent="0.3">
      <c r="A5" s="6">
        <f t="shared" si="4"/>
        <v>130</v>
      </c>
      <c r="B5" s="6">
        <v>13</v>
      </c>
      <c r="C5" s="2">
        <v>14.8</v>
      </c>
      <c r="D5" s="2">
        <v>6.1958997719999997</v>
      </c>
      <c r="E5" s="2">
        <v>24.803999999999998</v>
      </c>
      <c r="F5" s="6">
        <f t="shared" si="1"/>
        <v>19.343202470456156</v>
      </c>
      <c r="G5" s="6">
        <f>A5*'[1]Time Interval'!$AF$3</f>
        <v>5.4607975295438429</v>
      </c>
      <c r="H5" s="6"/>
      <c r="I5" s="6">
        <f>C5/'[1]Time Interval'!$AJ$15</f>
        <v>1284.3339177222003</v>
      </c>
      <c r="J5" s="6">
        <f>'[1]Time Interval'!$AB$15*A5</f>
        <v>0.28642070758302302</v>
      </c>
      <c r="K5" s="6">
        <f t="shared" si="5"/>
        <v>4536.5259298561577</v>
      </c>
      <c r="M5" s="6">
        <f t="shared" si="2"/>
        <v>2.3886764706690289</v>
      </c>
      <c r="P5" s="6">
        <f>F5/('[1]Time Interval'!$AI$4^2)</f>
        <v>428808.64002485992</v>
      </c>
      <c r="Q5" s="6">
        <f t="shared" si="3"/>
        <v>2420046.5449547959</v>
      </c>
      <c r="R5" s="6"/>
    </row>
    <row r="6" spans="1:18" x14ac:dyDescent="0.3">
      <c r="A6" s="6">
        <f t="shared" si="4"/>
        <v>160</v>
      </c>
      <c r="B6" s="6">
        <v>16</v>
      </c>
      <c r="C6" s="2">
        <v>17.399999999999999</v>
      </c>
      <c r="D6" s="2">
        <v>7.4031890660000004</v>
      </c>
      <c r="E6" s="2">
        <v>33.7896</v>
      </c>
      <c r="F6" s="6">
        <f t="shared" si="1"/>
        <v>27.068618425176808</v>
      </c>
      <c r="G6" s="6">
        <f>A6*'[1]Time Interval'!$AF$3</f>
        <v>6.7209815748231918</v>
      </c>
      <c r="H6" s="6"/>
      <c r="I6" s="6">
        <f>C6/'[1]Time Interval'!$AJ$15</f>
        <v>1509.9601465112353</v>
      </c>
      <c r="J6" s="6">
        <f>'[1]Time Interval'!$AB$15*A6</f>
        <v>0.35251779394833599</v>
      </c>
      <c r="K6" s="6">
        <f t="shared" si="5"/>
        <v>4325.0950629688505</v>
      </c>
      <c r="M6" s="6">
        <f t="shared" si="2"/>
        <v>2.3503384615572638</v>
      </c>
      <c r="N6">
        <f>STDEV(K1:K20)/AVERAGE(K1:K20)*100</f>
        <v>2.6697274248837082</v>
      </c>
      <c r="P6" s="6">
        <f>F6/('[1]Time Interval'!$AI$4^2)</f>
        <v>600069.06674219423</v>
      </c>
      <c r="Q6" s="6">
        <f t="shared" si="3"/>
        <v>2540668.231275599</v>
      </c>
      <c r="R6" s="6"/>
    </row>
    <row r="7" spans="1:18" x14ac:dyDescent="0.3">
      <c r="A7" s="6">
        <f t="shared" si="4"/>
        <v>190</v>
      </c>
      <c r="B7" s="6">
        <v>19</v>
      </c>
      <c r="C7" s="2">
        <v>21</v>
      </c>
      <c r="D7" s="2">
        <v>8.0182232350000007</v>
      </c>
      <c r="E7" s="2">
        <v>41.854799999999997</v>
      </c>
      <c r="F7" s="6">
        <f t="shared" si="1"/>
        <v>33.87363437989746</v>
      </c>
      <c r="G7" s="6">
        <f>A7*'[1]Time Interval'!$AF$3</f>
        <v>7.9811656201025398</v>
      </c>
      <c r="H7" s="6"/>
      <c r="I7" s="6">
        <f>C7/'[1]Time Interval'!$AJ$15</f>
        <v>1822.3656940652843</v>
      </c>
      <c r="J7" s="6">
        <f>'[1]Time Interval'!$AB$15*A7</f>
        <v>0.41861488031364902</v>
      </c>
      <c r="K7" s="6">
        <f t="shared" si="5"/>
        <v>4388.7212042147121</v>
      </c>
      <c r="M7" s="6">
        <f t="shared" si="2"/>
        <v>2.6190340907863234</v>
      </c>
      <c r="P7" s="6">
        <f>F7/('[1]Time Interval'!$AI$4^2)</f>
        <v>750925.66049124487</v>
      </c>
      <c r="Q7" s="6">
        <f t="shared" si="3"/>
        <v>2506358.9655947788</v>
      </c>
      <c r="R7" s="6"/>
    </row>
    <row r="8" spans="1:18" x14ac:dyDescent="0.3">
      <c r="A8" s="6">
        <f t="shared" si="4"/>
        <v>220</v>
      </c>
      <c r="B8" s="6">
        <v>22</v>
      </c>
      <c r="C8" s="2">
        <v>24.6</v>
      </c>
      <c r="D8" s="2">
        <v>8.4054669700000009</v>
      </c>
      <c r="E8" s="2">
        <v>51.199199999999998</v>
      </c>
      <c r="F8" s="6">
        <f t="shared" si="1"/>
        <v>41.957850334618108</v>
      </c>
      <c r="G8" s="6">
        <f>A8*'[1]Time Interval'!$AF$3</f>
        <v>9.2413496653818878</v>
      </c>
      <c r="H8" s="6"/>
      <c r="I8" s="6">
        <f>C8/'[1]Time Interval'!$AJ$15</f>
        <v>2134.7712416193331</v>
      </c>
      <c r="J8" s="6">
        <f>'[1]Time Interval'!$AB$15*A8</f>
        <v>0.48471196667896199</v>
      </c>
      <c r="K8" s="6">
        <f t="shared" si="5"/>
        <v>4433.9684953237129</v>
      </c>
      <c r="M8" s="6">
        <f t="shared" si="2"/>
        <v>2.9266666668014993</v>
      </c>
      <c r="P8" s="6">
        <f>F8/('[1]Time Interval'!$AI$4^2)</f>
        <v>930140.1237894356</v>
      </c>
      <c r="Q8" s="6">
        <f t="shared" si="3"/>
        <v>2534371.8263493599</v>
      </c>
      <c r="R8" s="6"/>
    </row>
    <row r="9" spans="1:18" x14ac:dyDescent="0.3">
      <c r="A9" s="6">
        <f t="shared" si="4"/>
        <v>250</v>
      </c>
      <c r="B9" s="6">
        <v>25</v>
      </c>
      <c r="C9" s="2">
        <v>28.2</v>
      </c>
      <c r="D9" s="2">
        <v>8.4054669700000009</v>
      </c>
      <c r="E9" s="2">
        <v>58.546799999999998</v>
      </c>
      <c r="F9" s="6">
        <f t="shared" si="1"/>
        <v>48.045266289338763</v>
      </c>
      <c r="G9" s="6">
        <f>A9*'[1]Time Interval'!$AF$3</f>
        <v>10.501533710661237</v>
      </c>
      <c r="H9" s="6"/>
      <c r="I9" s="6">
        <f>C9/'[1]Time Interval'!$AJ$15</f>
        <v>2447.1767891733816</v>
      </c>
      <c r="J9" s="6">
        <f>'[1]Time Interval'!$AB$15*A9</f>
        <v>0.55080905304427497</v>
      </c>
      <c r="K9" s="6">
        <f t="shared" si="5"/>
        <v>4467.5864514680698</v>
      </c>
      <c r="M9" s="6">
        <f t="shared" si="2"/>
        <v>3.3549593497480599</v>
      </c>
      <c r="P9" s="6">
        <f>F9/('[1]Time Interval'!$AI$4^2)</f>
        <v>1065088.6443767734</v>
      </c>
      <c r="Q9" s="6">
        <f t="shared" si="3"/>
        <v>2431454.6505353926</v>
      </c>
      <c r="R9" s="6"/>
    </row>
    <row r="10" spans="1:18" x14ac:dyDescent="0.3">
      <c r="A10" s="6">
        <f t="shared" si="4"/>
        <v>280</v>
      </c>
      <c r="B10" s="6">
        <v>28</v>
      </c>
      <c r="C10" s="2">
        <v>32.4</v>
      </c>
      <c r="D10" s="2">
        <v>8.8154897489999993</v>
      </c>
      <c r="E10" s="2">
        <v>72.165599999999998</v>
      </c>
      <c r="F10" s="6">
        <f t="shared" si="1"/>
        <v>60.40388224405941</v>
      </c>
      <c r="G10" s="6">
        <f>A10*'[1]Time Interval'!$AF$3</f>
        <v>11.761717755940586</v>
      </c>
      <c r="H10" s="6"/>
      <c r="I10" s="6">
        <f>C10/'[1]Time Interval'!$AJ$15</f>
        <v>2811.6499279864383</v>
      </c>
      <c r="J10" s="6">
        <f>'[1]Time Interval'!$AB$15*A10</f>
        <v>0.61690613940958805</v>
      </c>
      <c r="K10" s="6">
        <f t="shared" si="5"/>
        <v>4578.182667234475</v>
      </c>
      <c r="M10" s="6">
        <f t="shared" si="2"/>
        <v>3.6753488373887961</v>
      </c>
      <c r="P10" s="6">
        <f>F10/('[1]Time Interval'!$AI$4^2)</f>
        <v>1339059.8912903836</v>
      </c>
      <c r="Q10" s="6">
        <f t="shared" si="3"/>
        <v>2613110.3864898249</v>
      </c>
      <c r="R10" s="6"/>
    </row>
    <row r="11" spans="1:18" x14ac:dyDescent="0.3">
      <c r="A11" s="6">
        <f t="shared" si="4"/>
        <v>310</v>
      </c>
      <c r="B11" s="6">
        <v>31</v>
      </c>
      <c r="C11" s="2">
        <v>36</v>
      </c>
      <c r="D11" s="2">
        <v>8.2004555809999999</v>
      </c>
      <c r="E11" s="2">
        <v>79.95</v>
      </c>
      <c r="F11" s="6">
        <f t="shared" si="1"/>
        <v>66.928098198780063</v>
      </c>
      <c r="G11" s="6">
        <f>A11*'[1]Time Interval'!$AF$3</f>
        <v>13.021901801219935</v>
      </c>
      <c r="H11" s="6"/>
      <c r="I11" s="6">
        <f>C11/'[1]Time Interval'!$AJ$15</f>
        <v>3124.0554755404874</v>
      </c>
      <c r="J11" s="6">
        <f>'[1]Time Interval'!$AB$15*A11</f>
        <v>0.68300322577490102</v>
      </c>
      <c r="K11" s="6">
        <f t="shared" si="5"/>
        <v>4590.2448373703019</v>
      </c>
      <c r="M11" s="6">
        <f t="shared" si="2"/>
        <v>4.3899999999280528</v>
      </c>
      <c r="N11" s="6">
        <f>AVERAGE(K1:K18)</f>
        <v>4528.9440266830215</v>
      </c>
      <c r="P11" s="6">
        <f>F11/('[1]Time Interval'!$AI$4^2)</f>
        <v>1483691.5868457204</v>
      </c>
      <c r="Q11" s="6">
        <f t="shared" si="3"/>
        <v>2514890.6086981413</v>
      </c>
      <c r="R11" s="6">
        <f>_xlfn.STDEV.P(Q1:Q23)*100/R12</f>
        <v>4.4343398699345702</v>
      </c>
    </row>
    <row r="12" spans="1:18" x14ac:dyDescent="0.3">
      <c r="A12" s="6">
        <f t="shared" si="4"/>
        <v>340</v>
      </c>
      <c r="B12" s="6">
        <v>34</v>
      </c>
      <c r="C12" s="2">
        <v>39.200000000000003</v>
      </c>
      <c r="D12" s="2">
        <v>8.8154897489999993</v>
      </c>
      <c r="E12" s="2">
        <v>91.415999999999997</v>
      </c>
      <c r="F12" s="6">
        <f t="shared" si="1"/>
        <v>77.133914153500712</v>
      </c>
      <c r="G12" s="6">
        <f>A12*'[1]Time Interval'!$AF$3</f>
        <v>14.282085846499282</v>
      </c>
      <c r="H12" s="6"/>
      <c r="I12" s="6">
        <f>C12/'[1]Time Interval'!$AJ$15</f>
        <v>3401.7492955885309</v>
      </c>
      <c r="J12" s="6">
        <f>'[1]Time Interval'!$AB$15*A12</f>
        <v>0.749100312140214</v>
      </c>
      <c r="K12" s="6">
        <f t="shared" si="5"/>
        <v>4553.3297588879241</v>
      </c>
      <c r="M12" s="6">
        <f t="shared" si="2"/>
        <v>4.4467183464703961</v>
      </c>
      <c r="P12" s="6">
        <f>F12/('[1]Time Interval'!$AI$4^2)</f>
        <v>1709938.6142741924</v>
      </c>
      <c r="Q12" s="6">
        <f t="shared" si="3"/>
        <v>2550525.8889771821</v>
      </c>
      <c r="R12" s="6">
        <f>AVERAGE(Q1:Q23)</f>
        <v>2513086.875404445</v>
      </c>
    </row>
    <row r="13" spans="1:18" x14ac:dyDescent="0.3">
      <c r="A13" s="6">
        <f t="shared" si="4"/>
        <v>370</v>
      </c>
      <c r="B13" s="6">
        <v>37</v>
      </c>
      <c r="C13" s="2">
        <v>43</v>
      </c>
      <c r="D13" s="2">
        <v>8.6104783600000001</v>
      </c>
      <c r="E13" s="2">
        <v>97.671599999999998</v>
      </c>
      <c r="F13" s="6">
        <f t="shared" si="1"/>
        <v>82.129330108221367</v>
      </c>
      <c r="G13" s="6">
        <f>A13*'[1]Time Interval'!$AF$3</f>
        <v>15.542269891778631</v>
      </c>
      <c r="H13" s="6"/>
      <c r="I13" s="6">
        <f>C13/'[1]Time Interval'!$AJ$15</f>
        <v>3731.5107068955817</v>
      </c>
      <c r="J13" s="6">
        <f>'[1]Time Interval'!$AB$15*A13</f>
        <v>0.81519739850552697</v>
      </c>
      <c r="K13" s="6">
        <f t="shared" si="5"/>
        <v>4586.1384680213923</v>
      </c>
      <c r="M13" s="6">
        <f t="shared" si="2"/>
        <v>4.9939153438624979</v>
      </c>
      <c r="P13" s="6">
        <f>F13/('[1]Time Interval'!$AI$4^2)</f>
        <v>1820679.1974415327</v>
      </c>
      <c r="Q13" s="6">
        <f t="shared" si="3"/>
        <v>2415764.5798369008</v>
      </c>
      <c r="R13" s="6"/>
    </row>
    <row r="14" spans="1:18" x14ac:dyDescent="0.3">
      <c r="A14" s="6">
        <f t="shared" si="4"/>
        <v>400</v>
      </c>
      <c r="B14" s="6">
        <v>40</v>
      </c>
      <c r="C14" s="2">
        <v>46</v>
      </c>
      <c r="D14" s="2">
        <v>9.5899772209999998</v>
      </c>
      <c r="E14" s="2">
        <v>114.8784</v>
      </c>
      <c r="F14" s="6">
        <f t="shared" si="1"/>
        <v>98.075946062942023</v>
      </c>
      <c r="G14" s="6">
        <f>A14*'[1]Time Interval'!$AF$3</f>
        <v>16.80245393705798</v>
      </c>
      <c r="H14" s="6"/>
      <c r="I14" s="6">
        <f>C14/'[1]Time Interval'!$AJ$15</f>
        <v>3991.8486631906226</v>
      </c>
      <c r="J14" s="6">
        <f>'[1]Time Interval'!$AB$15*A14</f>
        <v>0.88129448487084006</v>
      </c>
      <c r="K14" s="6">
        <f t="shared" si="5"/>
        <v>4534.8548416914391</v>
      </c>
      <c r="M14" s="6">
        <f t="shared" si="2"/>
        <v>4.7966745843013925</v>
      </c>
      <c r="P14" s="6">
        <f>F14/('[1]Time Interval'!$AI$4^2)</f>
        <v>2174190.8101637065</v>
      </c>
      <c r="Q14" s="6">
        <f t="shared" si="3"/>
        <v>2589736.6753361491</v>
      </c>
      <c r="R14" s="6"/>
    </row>
    <row r="15" spans="1:18" x14ac:dyDescent="0.3">
      <c r="A15" s="6">
        <f t="shared" si="4"/>
        <v>430</v>
      </c>
      <c r="B15" s="6">
        <v>43</v>
      </c>
      <c r="C15" s="2">
        <v>49.8</v>
      </c>
      <c r="D15" s="2">
        <v>9.3849658310000006</v>
      </c>
      <c r="E15" s="2">
        <v>121.43040000000001</v>
      </c>
      <c r="F15" s="6">
        <f t="shared" si="1"/>
        <v>103.36776201766267</v>
      </c>
      <c r="G15" s="6">
        <f>A15*'[1]Time Interval'!$AF$3</f>
        <v>18.062637982337328</v>
      </c>
      <c r="H15" s="6"/>
      <c r="I15" s="6">
        <f>C15/'[1]Time Interval'!$AJ$15</f>
        <v>4321.6100744976738</v>
      </c>
      <c r="J15" s="6">
        <f>'[1]Time Interval'!$AB$15*A15</f>
        <v>0.94739157123615303</v>
      </c>
      <c r="K15" s="6">
        <f t="shared" si="5"/>
        <v>4563.8812755508379</v>
      </c>
      <c r="M15" s="6">
        <f t="shared" si="2"/>
        <v>5.306359223546969</v>
      </c>
      <c r="P15" s="6">
        <f>F15/('[1]Time Interval'!$AI$4^2)</f>
        <v>2291502.1192021891</v>
      </c>
      <c r="Q15" s="6">
        <f t="shared" si="3"/>
        <v>2469481.3994553071</v>
      </c>
      <c r="R15" s="6"/>
    </row>
    <row r="16" spans="1:18" x14ac:dyDescent="0.3">
      <c r="A16" s="6">
        <f t="shared" si="4"/>
        <v>460</v>
      </c>
      <c r="B16" s="6">
        <v>46</v>
      </c>
      <c r="C16" s="2">
        <v>52.8</v>
      </c>
      <c r="D16" s="2">
        <v>9.4077448750000006</v>
      </c>
      <c r="E16" s="2">
        <v>133.50479999999999</v>
      </c>
      <c r="F16" s="6">
        <f t="shared" si="1"/>
        <v>114.18197797238331</v>
      </c>
      <c r="G16" s="6">
        <f>A16*'[1]Time Interval'!$AF$3</f>
        <v>19.322822027616677</v>
      </c>
      <c r="H16" s="6"/>
      <c r="I16" s="6">
        <f>C16/'[1]Time Interval'!$AJ$15</f>
        <v>4581.9480307927142</v>
      </c>
      <c r="J16" s="6">
        <f>'[1]Time Interval'!$AB$15*A16</f>
        <v>1.0134886576014661</v>
      </c>
      <c r="K16" s="6">
        <f t="shared" si="5"/>
        <v>4520.4029603545177</v>
      </c>
      <c r="M16" s="6">
        <f t="shared" si="2"/>
        <v>5.6123970942611257</v>
      </c>
      <c r="P16" s="6">
        <f>F16/('[1]Time Interval'!$AI$4^2)</f>
        <v>2531236.4260503738</v>
      </c>
      <c r="Q16" s="6">
        <f t="shared" si="3"/>
        <v>2484727.5895921146</v>
      </c>
      <c r="R16" s="6"/>
    </row>
    <row r="17" spans="1:18" x14ac:dyDescent="0.3">
      <c r="A17" s="6">
        <f t="shared" si="4"/>
        <v>490</v>
      </c>
      <c r="B17" s="6">
        <v>49</v>
      </c>
      <c r="C17" s="2">
        <v>56.2</v>
      </c>
      <c r="D17" s="2">
        <v>9.5899772209999998</v>
      </c>
      <c r="E17" s="2">
        <v>144.17519999999999</v>
      </c>
      <c r="F17" s="6">
        <f t="shared" si="1"/>
        <v>123.59219392710396</v>
      </c>
      <c r="G17" s="6">
        <f>A17*'[1]Time Interval'!$AF$3</f>
        <v>20.583006072896023</v>
      </c>
      <c r="H17" s="6"/>
      <c r="I17" s="6">
        <f>C17/'[1]Time Interval'!$AJ$15</f>
        <v>4876.997714593761</v>
      </c>
      <c r="J17" s="6">
        <f>'[1]Time Interval'!$AB$15*A17</f>
        <v>1.0795857439667791</v>
      </c>
      <c r="K17" s="6">
        <f t="shared" si="5"/>
        <v>4514.2553315957803</v>
      </c>
      <c r="M17" s="6">
        <f t="shared" si="2"/>
        <v>5.8602850356030061</v>
      </c>
      <c r="P17" s="6">
        <f>F17/('[1]Time Interval'!$AI$4^2)</f>
        <v>2739846.2419299902</v>
      </c>
      <c r="Q17" s="6">
        <f t="shared" si="3"/>
        <v>2464307.9740816397</v>
      </c>
      <c r="R17" s="6"/>
    </row>
    <row r="18" spans="1:18" x14ac:dyDescent="0.3">
      <c r="A18" s="6">
        <f t="shared" si="4"/>
        <v>520</v>
      </c>
      <c r="B18" s="6">
        <v>52</v>
      </c>
      <c r="C18" s="2">
        <v>59.4</v>
      </c>
      <c r="D18" s="2">
        <v>10.79726651</v>
      </c>
      <c r="E18" s="2">
        <v>154.56479999999999</v>
      </c>
      <c r="F18" s="6">
        <f t="shared" si="1"/>
        <v>132.72160988182463</v>
      </c>
      <c r="G18" s="6">
        <f>A18*'[1]Time Interval'!$AF$3</f>
        <v>21.843190118175372</v>
      </c>
      <c r="H18" s="6"/>
      <c r="I18" s="6">
        <f>C18/'[1]Time Interval'!$AJ$15</f>
        <v>5154.6915346418036</v>
      </c>
      <c r="J18" s="6">
        <f>'[1]Time Interval'!$AB$15*A18</f>
        <v>1.1456828303320921</v>
      </c>
      <c r="K18" s="6">
        <f t="shared" si="5"/>
        <v>4493.5437859723106</v>
      </c>
      <c r="M18" s="6">
        <f t="shared" si="2"/>
        <v>5.5013924075122231</v>
      </c>
      <c r="P18" s="6">
        <f>F18/('[1]Time Interval'!$AI$4^2)</f>
        <v>2942231.1596158934</v>
      </c>
      <c r="Q18" s="6">
        <f t="shared" si="3"/>
        <v>2437394.0583117595</v>
      </c>
      <c r="R18" s="6"/>
    </row>
    <row r="19" spans="1:18" x14ac:dyDescent="0.3">
      <c r="P19" s="6"/>
      <c r="Q19" s="6"/>
      <c r="R19" s="6"/>
    </row>
    <row r="20" spans="1:18" x14ac:dyDescent="0.3">
      <c r="P20" s="6"/>
      <c r="Q20" s="6"/>
      <c r="R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I1" workbookViewId="0">
      <selection activeCell="R12" sqref="R12"/>
    </sheetView>
  </sheetViews>
  <sheetFormatPr defaultRowHeight="14.4" x14ac:dyDescent="0.3"/>
  <cols>
    <col min="12" max="12" width="8.88671875" style="6"/>
  </cols>
  <sheetData>
    <row r="1" spans="1:18" x14ac:dyDescent="0.3">
      <c r="A1" s="6">
        <f t="shared" ref="A1:A19" si="0">B1*10</f>
        <v>30</v>
      </c>
      <c r="B1" s="3">
        <v>3</v>
      </c>
      <c r="C1" s="3">
        <v>4.2</v>
      </c>
      <c r="D1" s="3">
        <v>4.8063781319999999</v>
      </c>
      <c r="E1" s="3">
        <v>6.1619999999999999</v>
      </c>
      <c r="F1">
        <f>E1-G1</f>
        <v>3.5659284494365004</v>
      </c>
      <c r="G1" s="6">
        <f>A1*'[1]Time Interval'!$AF$4</f>
        <v>2.5960715505634995</v>
      </c>
      <c r="I1" s="6">
        <f>C1/'[1]Time Interval'!$AJ$16</f>
        <v>364.47313881305683</v>
      </c>
      <c r="J1" s="6">
        <f>'[1]Time Interval'!$AB$16*A1</f>
        <v>3.2084822030016398E-2</v>
      </c>
      <c r="K1" s="6">
        <f>I1/(J1^1.0361)</f>
        <v>12861.40681367242</v>
      </c>
      <c r="M1" s="6">
        <f t="shared" ref="M1:M19" si="1">C1/D1</f>
        <v>0.87383886258077714</v>
      </c>
      <c r="P1" s="6">
        <f>F1/('[1]Time Interval'!$AI$4^2)</f>
        <v>79051.073945190612</v>
      </c>
      <c r="Q1" s="6">
        <f>P1/(J1^1.3754)</f>
        <v>8960727.2206324283</v>
      </c>
      <c r="R1" s="6"/>
    </row>
    <row r="2" spans="1:18" x14ac:dyDescent="0.3">
      <c r="A2" s="6">
        <v>60</v>
      </c>
      <c r="B2" s="6">
        <v>6</v>
      </c>
      <c r="C2" s="6">
        <v>9.1999999999999993</v>
      </c>
      <c r="D2" s="6">
        <v>6.400911161731206</v>
      </c>
      <c r="E2" s="6">
        <v>16.738800000000001</v>
      </c>
      <c r="F2" s="6">
        <f t="shared" ref="F2:F19" si="2">E2-G2</f>
        <v>11.546656898873003</v>
      </c>
      <c r="G2" s="6">
        <f>A2*'[1]Time Interval'!$AF$4</f>
        <v>5.1921431011269989</v>
      </c>
      <c r="I2" s="6">
        <f>C2/'[1]Time Interval'!$AJ$16</f>
        <v>798.36973263812445</v>
      </c>
      <c r="J2" s="6">
        <f>'[1]Time Interval'!$AB$16*A2</f>
        <v>6.4169644060032796E-2</v>
      </c>
      <c r="K2" s="6">
        <f t="shared" ref="K2:K19" si="3">I2/(J2^1.0361)</f>
        <v>13738.199979386703</v>
      </c>
      <c r="M2" s="6">
        <f t="shared" si="1"/>
        <v>1.4372953736654805</v>
      </c>
      <c r="P2" s="6">
        <f>F2/('[1]Time Interval'!$AI$4^2)</f>
        <v>255971.38060265756</v>
      </c>
      <c r="Q2" s="6">
        <f t="shared" ref="Q2:Q19" si="4">P2/(J2^1.3754)</f>
        <v>11183821.768480139</v>
      </c>
      <c r="R2" s="6"/>
    </row>
    <row r="3" spans="1:18" x14ac:dyDescent="0.3">
      <c r="A3" s="6">
        <f t="shared" si="0"/>
        <v>70</v>
      </c>
      <c r="B3" s="6">
        <v>7</v>
      </c>
      <c r="C3" s="3">
        <v>10.4</v>
      </c>
      <c r="D3" s="3">
        <v>7.1981776770000003</v>
      </c>
      <c r="E3" s="3">
        <v>21.418800000000001</v>
      </c>
      <c r="F3" s="6">
        <f t="shared" si="2"/>
        <v>15.361299715351835</v>
      </c>
      <c r="G3" s="6">
        <f>A3*'[1]Time Interval'!$AF$4</f>
        <v>6.0575002846481656</v>
      </c>
      <c r="I3" s="6">
        <f>C3/'[1]Time Interval'!$AJ$16</f>
        <v>902.50491515614078</v>
      </c>
      <c r="J3" s="6">
        <f>'[1]Time Interval'!$AB$16*A3</f>
        <v>7.4864584736704931E-2</v>
      </c>
      <c r="K3" s="6">
        <f t="shared" si="3"/>
        <v>13237.676908997517</v>
      </c>
      <c r="M3" s="6">
        <f t="shared" si="1"/>
        <v>1.4448101264894631</v>
      </c>
      <c r="P3" s="6">
        <f>F3/('[1]Time Interval'!$AI$4^2)</f>
        <v>340536.06428485835</v>
      </c>
      <c r="Q3" s="6">
        <f t="shared" si="4"/>
        <v>12036031.741464872</v>
      </c>
      <c r="R3" s="6"/>
    </row>
    <row r="4" spans="1:18" x14ac:dyDescent="0.3">
      <c r="A4" s="6">
        <f t="shared" si="0"/>
        <v>90</v>
      </c>
      <c r="B4" s="6">
        <v>9</v>
      </c>
      <c r="C4" s="3">
        <v>13</v>
      </c>
      <c r="D4" s="3">
        <v>8.2004555809999999</v>
      </c>
      <c r="E4" s="3">
        <v>29.4528</v>
      </c>
      <c r="F4" s="6">
        <f t="shared" si="2"/>
        <v>21.664585348309501</v>
      </c>
      <c r="G4" s="6">
        <f>A4*'[1]Time Interval'!$AF$4</f>
        <v>7.7882146516904989</v>
      </c>
      <c r="I4" s="6">
        <f>C4/'[1]Time Interval'!$AJ$16</f>
        <v>1128.1311439451758</v>
      </c>
      <c r="J4" s="6">
        <f>'[1]Time Interval'!$AB$16*A4</f>
        <v>9.6254466090049187E-2</v>
      </c>
      <c r="K4" s="6">
        <f t="shared" si="3"/>
        <v>12753.729609747128</v>
      </c>
      <c r="M4" s="6">
        <f t="shared" si="1"/>
        <v>1.5852777777517968</v>
      </c>
      <c r="P4" s="6">
        <f>F4/('[1]Time Interval'!$AI$4^2)</f>
        <v>480270.07906783419</v>
      </c>
      <c r="Q4" s="6">
        <f t="shared" si="4"/>
        <v>12014022.461765006</v>
      </c>
      <c r="R4" s="6"/>
    </row>
    <row r="5" spans="1:18" x14ac:dyDescent="0.3">
      <c r="A5" s="6">
        <f t="shared" si="0"/>
        <v>110</v>
      </c>
      <c r="B5" s="6">
        <v>11</v>
      </c>
      <c r="C5" s="3">
        <v>16.600000000000001</v>
      </c>
      <c r="D5" s="3">
        <v>8.6104783600000001</v>
      </c>
      <c r="E5" s="3">
        <v>38.22</v>
      </c>
      <c r="F5" s="6">
        <f t="shared" si="2"/>
        <v>28.701070981267165</v>
      </c>
      <c r="G5" s="6">
        <f>A5*'[1]Time Interval'!$AF$4</f>
        <v>9.5189290187328321</v>
      </c>
      <c r="I5" s="6">
        <f>C5/'[1]Time Interval'!$AJ$16</f>
        <v>1440.5366914992248</v>
      </c>
      <c r="J5" s="6">
        <f>'[1]Time Interval'!$AB$16*A5</f>
        <v>0.11764434744339346</v>
      </c>
      <c r="K5" s="6">
        <f t="shared" si="3"/>
        <v>13228.348991703604</v>
      </c>
      <c r="M5" s="6">
        <f t="shared" si="1"/>
        <v>1.9278835978631972</v>
      </c>
      <c r="N5">
        <f>STDEV(K1:K22)/AVERAGE(K1:K22)*100</f>
        <v>1.6571594484694203</v>
      </c>
      <c r="P5" s="6">
        <f>F5/('[1]Time Interval'!$AI$4^2)</f>
        <v>636257.9946899513</v>
      </c>
      <c r="Q5" s="6">
        <f t="shared" si="4"/>
        <v>12077298.751846429</v>
      </c>
      <c r="R5" s="6"/>
    </row>
    <row r="6" spans="1:18" x14ac:dyDescent="0.3">
      <c r="A6" s="6">
        <f t="shared" si="0"/>
        <v>130</v>
      </c>
      <c r="B6" s="6">
        <v>13</v>
      </c>
      <c r="C6" s="3">
        <v>19.600000000000001</v>
      </c>
      <c r="D6" s="3">
        <v>8.6104783600000001</v>
      </c>
      <c r="E6" s="3">
        <v>46.971600000000002</v>
      </c>
      <c r="F6" s="6">
        <f t="shared" si="2"/>
        <v>35.721956614224837</v>
      </c>
      <c r="G6" s="6">
        <f>A6*'[1]Time Interval'!$AF$4</f>
        <v>11.249643385775165</v>
      </c>
      <c r="I6" s="6">
        <f>C6/'[1]Time Interval'!$AJ$16</f>
        <v>1700.8746477942655</v>
      </c>
      <c r="J6" s="6">
        <f>'[1]Time Interval'!$AB$16*A6</f>
        <v>0.13903422879673771</v>
      </c>
      <c r="K6" s="6">
        <f t="shared" si="3"/>
        <v>13136.627372184872</v>
      </c>
      <c r="M6" s="6">
        <f t="shared" si="1"/>
        <v>2.2762962962722084</v>
      </c>
      <c r="P6" s="6">
        <f>F6/('[1]Time Interval'!$AI$4^2)</f>
        <v>791900.08263463993</v>
      </c>
      <c r="Q6" s="6">
        <f t="shared" si="4"/>
        <v>11945951.790106677</v>
      </c>
      <c r="R6" s="6"/>
    </row>
    <row r="7" spans="1:18" x14ac:dyDescent="0.3">
      <c r="A7" s="6">
        <f t="shared" si="0"/>
        <v>150</v>
      </c>
      <c r="B7" s="6">
        <v>15</v>
      </c>
      <c r="C7" s="3">
        <v>22.8</v>
      </c>
      <c r="D7" s="3">
        <v>9.0205011390000003</v>
      </c>
      <c r="E7" s="3">
        <v>59.779200000000003</v>
      </c>
      <c r="F7" s="6">
        <f t="shared" si="2"/>
        <v>46.798842247182506</v>
      </c>
      <c r="G7" s="6">
        <f>A7*'[1]Time Interval'!$AF$4</f>
        <v>12.980357752817499</v>
      </c>
      <c r="I7" s="6">
        <f>C7/'[1]Time Interval'!$AJ$16</f>
        <v>1978.5684678423086</v>
      </c>
      <c r="J7" s="6">
        <f>'[1]Time Interval'!$AB$16*A7</f>
        <v>0.16042411015008198</v>
      </c>
      <c r="K7" s="6">
        <f t="shared" si="3"/>
        <v>13175.624543112634</v>
      </c>
      <c r="M7" s="6">
        <f t="shared" si="1"/>
        <v>2.5275757575623539</v>
      </c>
      <c r="P7" s="6">
        <f>F7/('[1]Time Interval'!$AI$4^2)</f>
        <v>1037457.3667107485</v>
      </c>
      <c r="Q7" s="6">
        <f t="shared" si="4"/>
        <v>12854121.403072311</v>
      </c>
      <c r="R7" s="6"/>
    </row>
    <row r="8" spans="1:18" x14ac:dyDescent="0.3">
      <c r="A8" s="6">
        <f t="shared" si="0"/>
        <v>170</v>
      </c>
      <c r="B8" s="6">
        <v>17</v>
      </c>
      <c r="C8" s="3">
        <v>26</v>
      </c>
      <c r="D8" s="3">
        <v>9.2027334849999995</v>
      </c>
      <c r="E8" s="3">
        <v>69.076800000000006</v>
      </c>
      <c r="F8" s="6">
        <f t="shared" si="2"/>
        <v>54.365727880140177</v>
      </c>
      <c r="G8" s="6">
        <f>A8*'[1]Time Interval'!$AF$4</f>
        <v>14.71107211985983</v>
      </c>
      <c r="I8" s="6">
        <f>C8/'[1]Time Interval'!$AJ$16</f>
        <v>2256.2622878903517</v>
      </c>
      <c r="J8" s="6">
        <f>'[1]Time Interval'!$AB$16*A8</f>
        <v>0.18181399150342625</v>
      </c>
      <c r="K8" s="6">
        <f t="shared" si="3"/>
        <v>13197.441256560693</v>
      </c>
      <c r="M8" s="6">
        <f t="shared" si="1"/>
        <v>2.8252475248119175</v>
      </c>
      <c r="P8" s="6">
        <f>F8/('[1]Time Interval'!$AI$4^2)</f>
        <v>1205203.423365436</v>
      </c>
      <c r="Q8" s="6">
        <f t="shared" si="4"/>
        <v>12570975.106138928</v>
      </c>
      <c r="R8" s="6"/>
    </row>
    <row r="9" spans="1:18" x14ac:dyDescent="0.3">
      <c r="A9" s="6">
        <f t="shared" si="0"/>
        <v>190</v>
      </c>
      <c r="B9" s="6">
        <v>19</v>
      </c>
      <c r="C9" s="3">
        <v>29.4</v>
      </c>
      <c r="D9" s="3">
        <v>9.5899772209999998</v>
      </c>
      <c r="E9" s="3">
        <v>77.781599999999997</v>
      </c>
      <c r="F9" s="6">
        <f t="shared" si="2"/>
        <v>61.339813513097837</v>
      </c>
      <c r="G9" s="6">
        <f>A9*'[1]Time Interval'!$AF$4</f>
        <v>16.441786486902163</v>
      </c>
      <c r="I9" s="6">
        <f>C9/'[1]Time Interval'!$AJ$16</f>
        <v>2551.311971691398</v>
      </c>
      <c r="J9" s="6">
        <f>'[1]Time Interval'!$AB$16*A9</f>
        <v>0.20320387285677052</v>
      </c>
      <c r="K9" s="6">
        <f t="shared" si="3"/>
        <v>13298.885335938967</v>
      </c>
      <c r="M9" s="6">
        <f t="shared" si="1"/>
        <v>3.065700712575238</v>
      </c>
      <c r="P9" s="6">
        <f>F9/('[1]Time Interval'!$AI$4^2)</f>
        <v>1359808.0282778388</v>
      </c>
      <c r="Q9" s="6">
        <f t="shared" si="4"/>
        <v>12171607.927269811</v>
      </c>
      <c r="R9" s="6"/>
    </row>
    <row r="10" spans="1:18" x14ac:dyDescent="0.3">
      <c r="A10" s="6">
        <f t="shared" si="0"/>
        <v>210</v>
      </c>
      <c r="B10" s="6">
        <v>21</v>
      </c>
      <c r="C10" s="3">
        <v>32.6</v>
      </c>
      <c r="D10" s="3">
        <v>10</v>
      </c>
      <c r="E10" s="3">
        <v>90.012</v>
      </c>
      <c r="F10" s="6">
        <f t="shared" si="2"/>
        <v>71.839499146055502</v>
      </c>
      <c r="G10" s="6">
        <f>A10*'[1]Time Interval'!$AF$4</f>
        <v>18.172500853944499</v>
      </c>
      <c r="I10" s="6">
        <f>C10/'[1]Time Interval'!$AJ$16</f>
        <v>2829.0057917394415</v>
      </c>
      <c r="J10" s="6">
        <f>'[1]Time Interval'!$AB$16*A10</f>
        <v>0.22459375421011479</v>
      </c>
      <c r="K10" s="6">
        <f t="shared" si="3"/>
        <v>13293.847909338976</v>
      </c>
      <c r="M10" s="6">
        <f t="shared" si="1"/>
        <v>3.2600000000000002</v>
      </c>
      <c r="P10" s="6">
        <f>F10/('[1]Time Interval'!$AI$4^2)</f>
        <v>1592569.6882890915</v>
      </c>
      <c r="Q10" s="6">
        <f t="shared" si="4"/>
        <v>12421844.367611449</v>
      </c>
      <c r="R10" s="6"/>
    </row>
    <row r="11" spans="1:18" x14ac:dyDescent="0.3">
      <c r="A11" s="6">
        <f t="shared" si="0"/>
        <v>230</v>
      </c>
      <c r="B11" s="6">
        <v>23</v>
      </c>
      <c r="C11" s="3">
        <v>35.799999999999997</v>
      </c>
      <c r="D11" s="3">
        <v>9.2027334849999995</v>
      </c>
      <c r="E11" s="3">
        <v>93.178799999999995</v>
      </c>
      <c r="F11" s="6">
        <f t="shared" si="2"/>
        <v>73.275584779013172</v>
      </c>
      <c r="G11" s="6">
        <f>A11*'[1]Time Interval'!$AF$4</f>
        <v>19.90321522098683</v>
      </c>
      <c r="I11" s="6">
        <f>C11/'[1]Time Interval'!$AJ$16</f>
        <v>3106.6996117874842</v>
      </c>
      <c r="J11" s="6">
        <f>'[1]Time Interval'!$AB$16*A11</f>
        <v>0.24598363556345904</v>
      </c>
      <c r="K11" s="6">
        <f t="shared" si="3"/>
        <v>13285.604898791984</v>
      </c>
      <c r="M11" s="6">
        <f t="shared" si="1"/>
        <v>3.8901485149333324</v>
      </c>
      <c r="P11" s="6">
        <f>F11/('[1]Time Interval'!$AI$4^2)</f>
        <v>1624405.4677143635</v>
      </c>
      <c r="Q11" s="6">
        <f t="shared" si="4"/>
        <v>11180005.912181467</v>
      </c>
      <c r="R11" s="6">
        <f>_xlfn.STDEV.P(Q1:Q23)*100/R12</f>
        <v>8.3904902504501209</v>
      </c>
    </row>
    <row r="12" spans="1:18" x14ac:dyDescent="0.3">
      <c r="A12" s="6">
        <f t="shared" si="0"/>
        <v>250</v>
      </c>
      <c r="B12" s="6">
        <v>25</v>
      </c>
      <c r="C12" s="3">
        <v>38.200000000000003</v>
      </c>
      <c r="D12" s="3">
        <v>9.5899772209999998</v>
      </c>
      <c r="E12" s="3">
        <v>100.4796</v>
      </c>
      <c r="F12" s="6">
        <f t="shared" si="2"/>
        <v>78.845670411970843</v>
      </c>
      <c r="G12" s="6">
        <f>A12*'[1]Time Interval'!$AF$4</f>
        <v>21.633929588029162</v>
      </c>
      <c r="I12" s="6">
        <f>C12/'[1]Time Interval'!$AJ$16</f>
        <v>3314.9699768235173</v>
      </c>
      <c r="J12" s="6">
        <f>'[1]Time Interval'!$AB$16*A12</f>
        <v>0.26737351691680333</v>
      </c>
      <c r="K12" s="6">
        <f t="shared" si="3"/>
        <v>13002.960311715322</v>
      </c>
      <c r="M12" s="6">
        <f t="shared" si="1"/>
        <v>3.983325415658983</v>
      </c>
      <c r="N12">
        <f>AVERAGE(K1:K19)</f>
        <v>13144.296246667753</v>
      </c>
      <c r="P12" s="6">
        <f>F12/('[1]Time Interval'!$AI$4^2)</f>
        <v>1747885.5816581983</v>
      </c>
      <c r="Q12" s="6">
        <f t="shared" si="4"/>
        <v>10726409.382851714</v>
      </c>
      <c r="R12" s="6">
        <f>AVERAGE(Q1:Q23)</f>
        <v>11325808.778098632</v>
      </c>
    </row>
    <row r="13" spans="1:18" x14ac:dyDescent="0.3">
      <c r="A13" s="6">
        <f t="shared" si="0"/>
        <v>270</v>
      </c>
      <c r="B13" s="6">
        <v>27</v>
      </c>
      <c r="C13" s="3">
        <v>42</v>
      </c>
      <c r="D13" s="3">
        <v>10.41002278</v>
      </c>
      <c r="E13" s="3">
        <v>114.36360000000001</v>
      </c>
      <c r="F13" s="6">
        <f t="shared" si="2"/>
        <v>90.998956044928505</v>
      </c>
      <c r="G13" s="6">
        <f>A13*'[1]Time Interval'!$AF$4</f>
        <v>23.364643955071497</v>
      </c>
      <c r="I13" s="6">
        <f>C13/'[1]Time Interval'!$AJ$16</f>
        <v>3644.7313881305686</v>
      </c>
      <c r="J13" s="6">
        <f>'[1]Time Interval'!$AB$16*A13</f>
        <v>0.28876339827014758</v>
      </c>
      <c r="K13" s="6">
        <f t="shared" si="3"/>
        <v>13200.725837548282</v>
      </c>
      <c r="M13" s="6">
        <f t="shared" si="1"/>
        <v>4.0345733037867566</v>
      </c>
      <c r="P13" s="6">
        <f>F13/('[1]Time Interval'!$AI$4^2)</f>
        <v>2017304.9754768757</v>
      </c>
      <c r="Q13" s="6">
        <f t="shared" si="4"/>
        <v>11136324.945244217</v>
      </c>
      <c r="R13" s="6"/>
    </row>
    <row r="14" spans="1:18" x14ac:dyDescent="0.3">
      <c r="A14" s="6">
        <f t="shared" si="0"/>
        <v>290</v>
      </c>
      <c r="B14" s="6">
        <v>29</v>
      </c>
      <c r="C14" s="3">
        <v>45.2</v>
      </c>
      <c r="D14" s="3">
        <v>10.41002278</v>
      </c>
      <c r="E14" s="3">
        <v>124.0668</v>
      </c>
      <c r="F14" s="6">
        <f t="shared" si="2"/>
        <v>98.971441677886176</v>
      </c>
      <c r="G14" s="6">
        <f>A14*'[1]Time Interval'!$AF$4</f>
        <v>25.095358322113828</v>
      </c>
      <c r="I14" s="6">
        <f>C14/'[1]Time Interval'!$AJ$16</f>
        <v>3922.4252081786121</v>
      </c>
      <c r="J14" s="6">
        <f>'[1]Time Interval'!$AB$16*A14</f>
        <v>0.31015327962349182</v>
      </c>
      <c r="K14" s="6">
        <f t="shared" si="3"/>
        <v>13192.66049366006</v>
      </c>
      <c r="M14" s="6">
        <f t="shared" si="1"/>
        <v>4.3419693650276532</v>
      </c>
      <c r="P14" s="6">
        <f>F14/('[1]Time Interval'!$AI$4^2)</f>
        <v>2194042.5517447051</v>
      </c>
      <c r="Q14" s="6">
        <f t="shared" si="4"/>
        <v>10978193.87197688</v>
      </c>
      <c r="R14" s="6"/>
    </row>
    <row r="15" spans="1:18" x14ac:dyDescent="0.3">
      <c r="A15" s="6">
        <f t="shared" si="0"/>
        <v>310</v>
      </c>
      <c r="B15" s="6">
        <v>31</v>
      </c>
      <c r="C15" s="3">
        <v>48.2</v>
      </c>
      <c r="D15" s="3">
        <v>10.41002278</v>
      </c>
      <c r="E15" s="3">
        <v>129.76079999999999</v>
      </c>
      <c r="F15" s="6">
        <f t="shared" si="2"/>
        <v>102.93472731084383</v>
      </c>
      <c r="G15" s="6">
        <f>A15*'[1]Time Interval'!$AF$4</f>
        <v>26.826072689156163</v>
      </c>
      <c r="I15" s="6">
        <f>C15/'[1]Time Interval'!$AJ$16</f>
        <v>4182.763164473653</v>
      </c>
      <c r="J15" s="6">
        <f>'[1]Time Interval'!$AB$16*A15</f>
        <v>0.33154316097683612</v>
      </c>
      <c r="K15" s="6">
        <f t="shared" si="3"/>
        <v>13129.001692260559</v>
      </c>
      <c r="M15" s="6">
        <f t="shared" si="1"/>
        <v>4.630153172440993</v>
      </c>
      <c r="P15" s="6">
        <f>F15/('[1]Time Interval'!$AI$4^2)</f>
        <v>2281902.4149134001</v>
      </c>
      <c r="Q15" s="6">
        <f t="shared" si="4"/>
        <v>10417086.022150435</v>
      </c>
      <c r="R15" s="6"/>
    </row>
    <row r="16" spans="1:18" x14ac:dyDescent="0.3">
      <c r="A16" s="6">
        <f t="shared" si="0"/>
        <v>330</v>
      </c>
      <c r="B16" s="6">
        <v>33</v>
      </c>
      <c r="C16" s="3">
        <v>51.6</v>
      </c>
      <c r="D16" s="3">
        <v>10.615034169999999</v>
      </c>
      <c r="E16" s="3">
        <v>146.6712</v>
      </c>
      <c r="F16" s="6">
        <f t="shared" si="2"/>
        <v>118.11441294380151</v>
      </c>
      <c r="G16" s="6">
        <f>A16*'[1]Time Interval'!$AF$4</f>
        <v>28.556787056198495</v>
      </c>
      <c r="I16" s="6">
        <f>C16/'[1]Time Interval'!$AJ$16</f>
        <v>4477.8128482746988</v>
      </c>
      <c r="J16" s="6">
        <f>'[1]Time Interval'!$AB$16*A16</f>
        <v>0.35293304233018036</v>
      </c>
      <c r="K16" s="6">
        <f t="shared" si="3"/>
        <v>13173.522743488234</v>
      </c>
      <c r="M16" s="6">
        <f t="shared" si="1"/>
        <v>4.8610300422612776</v>
      </c>
      <c r="P16" s="6">
        <f>F16/('[1]Time Interval'!$AI$4^2)</f>
        <v>2618412.3781532147</v>
      </c>
      <c r="Q16" s="6">
        <f t="shared" si="4"/>
        <v>10968368.394813666</v>
      </c>
      <c r="R16" s="6"/>
    </row>
    <row r="17" spans="1:18" x14ac:dyDescent="0.3">
      <c r="A17" s="6">
        <f t="shared" si="0"/>
        <v>350</v>
      </c>
      <c r="B17" s="6">
        <v>35</v>
      </c>
      <c r="C17" s="3">
        <v>54.4</v>
      </c>
      <c r="D17" s="3">
        <v>10.79726651</v>
      </c>
      <c r="E17" s="3">
        <v>157.87200000000001</v>
      </c>
      <c r="F17" s="6">
        <f t="shared" si="2"/>
        <v>127.58449857675919</v>
      </c>
      <c r="G17" s="6">
        <f>A17*'[1]Time Interval'!$AF$4</f>
        <v>30.28750142324083</v>
      </c>
      <c r="I17" s="6">
        <f>C17/'[1]Time Interval'!$AJ$16</f>
        <v>4720.794940816736</v>
      </c>
      <c r="J17" s="6">
        <f>'[1]Time Interval'!$AB$16*A17</f>
        <v>0.37432292368352466</v>
      </c>
      <c r="K17" s="6">
        <f t="shared" si="3"/>
        <v>13066.958626063024</v>
      </c>
      <c r="M17" s="6">
        <f t="shared" si="1"/>
        <v>5.0383122385297128</v>
      </c>
      <c r="P17" s="6">
        <f>F17/('[1]Time Interval'!$AI$4^2)</f>
        <v>2828349.411454184</v>
      </c>
      <c r="Q17" s="6">
        <f t="shared" si="4"/>
        <v>10926722.879740842</v>
      </c>
      <c r="R17" s="6"/>
    </row>
    <row r="18" spans="1:18" x14ac:dyDescent="0.3">
      <c r="A18" s="6">
        <f t="shared" si="0"/>
        <v>370</v>
      </c>
      <c r="B18" s="6">
        <v>37</v>
      </c>
      <c r="C18" s="3">
        <v>57.2</v>
      </c>
      <c r="D18" s="3">
        <v>10.41002278</v>
      </c>
      <c r="E18" s="3">
        <v>164.81399999999999</v>
      </c>
      <c r="F18" s="6">
        <f t="shared" si="2"/>
        <v>132.79578420971683</v>
      </c>
      <c r="G18" s="6">
        <f>A18*'[1]Time Interval'!$AF$4</f>
        <v>32.018215790283165</v>
      </c>
      <c r="I18" s="6">
        <f>C18/'[1]Time Interval'!$AJ$16</f>
        <v>4963.7770333587741</v>
      </c>
      <c r="J18" s="6">
        <f>'[1]Time Interval'!$AB$16*A18</f>
        <v>0.3957128050368689</v>
      </c>
      <c r="K18" s="6">
        <f t="shared" si="3"/>
        <v>12970.799302487163</v>
      </c>
      <c r="M18" s="6">
        <f t="shared" si="1"/>
        <v>5.4947045946810116</v>
      </c>
      <c r="P18" s="6">
        <f>F18/('[1]Time Interval'!$AI$4^2)</f>
        <v>2943875.4888171614</v>
      </c>
      <c r="Q18" s="6">
        <f t="shared" si="4"/>
        <v>10536171.77611585</v>
      </c>
      <c r="R18" s="6"/>
    </row>
    <row r="19" spans="1:18" x14ac:dyDescent="0.3">
      <c r="A19" s="6">
        <f t="shared" si="0"/>
        <v>390</v>
      </c>
      <c r="B19" s="6">
        <v>39</v>
      </c>
      <c r="C19" s="3">
        <v>59.6</v>
      </c>
      <c r="D19" s="3">
        <v>10.41002278</v>
      </c>
      <c r="E19" s="3">
        <v>170.39879999999999</v>
      </c>
      <c r="F19" s="6">
        <f t="shared" si="2"/>
        <v>136.64986984267449</v>
      </c>
      <c r="G19" s="6">
        <f>A19*'[1]Time Interval'!$AF$4</f>
        <v>33.748930157325496</v>
      </c>
      <c r="I19" s="6">
        <f>C19/'[1]Time Interval'!$AJ$16</f>
        <v>5172.0473983948068</v>
      </c>
      <c r="J19" s="6">
        <f>'[1]Time Interval'!$AB$16*A19</f>
        <v>0.41710268639021314</v>
      </c>
      <c r="K19" s="6">
        <f t="shared" si="3"/>
        <v>12797.606060029184</v>
      </c>
      <c r="M19" s="6">
        <f t="shared" si="1"/>
        <v>5.7252516406116838</v>
      </c>
      <c r="P19" s="6">
        <f>F19/('[1]Time Interval'!$AI$4^2)</f>
        <v>3029314.5582438568</v>
      </c>
      <c r="Q19" s="6">
        <f t="shared" si="4"/>
        <v>10084681.060410887</v>
      </c>
      <c r="R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I1" workbookViewId="0">
      <selection activeCell="R12" sqref="R12"/>
    </sheetView>
  </sheetViews>
  <sheetFormatPr defaultRowHeight="14.4" x14ac:dyDescent="0.3"/>
  <cols>
    <col min="12" max="12" width="8.88671875" style="6"/>
  </cols>
  <sheetData>
    <row r="1" spans="1:18" x14ac:dyDescent="0.3">
      <c r="A1" s="6">
        <v>30</v>
      </c>
      <c r="B1" s="6">
        <v>3</v>
      </c>
      <c r="C1" s="6">
        <v>5.8</v>
      </c>
      <c r="D1" s="6">
        <v>5.8086560364464699</v>
      </c>
      <c r="E1" s="6">
        <v>10.608000000000001</v>
      </c>
      <c r="F1">
        <f>E1-G1</f>
        <v>6.6930307775229938</v>
      </c>
      <c r="G1">
        <f>A1*'[1]Time Interval'!$AF$5</f>
        <v>3.9149692224770067</v>
      </c>
      <c r="I1">
        <f>C1/'[1]Time Interval'!$AJ$17</f>
        <v>503.3200488370785</v>
      </c>
      <c r="J1">
        <f>'[1]Time Interval'!$AB$17*A1</f>
        <v>2.1275899999111118E-2</v>
      </c>
      <c r="K1">
        <f>I1/(J1^1.004)</f>
        <v>24023.967845966334</v>
      </c>
      <c r="M1">
        <f>C1/D1</f>
        <v>0.99850980392156852</v>
      </c>
      <c r="P1" s="6">
        <f>F1/('[1]Time Interval'!$AI$4^2)</f>
        <v>148374.0569710577</v>
      </c>
      <c r="Q1" s="6">
        <f>P1/(J1^1.3168)</f>
        <v>23615390.52252626</v>
      </c>
      <c r="R1" s="6"/>
    </row>
    <row r="2" spans="1:18" x14ac:dyDescent="0.3">
      <c r="A2" s="6">
        <f t="shared" ref="A2:A15" si="0">B2*10</f>
        <v>60</v>
      </c>
      <c r="B2" s="4">
        <v>6</v>
      </c>
      <c r="C2" s="4">
        <v>10.6</v>
      </c>
      <c r="D2" s="4">
        <v>8.9977220960000004</v>
      </c>
      <c r="E2" s="4">
        <v>25.256399999999999</v>
      </c>
      <c r="F2" s="6">
        <f t="shared" ref="F2:F15" si="1">E2-G2</f>
        <v>17.426461555045986</v>
      </c>
      <c r="G2" s="6">
        <f>A2*'[1]Time Interval'!$AF$5</f>
        <v>7.8299384449540135</v>
      </c>
      <c r="H2" s="6"/>
      <c r="I2" s="6">
        <f>C2/'[1]Time Interval'!$AJ$17</f>
        <v>919.86077890914339</v>
      </c>
      <c r="J2" s="6">
        <f>'[1]Time Interval'!$AB$17*A2</f>
        <v>4.2551799998222235E-2</v>
      </c>
      <c r="K2" s="6">
        <f t="shared" ref="K2:K15" si="2">I2/(J2^1.004)</f>
        <v>21892.153972864988</v>
      </c>
      <c r="M2" s="6">
        <f t="shared" ref="M2:M15" si="3">C2/D2</f>
        <v>1.1780759493241408</v>
      </c>
      <c r="P2" s="6">
        <f>F2/('[1]Time Interval'!$AI$4^2)</f>
        <v>386317.48239610676</v>
      </c>
      <c r="Q2" s="6">
        <f t="shared" ref="Q2:Q15" si="4">P2/(J2^1.3168)</f>
        <v>24682277.114592772</v>
      </c>
      <c r="R2" s="6"/>
    </row>
    <row r="3" spans="1:18" x14ac:dyDescent="0.3">
      <c r="A3" s="6">
        <f t="shared" si="0"/>
        <v>80</v>
      </c>
      <c r="B3" s="6">
        <v>8</v>
      </c>
      <c r="C3" s="4">
        <v>14</v>
      </c>
      <c r="D3" s="4">
        <v>10</v>
      </c>
      <c r="E3" s="4">
        <v>34.741199999999999</v>
      </c>
      <c r="F3" s="6">
        <f t="shared" si="1"/>
        <v>24.301282073394649</v>
      </c>
      <c r="G3" s="6">
        <f>A3*'[1]Time Interval'!$AF$5</f>
        <v>10.43991792660535</v>
      </c>
      <c r="H3" s="6"/>
      <c r="I3" s="6">
        <f>C3/'[1]Time Interval'!$AJ$17</f>
        <v>1214.9104627101894</v>
      </c>
      <c r="J3" s="6">
        <f>'[1]Time Interval'!$AB$17*A3</f>
        <v>5.6735733330962983E-2</v>
      </c>
      <c r="K3" s="6">
        <f t="shared" si="2"/>
        <v>21660.684309415235</v>
      </c>
      <c r="M3" s="6">
        <f t="shared" si="3"/>
        <v>1.4</v>
      </c>
      <c r="P3" s="6">
        <f>F3/('[1]Time Interval'!$AI$4^2)</f>
        <v>538721.5344857591</v>
      </c>
      <c r="Q3" s="6">
        <f t="shared" si="4"/>
        <v>23565999.792913176</v>
      </c>
      <c r="R3" s="6"/>
    </row>
    <row r="4" spans="1:18" x14ac:dyDescent="0.3">
      <c r="A4" s="6">
        <f t="shared" si="0"/>
        <v>100</v>
      </c>
      <c r="B4" s="6">
        <v>10</v>
      </c>
      <c r="C4" s="4">
        <v>18</v>
      </c>
      <c r="D4" s="4">
        <v>10</v>
      </c>
      <c r="E4" s="4">
        <v>48.422400000000003</v>
      </c>
      <c r="F4" s="6">
        <f t="shared" si="1"/>
        <v>35.372502591743313</v>
      </c>
      <c r="G4" s="6">
        <f>A4*'[1]Time Interval'!$AF$5</f>
        <v>13.049897408256689</v>
      </c>
      <c r="H4" s="6"/>
      <c r="I4" s="6">
        <f>C4/'[1]Time Interval'!$AJ$17</f>
        <v>1562.0277377702437</v>
      </c>
      <c r="J4" s="6">
        <f>'[1]Time Interval'!$AB$17*A4</f>
        <v>7.0919666663703723E-2</v>
      </c>
      <c r="K4" s="6">
        <f t="shared" si="2"/>
        <v>22259.683714810817</v>
      </c>
      <c r="M4" s="6">
        <f t="shared" si="3"/>
        <v>1.8</v>
      </c>
      <c r="P4" s="6">
        <f>F4/('[1]Time Interval'!$AI$4^2)</f>
        <v>784153.23180368834</v>
      </c>
      <c r="Q4" s="6">
        <f t="shared" si="4"/>
        <v>25568859.987250771</v>
      </c>
      <c r="R4" s="6"/>
    </row>
    <row r="5" spans="1:18" x14ac:dyDescent="0.3">
      <c r="A5" s="6">
        <f t="shared" si="0"/>
        <v>120</v>
      </c>
      <c r="B5" s="6">
        <v>12</v>
      </c>
      <c r="C5" s="4">
        <v>21.8</v>
      </c>
      <c r="D5" s="4">
        <v>10.79726651</v>
      </c>
      <c r="E5" s="4">
        <v>63.024000000000001</v>
      </c>
      <c r="F5" s="6">
        <f t="shared" si="1"/>
        <v>47.364123110091974</v>
      </c>
      <c r="G5" s="6">
        <f>A5*'[1]Time Interval'!$AF$5</f>
        <v>15.659876889908027</v>
      </c>
      <c r="H5" s="6"/>
      <c r="I5" s="6">
        <f>C5/'[1]Time Interval'!$AJ$17</f>
        <v>1891.7891490772952</v>
      </c>
      <c r="J5" s="6">
        <f>'[1]Time Interval'!$AB$17*A5</f>
        <v>8.5103599996444471E-2</v>
      </c>
      <c r="K5" s="6">
        <f t="shared" si="2"/>
        <v>22449.413877600051</v>
      </c>
      <c r="M5" s="6">
        <f t="shared" si="3"/>
        <v>2.0190295367637452</v>
      </c>
      <c r="N5">
        <f>STDEV(K1:K22)/AVERAGE(K1:K22)*100</f>
        <v>2.3358304369847205</v>
      </c>
      <c r="P5" s="6">
        <f>F5/('[1]Time Interval'!$AI$4^2)</f>
        <v>1049988.7620899011</v>
      </c>
      <c r="Q5" s="6">
        <f t="shared" si="4"/>
        <v>26929557.324132603</v>
      </c>
      <c r="R5" s="6"/>
    </row>
    <row r="6" spans="1:18" x14ac:dyDescent="0.3">
      <c r="A6" s="6">
        <f t="shared" si="0"/>
        <v>140</v>
      </c>
      <c r="B6" s="6">
        <v>14</v>
      </c>
      <c r="C6" s="4">
        <v>25.6</v>
      </c>
      <c r="D6" s="4">
        <v>10.79726651</v>
      </c>
      <c r="E6" s="4">
        <v>76.611599999999996</v>
      </c>
      <c r="F6" s="6">
        <f t="shared" si="1"/>
        <v>58.341743628440632</v>
      </c>
      <c r="G6" s="6">
        <f>A6*'[1]Time Interval'!$AF$5</f>
        <v>18.269856371559364</v>
      </c>
      <c r="H6" s="6"/>
      <c r="I6" s="6">
        <f>C6/'[1]Time Interval'!$AJ$17</f>
        <v>2221.5505603843467</v>
      </c>
      <c r="J6" s="6">
        <f>'[1]Time Interval'!$AB$17*A6</f>
        <v>9.9287533329185218E-2</v>
      </c>
      <c r="K6" s="6">
        <f t="shared" si="2"/>
        <v>22582.597896422099</v>
      </c>
      <c r="M6" s="6">
        <f t="shared" si="3"/>
        <v>2.3709704651904531</v>
      </c>
      <c r="P6" s="6">
        <f>F6/('[1]Time Interval'!$AI$4^2)</f>
        <v>1293345.493343259</v>
      </c>
      <c r="Q6" s="6">
        <f t="shared" si="4"/>
        <v>27077189.54189555</v>
      </c>
      <c r="R6" s="6"/>
    </row>
    <row r="7" spans="1:18" x14ac:dyDescent="0.3">
      <c r="A7" s="6">
        <f t="shared" si="0"/>
        <v>160</v>
      </c>
      <c r="B7" s="6">
        <v>16</v>
      </c>
      <c r="C7" s="4">
        <v>29.2</v>
      </c>
      <c r="D7" s="4">
        <v>11.79954442</v>
      </c>
      <c r="E7" s="4">
        <v>93.2256</v>
      </c>
      <c r="F7" s="6">
        <f t="shared" si="1"/>
        <v>72.345764146789293</v>
      </c>
      <c r="G7" s="6">
        <f>A7*'[1]Time Interval'!$AF$5</f>
        <v>20.8798358532107</v>
      </c>
      <c r="H7" s="6"/>
      <c r="I7" s="6">
        <f>C7/'[1]Time Interval'!$AJ$17</f>
        <v>2533.9561079383952</v>
      </c>
      <c r="J7" s="6">
        <f>'[1]Time Interval'!$AB$17*A7</f>
        <v>0.11347146666192597</v>
      </c>
      <c r="K7" s="6">
        <f t="shared" si="2"/>
        <v>22526.45608983545</v>
      </c>
      <c r="M7" s="6">
        <f t="shared" si="3"/>
        <v>2.4746718144902751</v>
      </c>
      <c r="P7" s="6">
        <f>F7/('[1]Time Interval'!$AI$4^2)</f>
        <v>1603792.7940177533</v>
      </c>
      <c r="Q7" s="6">
        <f t="shared" si="4"/>
        <v>28162648.385171663</v>
      </c>
      <c r="R7" s="6"/>
    </row>
    <row r="8" spans="1:18" x14ac:dyDescent="0.3">
      <c r="A8" s="6">
        <f t="shared" si="0"/>
        <v>180</v>
      </c>
      <c r="B8" s="6">
        <v>18</v>
      </c>
      <c r="C8" s="4">
        <v>33.200000000000003</v>
      </c>
      <c r="D8" s="4">
        <v>12.801822319999999</v>
      </c>
      <c r="E8" s="4">
        <v>103.0848</v>
      </c>
      <c r="F8" s="6">
        <f t="shared" si="1"/>
        <v>79.594984665137957</v>
      </c>
      <c r="G8" s="6">
        <f>A8*'[1]Time Interval'!$AF$5</f>
        <v>23.48981533486204</v>
      </c>
      <c r="H8" s="6"/>
      <c r="I8" s="6">
        <f>C8/'[1]Time Interval'!$AJ$17</f>
        <v>2881.0733829984497</v>
      </c>
      <c r="J8" s="6">
        <f>'[1]Time Interval'!$AB$17*A8</f>
        <v>0.12765539999466671</v>
      </c>
      <c r="K8" s="6">
        <f t="shared" si="2"/>
        <v>22755.740506706887</v>
      </c>
      <c r="M8" s="6">
        <f t="shared" si="3"/>
        <v>2.5933807836195624</v>
      </c>
      <c r="P8" s="6">
        <f>F8/('[1]Time Interval'!$AI$4^2)</f>
        <v>1764496.7103656908</v>
      </c>
      <c r="Q8" s="6">
        <f t="shared" si="4"/>
        <v>26533127.663039103</v>
      </c>
      <c r="R8" s="6"/>
    </row>
    <row r="9" spans="1:18" x14ac:dyDescent="0.3">
      <c r="A9" s="6">
        <f t="shared" si="0"/>
        <v>200</v>
      </c>
      <c r="B9" s="6">
        <v>20</v>
      </c>
      <c r="C9" s="4">
        <v>37</v>
      </c>
      <c r="D9" s="4">
        <v>12.801822319999999</v>
      </c>
      <c r="E9" s="4">
        <v>115.83</v>
      </c>
      <c r="F9" s="6">
        <f t="shared" si="1"/>
        <v>89.730205183486618</v>
      </c>
      <c r="G9" s="6">
        <f>A9*'[1]Time Interval'!$AF$5</f>
        <v>26.099794816513377</v>
      </c>
      <c r="H9" s="6"/>
      <c r="I9" s="6">
        <f>C9/'[1]Time Interval'!$AJ$17</f>
        <v>3210.834794305501</v>
      </c>
      <c r="J9" s="6">
        <f>'[1]Time Interval'!$AB$17*A9</f>
        <v>0.14183933332740745</v>
      </c>
      <c r="K9" s="6">
        <f t="shared" si="2"/>
        <v>22814.664808000471</v>
      </c>
      <c r="M9" s="6">
        <f t="shared" si="3"/>
        <v>2.8902135239133675</v>
      </c>
      <c r="P9" s="6">
        <f>F9/('[1]Time Interval'!$AI$4^2)</f>
        <v>1989178.7470379074</v>
      </c>
      <c r="Q9" s="6">
        <f t="shared" si="4"/>
        <v>26036819.987279288</v>
      </c>
      <c r="R9" s="6"/>
    </row>
    <row r="10" spans="1:18" x14ac:dyDescent="0.3">
      <c r="A10" s="6">
        <f t="shared" si="0"/>
        <v>220</v>
      </c>
      <c r="B10" s="6">
        <v>22</v>
      </c>
      <c r="C10" s="4">
        <v>40.799999999999997</v>
      </c>
      <c r="D10" s="4">
        <v>13.00683371</v>
      </c>
      <c r="E10" s="4">
        <v>127.8732</v>
      </c>
      <c r="F10" s="6">
        <f t="shared" si="1"/>
        <v>99.16342570183528</v>
      </c>
      <c r="G10" s="6">
        <f>A10*'[1]Time Interval'!$AF$5</f>
        <v>28.709774298164714</v>
      </c>
      <c r="H10" s="6"/>
      <c r="I10" s="6">
        <f>C10/'[1]Time Interval'!$AJ$17</f>
        <v>3540.5962056125518</v>
      </c>
      <c r="J10" s="6">
        <f>'[1]Time Interval'!$AB$17*A10</f>
        <v>0.15602326666014821</v>
      </c>
      <c r="K10" s="6">
        <f t="shared" si="2"/>
        <v>22862.002907414058</v>
      </c>
      <c r="M10" s="6">
        <f t="shared" si="3"/>
        <v>3.1368126101767464</v>
      </c>
      <c r="N10">
        <f>AVERAGE(K1:K15)</f>
        <v>22656.186212290795</v>
      </c>
      <c r="P10" s="6">
        <f>F10/('[1]Time Interval'!$AI$4^2)</f>
        <v>2198298.5382258403</v>
      </c>
      <c r="Q10" s="6">
        <f t="shared" si="4"/>
        <v>25380192.592486065</v>
      </c>
      <c r="R10" s="6"/>
    </row>
    <row r="11" spans="1:18" x14ac:dyDescent="0.3">
      <c r="A11" s="6">
        <f t="shared" si="0"/>
        <v>240</v>
      </c>
      <c r="B11" s="6">
        <v>24</v>
      </c>
      <c r="C11" s="4">
        <v>44.2</v>
      </c>
      <c r="D11" s="4">
        <v>13.00683371</v>
      </c>
      <c r="E11" s="4">
        <v>137.38919999999999</v>
      </c>
      <c r="F11" s="6">
        <f t="shared" si="1"/>
        <v>106.06944622018393</v>
      </c>
      <c r="G11" s="6">
        <f>A11*'[1]Time Interval'!$AF$5</f>
        <v>31.319753779816054</v>
      </c>
      <c r="H11" s="6"/>
      <c r="I11" s="6">
        <f>C11/'[1]Time Interval'!$AJ$17</f>
        <v>3835.6458894135985</v>
      </c>
      <c r="J11" s="6">
        <f>'[1]Time Interval'!$AB$17*A11</f>
        <v>0.17020719999288894</v>
      </c>
      <c r="K11" s="6">
        <f t="shared" si="2"/>
        <v>22695.338612911903</v>
      </c>
      <c r="M11" s="6">
        <f t="shared" si="3"/>
        <v>3.3982136610248093</v>
      </c>
      <c r="P11" s="6">
        <f>F11/('[1]Time Interval'!$AI$4^2)</f>
        <v>2351394.2456703493</v>
      </c>
      <c r="Q11" s="6">
        <f t="shared" si="4"/>
        <v>24208825.293264456</v>
      </c>
      <c r="R11" s="6">
        <f>_xlfn.STDEV.P(Q1:Q23)*100/R12</f>
        <v>6.1354288873421821</v>
      </c>
    </row>
    <row r="12" spans="1:18" x14ac:dyDescent="0.3">
      <c r="A12" s="6">
        <f t="shared" si="0"/>
        <v>260</v>
      </c>
      <c r="B12" s="6">
        <v>26</v>
      </c>
      <c r="C12" s="4">
        <v>48.6</v>
      </c>
      <c r="D12" s="4">
        <v>13.59908884</v>
      </c>
      <c r="E12" s="4">
        <v>154.7988</v>
      </c>
      <c r="F12" s="6">
        <f t="shared" si="1"/>
        <v>120.86906673853261</v>
      </c>
      <c r="G12" s="6">
        <f>A12*'[1]Time Interval'!$AF$5</f>
        <v>33.929733261467391</v>
      </c>
      <c r="H12" s="6"/>
      <c r="I12" s="6">
        <f>C12/'[1]Time Interval'!$AJ$17</f>
        <v>4217.4748919796575</v>
      </c>
      <c r="J12" s="6">
        <f>'[1]Time Interval'!$AB$17*A12</f>
        <v>0.1843911333256297</v>
      </c>
      <c r="K12" s="6">
        <f t="shared" si="2"/>
        <v>23027.644276724321</v>
      </c>
      <c r="M12" s="6">
        <f t="shared" si="3"/>
        <v>3.5737688437661532</v>
      </c>
      <c r="P12" s="6">
        <f>F12/('[1]Time Interval'!$AI$4^2)</f>
        <v>2679478.7578936992</v>
      </c>
      <c r="Q12" s="6">
        <f t="shared" si="4"/>
        <v>24826977.013977498</v>
      </c>
      <c r="R12" s="6">
        <f>AVERAGE(Q1:Q23)</f>
        <v>25138753.154459499</v>
      </c>
    </row>
    <row r="13" spans="1:18" x14ac:dyDescent="0.3">
      <c r="A13" s="6">
        <f t="shared" si="0"/>
        <v>280</v>
      </c>
      <c r="B13" s="6">
        <v>28</v>
      </c>
      <c r="C13" s="4">
        <v>51.8</v>
      </c>
      <c r="D13" s="4">
        <v>13.00683371</v>
      </c>
      <c r="E13" s="4">
        <v>161.19479999999999</v>
      </c>
      <c r="F13" s="6">
        <f t="shared" si="1"/>
        <v>124.65508725688126</v>
      </c>
      <c r="G13" s="6">
        <f>A13*'[1]Time Interval'!$AF$5</f>
        <v>36.539712743118727</v>
      </c>
      <c r="H13" s="6"/>
      <c r="I13" s="6">
        <f>C13/'[1]Time Interval'!$AJ$17</f>
        <v>4495.1687120277011</v>
      </c>
      <c r="J13" s="6">
        <f>'[1]Time Interval'!$AB$17*A13</f>
        <v>0.19857506665837044</v>
      </c>
      <c r="K13" s="6">
        <f t="shared" si="2"/>
        <v>22783.979456986992</v>
      </c>
      <c r="M13" s="6">
        <f t="shared" si="3"/>
        <v>3.9825218923322421</v>
      </c>
      <c r="P13" s="6">
        <f>F13/('[1]Time Interval'!$AI$4^2)</f>
        <v>2763408.929852501</v>
      </c>
      <c r="Q13" s="6">
        <f t="shared" si="4"/>
        <v>23224046.335553821</v>
      </c>
      <c r="R13" s="6"/>
    </row>
    <row r="14" spans="1:18" x14ac:dyDescent="0.3">
      <c r="A14" s="6">
        <f t="shared" si="0"/>
        <v>300</v>
      </c>
      <c r="B14" s="6">
        <v>30</v>
      </c>
      <c r="C14" s="4">
        <v>55.4</v>
      </c>
      <c r="D14" s="4">
        <v>12.984054670000001</v>
      </c>
      <c r="E14" s="4">
        <v>171.6</v>
      </c>
      <c r="F14" s="6">
        <f t="shared" si="1"/>
        <v>132.45030777522993</v>
      </c>
      <c r="G14" s="6">
        <f>A14*'[1]Time Interval'!$AF$5</f>
        <v>39.149692224770064</v>
      </c>
      <c r="H14" s="6"/>
      <c r="I14" s="6">
        <f>C14/'[1]Time Interval'!$AJ$17</f>
        <v>4807.5742595817501</v>
      </c>
      <c r="J14" s="6">
        <f>'[1]Time Interval'!$AB$17*A14</f>
        <v>0.2127589999911112</v>
      </c>
      <c r="K14" s="6">
        <f t="shared" si="2"/>
        <v>22736.651708297446</v>
      </c>
      <c r="M14" s="6">
        <f t="shared" si="3"/>
        <v>4.2667719297272484</v>
      </c>
      <c r="P14" s="6">
        <f>F14/('[1]Time Interval'!$AI$4^2)</f>
        <v>2936216.8149104374</v>
      </c>
      <c r="Q14" s="6">
        <f t="shared" si="4"/>
        <v>22533325.047412168</v>
      </c>
      <c r="R14" s="6"/>
    </row>
    <row r="15" spans="1:18" x14ac:dyDescent="0.3">
      <c r="A15" s="6">
        <f t="shared" si="0"/>
        <v>320</v>
      </c>
      <c r="B15" s="6">
        <v>32</v>
      </c>
      <c r="C15" s="4">
        <v>59.2</v>
      </c>
      <c r="D15" s="4">
        <v>13.2118451</v>
      </c>
      <c r="E15" s="4">
        <v>200.05439999999999</v>
      </c>
      <c r="F15" s="6">
        <f t="shared" si="1"/>
        <v>158.2947282935786</v>
      </c>
      <c r="G15" s="6">
        <f>A15*'[1]Time Interval'!$AF$5</f>
        <v>41.7596717064214</v>
      </c>
      <c r="H15" s="6"/>
      <c r="I15" s="6">
        <f>C15/'[1]Time Interval'!$AJ$17</f>
        <v>5137.3356708888014</v>
      </c>
      <c r="J15" s="6">
        <f>'[1]Time Interval'!$AB$17*A15</f>
        <v>0.22694293332385193</v>
      </c>
      <c r="K15" s="6">
        <f t="shared" si="2"/>
        <v>22771.813200404929</v>
      </c>
      <c r="M15" s="6">
        <f t="shared" si="3"/>
        <v>4.4808275870567087</v>
      </c>
      <c r="P15" s="6">
        <f>F15/('[1]Time Interval'!$AI$4^2)</f>
        <v>3509147.3227531924</v>
      </c>
      <c r="Q15" s="6">
        <f t="shared" si="4"/>
        <v>24736060.71539731</v>
      </c>
      <c r="R15" s="6"/>
    </row>
    <row r="16" spans="1:18" x14ac:dyDescent="0.3">
      <c r="P16" s="6"/>
      <c r="Q16" s="6"/>
      <c r="R16" s="6"/>
    </row>
    <row r="17" spans="16:18" x14ac:dyDescent="0.3">
      <c r="P17" s="6"/>
      <c r="Q17" s="6"/>
      <c r="R17" s="6"/>
    </row>
    <row r="18" spans="16:18" x14ac:dyDescent="0.3">
      <c r="P18" s="6"/>
      <c r="Q18" s="6"/>
      <c r="R18" s="6"/>
    </row>
    <row r="19" spans="16:18" x14ac:dyDescent="0.3">
      <c r="P19" s="6"/>
      <c r="Q19" s="6"/>
      <c r="R1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L1" workbookViewId="0">
      <selection activeCell="R12" sqref="R12"/>
    </sheetView>
  </sheetViews>
  <sheetFormatPr defaultRowHeight="14.4" x14ac:dyDescent="0.3"/>
  <cols>
    <col min="12" max="12" width="8.88671875" style="6"/>
  </cols>
  <sheetData>
    <row r="1" spans="1:18" x14ac:dyDescent="0.3">
      <c r="A1" s="5">
        <f>B1*5</f>
        <v>30</v>
      </c>
      <c r="B1" s="5">
        <v>6</v>
      </c>
      <c r="C1" s="5">
        <v>8.6</v>
      </c>
      <c r="D1" s="5">
        <v>7.4031890660000004</v>
      </c>
      <c r="E1" s="5">
        <v>19.609200000000001</v>
      </c>
      <c r="F1" s="6">
        <f t="shared" ref="F1:F15" si="0">E1-G1</f>
        <v>13.045753586356732</v>
      </c>
      <c r="G1" s="6">
        <f>A1*'[1]Time Interval'!$AF$7</f>
        <v>6.5634464136432689</v>
      </c>
      <c r="H1" s="6"/>
      <c r="I1" s="6">
        <f>C1/'[1]Time Interval'!$AJ$19</f>
        <v>746.30214137911639</v>
      </c>
      <c r="J1" s="6">
        <f>'[1]Time Interval'!$AB$19*A1</f>
        <v>1.26906640852398E-2</v>
      </c>
      <c r="K1" s="6">
        <f t="shared" ref="K1:K15" si="1">I1/(J1^0.92509)</f>
        <v>42399.657808806602</v>
      </c>
      <c r="M1" s="6">
        <f t="shared" ref="M1:M15" si="2">C1/D1</f>
        <v>1.1616615384708318</v>
      </c>
      <c r="P1" s="6">
        <f>F1/('[1]Time Interval'!$AI$4^2)</f>
        <v>289204.01686376741</v>
      </c>
      <c r="Q1" s="6">
        <f>P1/(J1^1.1669)</f>
        <v>47233315.788687848</v>
      </c>
      <c r="R1" s="6"/>
    </row>
    <row r="2" spans="1:18" x14ac:dyDescent="0.3">
      <c r="A2" s="6">
        <f t="shared" ref="A2:A15" si="3">B2*5</f>
        <v>45</v>
      </c>
      <c r="B2" s="5">
        <v>9</v>
      </c>
      <c r="C2" s="5">
        <v>12.4</v>
      </c>
      <c r="D2" s="5">
        <v>9.4077448750000006</v>
      </c>
      <c r="E2" s="5">
        <v>31.215599999999998</v>
      </c>
      <c r="F2" s="6">
        <f t="shared" si="0"/>
        <v>21.370430379535094</v>
      </c>
      <c r="G2" s="6">
        <f>A2*'[1]Time Interval'!$AF$7</f>
        <v>9.8451696204649028</v>
      </c>
      <c r="H2" s="6"/>
      <c r="I2" s="6">
        <f>C2/'[1]Time Interval'!$AJ$19</f>
        <v>1076.0635526861679</v>
      </c>
      <c r="J2" s="6">
        <f>'[1]Time Interval'!$AB$19*A2</f>
        <v>1.9035996127859701E-2</v>
      </c>
      <c r="K2" s="6">
        <f t="shared" si="1"/>
        <v>42013.157546936272</v>
      </c>
      <c r="M2" s="6">
        <f t="shared" si="2"/>
        <v>1.3180629539552644</v>
      </c>
      <c r="P2" s="6">
        <f>F2/('[1]Time Interval'!$AI$4^2)</f>
        <v>473749.12203864713</v>
      </c>
      <c r="Q2" s="6">
        <f t="shared" ref="Q2:Q15" si="4">P2/(J2^1.1669)</f>
        <v>48207170.490277193</v>
      </c>
      <c r="R2" s="6"/>
    </row>
    <row r="3" spans="1:18" x14ac:dyDescent="0.3">
      <c r="A3" s="6">
        <f t="shared" si="3"/>
        <v>60</v>
      </c>
      <c r="B3" s="6">
        <v>12</v>
      </c>
      <c r="C3" s="5">
        <v>16.399999999999999</v>
      </c>
      <c r="D3" s="5">
        <v>10</v>
      </c>
      <c r="E3" s="5">
        <v>45.1464</v>
      </c>
      <c r="F3" s="6">
        <f t="shared" si="0"/>
        <v>32.01950717271346</v>
      </c>
      <c r="G3" s="6">
        <f>A3*'[1]Time Interval'!$AF$7</f>
        <v>13.126892827286538</v>
      </c>
      <c r="H3" s="6"/>
      <c r="I3" s="6">
        <f>C3/'[1]Time Interval'!$AJ$19</f>
        <v>1423.1808277462219</v>
      </c>
      <c r="J3" s="6">
        <f>'[1]Time Interval'!$AB$19*A3</f>
        <v>2.5381328170479601E-2</v>
      </c>
      <c r="K3" s="6">
        <f t="shared" si="1"/>
        <v>42582.181791203591</v>
      </c>
      <c r="M3" s="6">
        <f t="shared" si="2"/>
        <v>1.64</v>
      </c>
      <c r="P3" s="6">
        <f>F3/('[1]Time Interval'!$AI$4^2)</f>
        <v>709822.55115037924</v>
      </c>
      <c r="Q3" s="6">
        <f t="shared" si="4"/>
        <v>51632363.354227036</v>
      </c>
      <c r="R3" s="6"/>
    </row>
    <row r="4" spans="1:18" x14ac:dyDescent="0.3">
      <c r="A4" s="6">
        <f t="shared" si="3"/>
        <v>75</v>
      </c>
      <c r="B4" s="6">
        <v>15</v>
      </c>
      <c r="C4" s="5">
        <v>21</v>
      </c>
      <c r="D4" s="5">
        <v>10.387243740000001</v>
      </c>
      <c r="E4" s="5">
        <v>58.952399999999997</v>
      </c>
      <c r="F4" s="6">
        <f t="shared" si="0"/>
        <v>42.543783965891826</v>
      </c>
      <c r="G4" s="6">
        <f>A4*'[1]Time Interval'!$AF$7</f>
        <v>16.408616034108171</v>
      </c>
      <c r="H4" s="6"/>
      <c r="I4" s="6">
        <f>C4/'[1]Time Interval'!$AJ$19</f>
        <v>1822.3656940652843</v>
      </c>
      <c r="J4" s="6">
        <f>'[1]Time Interval'!$AB$19*A4</f>
        <v>3.17266602130995E-2</v>
      </c>
      <c r="K4" s="6">
        <f t="shared" si="1"/>
        <v>44356.050826764935</v>
      </c>
      <c r="M4" s="6">
        <f t="shared" si="2"/>
        <v>2.0217105254911441</v>
      </c>
      <c r="P4" s="6">
        <f>F4/('[1]Time Interval'!$AI$4^2)</f>
        <v>943129.35884268291</v>
      </c>
      <c r="Q4" s="6">
        <f t="shared" si="4"/>
        <v>52876071.556923494</v>
      </c>
      <c r="R4" s="6"/>
    </row>
    <row r="5" spans="1:18" x14ac:dyDescent="0.3">
      <c r="A5" s="6">
        <f t="shared" si="3"/>
        <v>90</v>
      </c>
      <c r="B5" s="6">
        <v>18</v>
      </c>
      <c r="C5" s="5">
        <v>23.8</v>
      </c>
      <c r="D5" s="5">
        <v>11.002277899999999</v>
      </c>
      <c r="E5" s="5">
        <v>73.460400000000007</v>
      </c>
      <c r="F5" s="6">
        <f t="shared" si="0"/>
        <v>53.770060759070205</v>
      </c>
      <c r="G5" s="6">
        <f>A5*'[1]Time Interval'!$AF$7</f>
        <v>19.690339240929806</v>
      </c>
      <c r="H5" s="6"/>
      <c r="I5" s="6">
        <f>C5/'[1]Time Interval'!$AJ$19</f>
        <v>2065.3477866073222</v>
      </c>
      <c r="J5" s="6">
        <f>'[1]Time Interval'!$AB$19*A5</f>
        <v>3.8071992255719403E-2</v>
      </c>
      <c r="K5" s="6">
        <f t="shared" si="1"/>
        <v>42467.897049241219</v>
      </c>
      <c r="M5" s="6">
        <f t="shared" si="2"/>
        <v>2.1631884066480453</v>
      </c>
      <c r="N5">
        <f>STDEV(K1:K22)/AVERAGE(K1:K22)*100</f>
        <v>2.3555965746152916</v>
      </c>
      <c r="P5" s="6">
        <f>F5/('[1]Time Interval'!$AI$4^2)</f>
        <v>1191998.4120192712</v>
      </c>
      <c r="Q5" s="6">
        <f t="shared" si="4"/>
        <v>54021544.682828285</v>
      </c>
      <c r="R5" s="6"/>
    </row>
    <row r="6" spans="1:18" x14ac:dyDescent="0.3">
      <c r="A6" s="6">
        <f t="shared" si="3"/>
        <v>105</v>
      </c>
      <c r="B6" s="6">
        <v>21</v>
      </c>
      <c r="C6" s="5">
        <v>27.6</v>
      </c>
      <c r="D6" s="5">
        <v>11.41230068</v>
      </c>
      <c r="E6" s="5">
        <v>85.862399999999994</v>
      </c>
      <c r="F6" s="6">
        <f t="shared" si="0"/>
        <v>62.890337552248553</v>
      </c>
      <c r="G6" s="6">
        <f>A6*'[1]Time Interval'!$AF$7</f>
        <v>22.972062447751441</v>
      </c>
      <c r="H6" s="6"/>
      <c r="I6" s="6">
        <f>C6/'[1]Time Interval'!$AJ$19</f>
        <v>2395.1091979143735</v>
      </c>
      <c r="J6" s="6">
        <f>'[1]Time Interval'!$AB$19*A6</f>
        <v>4.4417324298339306E-2</v>
      </c>
      <c r="K6" s="6">
        <f t="shared" si="1"/>
        <v>42703.26438443159</v>
      </c>
      <c r="M6" s="6">
        <f t="shared" si="2"/>
        <v>2.4184431144868856</v>
      </c>
      <c r="P6" s="6">
        <f>F6/('[1]Time Interval'!$AI$4^2)</f>
        <v>1394180.728743006</v>
      </c>
      <c r="Q6" s="6">
        <f t="shared" si="4"/>
        <v>52782528.133873627</v>
      </c>
      <c r="R6" s="6"/>
    </row>
    <row r="7" spans="1:18" x14ac:dyDescent="0.3">
      <c r="A7" s="6">
        <f t="shared" si="3"/>
        <v>120</v>
      </c>
      <c r="B7" s="6">
        <v>24</v>
      </c>
      <c r="C7" s="5">
        <v>31</v>
      </c>
      <c r="D7" s="5">
        <v>12.391799539999999</v>
      </c>
      <c r="E7" s="5">
        <v>101.322</v>
      </c>
      <c r="F7" s="6">
        <f t="shared" si="0"/>
        <v>75.068214345426924</v>
      </c>
      <c r="G7" s="6">
        <f>A7*'[1]Time Interval'!$AF$7</f>
        <v>26.253785654573075</v>
      </c>
      <c r="H7" s="6"/>
      <c r="I7" s="6">
        <f>C7/'[1]Time Interval'!$AJ$19</f>
        <v>2690.1588817154197</v>
      </c>
      <c r="J7" s="6">
        <f>'[1]Time Interval'!$AB$19*A7</f>
        <v>5.0762656340959202E-2</v>
      </c>
      <c r="K7" s="6">
        <f t="shared" si="1"/>
        <v>42390.244039553909</v>
      </c>
      <c r="M7" s="6">
        <f t="shared" si="2"/>
        <v>2.5016544126568401</v>
      </c>
      <c r="P7" s="6">
        <f>F7/('[1]Time Interval'!$AI$4^2)</f>
        <v>1664145.270242735</v>
      </c>
      <c r="Q7" s="6">
        <f t="shared" si="4"/>
        <v>53912757.392797999</v>
      </c>
      <c r="R7" s="6"/>
    </row>
    <row r="8" spans="1:18" x14ac:dyDescent="0.3">
      <c r="A8" s="6">
        <f t="shared" si="3"/>
        <v>135</v>
      </c>
      <c r="B8" s="6">
        <v>27</v>
      </c>
      <c r="C8" s="5">
        <v>34.4</v>
      </c>
      <c r="D8" s="5">
        <v>12.801822319999999</v>
      </c>
      <c r="E8" s="5">
        <v>111.36839999999999</v>
      </c>
      <c r="F8" s="6">
        <f t="shared" si="0"/>
        <v>81.832891138605277</v>
      </c>
      <c r="G8" s="6">
        <f>A8*'[1]Time Interval'!$AF$7</f>
        <v>29.53550886139471</v>
      </c>
      <c r="H8" s="6"/>
      <c r="I8" s="6">
        <f>C8/'[1]Time Interval'!$AJ$19</f>
        <v>2985.2085655164656</v>
      </c>
      <c r="J8" s="6">
        <f>'[1]Time Interval'!$AB$19*A8</f>
        <v>5.7107988383579104E-2</v>
      </c>
      <c r="K8" s="6">
        <f t="shared" si="1"/>
        <v>42183.438600768044</v>
      </c>
      <c r="M8" s="6">
        <f t="shared" si="2"/>
        <v>2.6871174384491847</v>
      </c>
      <c r="P8" s="6">
        <f>F8/('[1]Time Interval'!$AI$4^2)</f>
        <v>1814107.6076747607</v>
      </c>
      <c r="Q8" s="6">
        <f t="shared" si="4"/>
        <v>51223998.457296424</v>
      </c>
      <c r="R8" s="6"/>
    </row>
    <row r="9" spans="1:18" x14ac:dyDescent="0.3">
      <c r="A9" s="6">
        <f t="shared" si="3"/>
        <v>150</v>
      </c>
      <c r="B9" s="6">
        <v>30</v>
      </c>
      <c r="C9" s="5">
        <v>37.799999999999997</v>
      </c>
      <c r="D9" s="5">
        <v>13.2118451</v>
      </c>
      <c r="E9" s="5">
        <v>123.1152</v>
      </c>
      <c r="F9" s="6">
        <f t="shared" si="0"/>
        <v>90.29796793178366</v>
      </c>
      <c r="G9" s="6">
        <f>A9*'[1]Time Interval'!$AF$7</f>
        <v>32.817232068216342</v>
      </c>
      <c r="H9" s="6"/>
      <c r="I9" s="6">
        <f>C9/'[1]Time Interval'!$AJ$19</f>
        <v>3280.2582493175114</v>
      </c>
      <c r="J9" s="6">
        <f>'[1]Time Interval'!$AB$19*A9</f>
        <v>6.3453320426199E-2</v>
      </c>
      <c r="K9" s="6">
        <f t="shared" si="1"/>
        <v>42048.018911033541</v>
      </c>
      <c r="M9" s="6">
        <f t="shared" si="2"/>
        <v>2.8610689660598578</v>
      </c>
      <c r="P9" s="6">
        <f>F9/('[1]Time Interval'!$AI$4^2)</f>
        <v>2001765.1619464979</v>
      </c>
      <c r="Q9" s="6">
        <f t="shared" si="4"/>
        <v>49983785.262039095</v>
      </c>
      <c r="R9" s="6"/>
    </row>
    <row r="10" spans="1:18" x14ac:dyDescent="0.3">
      <c r="A10" s="6">
        <f t="shared" si="3"/>
        <v>165</v>
      </c>
      <c r="B10" s="6">
        <v>33</v>
      </c>
      <c r="C10" s="5">
        <v>41</v>
      </c>
      <c r="D10" s="5">
        <v>13.394077449999999</v>
      </c>
      <c r="E10" s="5">
        <v>134.4408</v>
      </c>
      <c r="F10" s="6">
        <f t="shared" si="0"/>
        <v>98.341844724962016</v>
      </c>
      <c r="G10" s="6">
        <f>A10*'[1]Time Interval'!$AF$7</f>
        <v>36.09895527503798</v>
      </c>
      <c r="H10" s="6"/>
      <c r="I10" s="6">
        <f>C10/'[1]Time Interval'!$AJ$19</f>
        <v>3557.952069365555</v>
      </c>
      <c r="J10" s="6">
        <f>'[1]Time Interval'!$AB$19*A10</f>
        <v>6.9798652468818903E-2</v>
      </c>
      <c r="K10" s="6">
        <f t="shared" si="1"/>
        <v>41758.571785650071</v>
      </c>
      <c r="M10" s="6">
        <f t="shared" si="2"/>
        <v>3.0610544214823845</v>
      </c>
      <c r="P10" s="6">
        <f>F10/('[1]Time Interval'!$AI$4^2)</f>
        <v>2180085.3689276637</v>
      </c>
      <c r="Q10" s="6">
        <f t="shared" si="4"/>
        <v>48706664.70897916</v>
      </c>
      <c r="R10" s="6"/>
    </row>
    <row r="11" spans="1:18" x14ac:dyDescent="0.3">
      <c r="A11" s="6">
        <f t="shared" si="3"/>
        <v>180</v>
      </c>
      <c r="B11" s="6">
        <v>36</v>
      </c>
      <c r="C11" s="5">
        <v>43.8</v>
      </c>
      <c r="D11" s="5">
        <v>14.009111620000001</v>
      </c>
      <c r="E11" s="5">
        <v>154.26840000000001</v>
      </c>
      <c r="F11" s="6">
        <f t="shared" si="0"/>
        <v>114.88772151814041</v>
      </c>
      <c r="G11" s="6">
        <f>A11*'[1]Time Interval'!$AF$7</f>
        <v>39.380678481859611</v>
      </c>
      <c r="H11" s="6"/>
      <c r="I11" s="6">
        <f>C11/'[1]Time Interval'!$AJ$19</f>
        <v>3800.9341619075926</v>
      </c>
      <c r="J11" s="6">
        <f>'[1]Time Interval'!$AB$19*A11</f>
        <v>7.6143984511438806E-2</v>
      </c>
      <c r="K11" s="6">
        <f t="shared" si="1"/>
        <v>41160.256321703273</v>
      </c>
      <c r="M11" s="6">
        <f t="shared" si="2"/>
        <v>3.1265365847659652</v>
      </c>
      <c r="P11" s="6">
        <f>F11/('[1]Time Interval'!$AI$4^2)</f>
        <v>2546881.660107384</v>
      </c>
      <c r="Q11" s="6">
        <f t="shared" si="4"/>
        <v>51407701.384399787</v>
      </c>
      <c r="R11" s="6">
        <f>_xlfn.STDEV.P(Q1:Q23)*100/R12</f>
        <v>4.3278730241785475</v>
      </c>
    </row>
    <row r="12" spans="1:18" x14ac:dyDescent="0.3">
      <c r="A12" s="6">
        <f t="shared" si="3"/>
        <v>195</v>
      </c>
      <c r="B12" s="6">
        <v>39</v>
      </c>
      <c r="C12" s="5">
        <v>48</v>
      </c>
      <c r="D12" s="5">
        <v>14.21412301</v>
      </c>
      <c r="E12" s="5">
        <v>167.5908</v>
      </c>
      <c r="F12" s="6">
        <f t="shared" si="0"/>
        <v>124.92839831131874</v>
      </c>
      <c r="G12" s="6">
        <f>A12*'[1]Time Interval'!$AF$7</f>
        <v>42.66240168868125</v>
      </c>
      <c r="H12" s="6"/>
      <c r="I12" s="6">
        <f>C12/'[1]Time Interval'!$AJ$19</f>
        <v>4165.4073007206498</v>
      </c>
      <c r="J12" s="6">
        <f>'[1]Time Interval'!$AB$19*A12</f>
        <v>8.2489316554058709E-2</v>
      </c>
      <c r="K12" s="6">
        <f t="shared" si="1"/>
        <v>41887.758463990307</v>
      </c>
      <c r="M12" s="6">
        <f t="shared" si="2"/>
        <v>3.3769230761708457</v>
      </c>
      <c r="P12" s="6">
        <f>F12/('[1]Time Interval'!$AI$4^2)</f>
        <v>2769467.809799402</v>
      </c>
      <c r="Q12" s="6">
        <f t="shared" si="4"/>
        <v>50915714.101631925</v>
      </c>
      <c r="R12" s="6">
        <f>AVERAGE(Q1:Q23)</f>
        <v>50577232.10076385</v>
      </c>
    </row>
    <row r="13" spans="1:18" x14ac:dyDescent="0.3">
      <c r="A13" s="6">
        <f t="shared" si="3"/>
        <v>210</v>
      </c>
      <c r="B13" s="6">
        <v>42</v>
      </c>
      <c r="C13" s="5">
        <v>50.8</v>
      </c>
      <c r="D13" s="5">
        <v>14.783599089999999</v>
      </c>
      <c r="E13" s="5">
        <v>179.6652</v>
      </c>
      <c r="F13" s="6">
        <f t="shared" si="0"/>
        <v>133.72107510449712</v>
      </c>
      <c r="G13" s="6">
        <f>A13*'[1]Time Interval'!$AF$7</f>
        <v>45.944124895502881</v>
      </c>
      <c r="H13" s="6"/>
      <c r="I13" s="6">
        <f>C13/'[1]Time Interval'!$AJ$19</f>
        <v>4408.389393262687</v>
      </c>
      <c r="J13" s="6">
        <f>'[1]Time Interval'!$AB$19*A13</f>
        <v>8.8834648596678611E-2</v>
      </c>
      <c r="K13" s="6">
        <f t="shared" si="1"/>
        <v>41393.85431000431</v>
      </c>
      <c r="M13" s="6">
        <f t="shared" si="2"/>
        <v>3.4362403695296635</v>
      </c>
      <c r="N13">
        <f>AVERAGE(K1:K15)</f>
        <v>42003.598259845217</v>
      </c>
      <c r="P13" s="6">
        <f>F13/('[1]Time Interval'!$AI$4^2)</f>
        <v>2964387.7452971386</v>
      </c>
      <c r="Q13" s="6">
        <f t="shared" si="4"/>
        <v>49984369.67229221</v>
      </c>
      <c r="R13" s="6"/>
    </row>
    <row r="14" spans="1:18" x14ac:dyDescent="0.3">
      <c r="A14" s="6">
        <f t="shared" si="3"/>
        <v>225</v>
      </c>
      <c r="B14" s="6">
        <v>45</v>
      </c>
      <c r="C14" s="5">
        <v>53.2</v>
      </c>
      <c r="D14" s="5">
        <v>15.01138952</v>
      </c>
      <c r="E14" s="5">
        <v>186.12360000000001</v>
      </c>
      <c r="F14" s="6">
        <f t="shared" si="0"/>
        <v>136.89775189767551</v>
      </c>
      <c r="G14" s="6">
        <f>A14*'[1]Time Interval'!$AF$7</f>
        <v>49.22584810232452</v>
      </c>
      <c r="H14" s="6"/>
      <c r="I14" s="6">
        <f>C14/'[1]Time Interval'!$AJ$19</f>
        <v>4616.6597582987206</v>
      </c>
      <c r="J14" s="6">
        <f>'[1]Time Interval'!$AB$19*A14</f>
        <v>9.5179980639298514E-2</v>
      </c>
      <c r="K14" s="6">
        <f t="shared" si="1"/>
        <v>40669.151207814124</v>
      </c>
      <c r="M14" s="6">
        <f t="shared" si="2"/>
        <v>3.5439757211762766</v>
      </c>
      <c r="P14" s="6">
        <f>F14/('[1]Time Interval'!$AI$4^2)</f>
        <v>3034809.7169206012</v>
      </c>
      <c r="Q14" s="6">
        <f t="shared" si="4"/>
        <v>47213542.907568082</v>
      </c>
      <c r="R14" s="6"/>
    </row>
    <row r="15" spans="1:18" x14ac:dyDescent="0.3">
      <c r="A15" s="6">
        <f t="shared" si="3"/>
        <v>240</v>
      </c>
      <c r="B15" s="6">
        <v>48</v>
      </c>
      <c r="C15" s="5">
        <v>55.6</v>
      </c>
      <c r="D15" s="5">
        <v>15.60364465</v>
      </c>
      <c r="E15" s="5">
        <v>204.31319999999999</v>
      </c>
      <c r="F15" s="6">
        <f t="shared" si="0"/>
        <v>151.80562869085384</v>
      </c>
      <c r="G15" s="6">
        <f>A15*'[1]Time Interval'!$AF$7</f>
        <v>52.507571309146151</v>
      </c>
      <c r="H15" s="6"/>
      <c r="I15" s="6">
        <f>C15/'[1]Time Interval'!$AJ$19</f>
        <v>4824.9301233347524</v>
      </c>
      <c r="J15" s="6">
        <f>'[1]Time Interval'!$AB$19*A15</f>
        <v>0.1015253126819184</v>
      </c>
      <c r="K15" s="6">
        <f t="shared" si="1"/>
        <v>40040.470849776553</v>
      </c>
      <c r="M15" s="6">
        <f t="shared" si="2"/>
        <v>3.5632700722904507</v>
      </c>
      <c r="P15" s="6">
        <f>F15/('[1]Time Interval'!$AI$4^2)</f>
        <v>3365294.1019703234</v>
      </c>
      <c r="Q15" s="6">
        <f t="shared" si="4"/>
        <v>48556953.617635705</v>
      </c>
      <c r="R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H1" workbookViewId="0">
      <selection activeCell="T29" sqref="T29"/>
    </sheetView>
  </sheetViews>
  <sheetFormatPr defaultRowHeight="14.4" x14ac:dyDescent="0.3"/>
  <cols>
    <col min="12" max="12" width="8.88671875" style="6"/>
  </cols>
  <sheetData>
    <row r="1" spans="1:18" x14ac:dyDescent="0.3">
      <c r="A1" s="6">
        <v>30</v>
      </c>
      <c r="B1" s="6">
        <v>6</v>
      </c>
      <c r="C1" s="6">
        <v>8.8000000000000007</v>
      </c>
      <c r="D1" s="6">
        <v>8.3959044368600679</v>
      </c>
      <c r="E1" s="6">
        <v>21.668400000000002</v>
      </c>
      <c r="F1" s="6">
        <f t="shared" ref="F1:F13" si="0">E1-G1</f>
        <v>13.869511552966891</v>
      </c>
      <c r="G1" s="6">
        <f>A1*'[1]Time Interval'!$AF$8</f>
        <v>7.7988884470331099</v>
      </c>
      <c r="H1" s="6"/>
      <c r="I1" s="6">
        <f>C1/'[1]Time Interval'!$AJ$20</f>
        <v>763.65800513211911</v>
      </c>
      <c r="J1" s="6">
        <f>'[1]Time Interval'!$AB$20*A1</f>
        <v>1.0680303256383401E-2</v>
      </c>
      <c r="K1" s="6">
        <f t="shared" ref="K1:K13" si="1">I1/(J1^0.9662)</f>
        <v>61331.198228199653</v>
      </c>
      <c r="M1" s="6">
        <f t="shared" ref="M1:M13" si="2">C1/D1</f>
        <v>1.0481300813008132</v>
      </c>
      <c r="P1" s="6">
        <f>F1/('[1]Time Interval'!$AI$4^2)</f>
        <v>307465.44663018064</v>
      </c>
      <c r="Q1" s="6">
        <f>P1/(J1^1.1884)</f>
        <v>67706066.708401933</v>
      </c>
      <c r="R1" s="6"/>
    </row>
    <row r="2" spans="1:18" x14ac:dyDescent="0.3">
      <c r="A2" s="6">
        <v>50</v>
      </c>
      <c r="B2" s="6">
        <v>10</v>
      </c>
      <c r="C2" s="6">
        <v>14</v>
      </c>
      <c r="D2" s="6">
        <v>10.193401590000001</v>
      </c>
      <c r="E2" s="6">
        <v>42.104399999999998</v>
      </c>
      <c r="F2" s="6">
        <f t="shared" si="0"/>
        <v>29.106252588278149</v>
      </c>
      <c r="G2" s="6">
        <f>A2*'[1]Time Interval'!$AF$8</f>
        <v>12.998147411721849</v>
      </c>
      <c r="H2" s="6"/>
      <c r="I2" s="6">
        <f>C2/'[1]Time Interval'!$AJ$20</f>
        <v>1214.9104627101894</v>
      </c>
      <c r="J2" s="6">
        <f>'[1]Time Interval'!$AB$20*A2</f>
        <v>1.7800505427305668E-2</v>
      </c>
      <c r="K2" s="6">
        <f t="shared" si="1"/>
        <v>59562.998294345671</v>
      </c>
      <c r="M2" s="6">
        <f t="shared" si="2"/>
        <v>1.3734375003663521</v>
      </c>
      <c r="P2" s="6">
        <f>F2/('[1]Time Interval'!$AI$4^2)</f>
        <v>645240.23918285966</v>
      </c>
      <c r="Q2" s="6">
        <f t="shared" ref="Q2:Q13" si="3">P2/(J2^1.1884)</f>
        <v>77429714.509462014</v>
      </c>
      <c r="R2" s="6"/>
    </row>
    <row r="3" spans="1:18" x14ac:dyDescent="0.3">
      <c r="A3" s="6">
        <v>65</v>
      </c>
      <c r="B3" s="6">
        <v>13</v>
      </c>
      <c r="C3" s="6">
        <v>18.8</v>
      </c>
      <c r="D3" s="6">
        <v>11.19453925</v>
      </c>
      <c r="E3" s="6">
        <v>55.692</v>
      </c>
      <c r="F3" s="6">
        <f t="shared" si="0"/>
        <v>38.794408364761594</v>
      </c>
      <c r="G3" s="6">
        <f>A3*'[1]Time Interval'!$AF$8</f>
        <v>16.897591635238406</v>
      </c>
      <c r="H3" s="6"/>
      <c r="I3" s="6">
        <f>C3/'[1]Time Interval'!$AJ$20</f>
        <v>1631.4511927822546</v>
      </c>
      <c r="J3" s="6">
        <f>'[1]Time Interval'!$AB$20*A3</f>
        <v>2.3140657055497369E-2</v>
      </c>
      <c r="K3" s="6">
        <f t="shared" si="1"/>
        <v>62074.652615896033</v>
      </c>
      <c r="M3" s="6">
        <f t="shared" si="2"/>
        <v>1.6793902437744368</v>
      </c>
      <c r="N3">
        <f>STDEV(K1:K21)/AVERAGE(K1:K21)*100</f>
        <v>3.2078160611478377</v>
      </c>
      <c r="P3" s="6">
        <f>F3/('[1]Time Interval'!$AI$4^2)</f>
        <v>860011.54756408697</v>
      </c>
      <c r="Q3" s="6">
        <f t="shared" si="3"/>
        <v>75557958.853205487</v>
      </c>
      <c r="R3" s="6"/>
    </row>
    <row r="4" spans="1:18" x14ac:dyDescent="0.3">
      <c r="A4" s="6">
        <v>80</v>
      </c>
      <c r="B4" s="6">
        <v>16</v>
      </c>
      <c r="C4" s="6">
        <v>23.6</v>
      </c>
      <c r="D4" s="6">
        <v>12.400455060000001</v>
      </c>
      <c r="E4" s="6">
        <v>76.44</v>
      </c>
      <c r="F4" s="6">
        <f t="shared" si="0"/>
        <v>55.642964141245038</v>
      </c>
      <c r="G4" s="6">
        <f>A4*'[1]Time Interval'!$AF$8</f>
        <v>20.79703585875496</v>
      </c>
      <c r="H4" s="6"/>
      <c r="I4" s="6">
        <f>C4/'[1]Time Interval'!$AJ$20</f>
        <v>2047.9919228543195</v>
      </c>
      <c r="J4" s="6">
        <f>'[1]Time Interval'!$AB$20*A4</f>
        <v>2.848080868368907E-2</v>
      </c>
      <c r="K4" s="6">
        <f t="shared" si="1"/>
        <v>63758.749592184162</v>
      </c>
      <c r="M4" s="6">
        <f t="shared" si="2"/>
        <v>1.9031559636973516</v>
      </c>
      <c r="P4" s="6">
        <f>F4/('[1]Time Interval'!$AI$4^2)</f>
        <v>1233517.7598850133</v>
      </c>
      <c r="Q4" s="6">
        <f t="shared" si="3"/>
        <v>84675044.551115841</v>
      </c>
      <c r="R4" s="6"/>
    </row>
    <row r="5" spans="1:18" x14ac:dyDescent="0.3">
      <c r="A5" s="6">
        <v>95</v>
      </c>
      <c r="B5" s="6">
        <v>19</v>
      </c>
      <c r="C5" s="6">
        <v>27.4</v>
      </c>
      <c r="D5" s="6">
        <v>12.19567691</v>
      </c>
      <c r="E5" s="6">
        <v>87.859200000000001</v>
      </c>
      <c r="F5" s="6">
        <f t="shared" si="0"/>
        <v>63.162719917728488</v>
      </c>
      <c r="G5" s="6">
        <f>A5*'[1]Time Interval'!$AF$8</f>
        <v>24.696480082271513</v>
      </c>
      <c r="H5" s="6"/>
      <c r="I5" s="6">
        <f>C5/'[1]Time Interval'!$AJ$20</f>
        <v>2377.7533341613707</v>
      </c>
      <c r="J5" s="6">
        <f>'[1]Time Interval'!$AB$20*A5</f>
        <v>3.3820960311880768E-2</v>
      </c>
      <c r="K5" s="6">
        <f t="shared" si="1"/>
        <v>62699.972324647293</v>
      </c>
      <c r="M5" s="6">
        <f t="shared" si="2"/>
        <v>2.2466977603787637</v>
      </c>
      <c r="P5" s="6">
        <f>F5/('[1]Time Interval'!$AI$4^2)</f>
        <v>1400219.0211036738</v>
      </c>
      <c r="Q5" s="6">
        <f t="shared" si="3"/>
        <v>78363063.906446964</v>
      </c>
      <c r="R5" s="6"/>
    </row>
    <row r="6" spans="1:18" x14ac:dyDescent="0.3">
      <c r="A6" s="6">
        <v>110</v>
      </c>
      <c r="B6" s="6">
        <v>22</v>
      </c>
      <c r="C6" s="6">
        <v>30.8</v>
      </c>
      <c r="D6" s="6">
        <v>12.400455060000001</v>
      </c>
      <c r="E6" s="6">
        <v>102.8976</v>
      </c>
      <c r="F6" s="6">
        <f t="shared" si="0"/>
        <v>74.301675694211923</v>
      </c>
      <c r="G6" s="6">
        <f>A6*'[1]Time Interval'!$AF$8</f>
        <v>28.595924305788071</v>
      </c>
      <c r="H6" s="6"/>
      <c r="I6" s="6">
        <f>C6/'[1]Time Interval'!$AJ$20</f>
        <v>2672.803017962417</v>
      </c>
      <c r="J6" s="6">
        <f>'[1]Time Interval'!$AB$20*A6</f>
        <v>3.916111194007247E-2</v>
      </c>
      <c r="K6" s="6">
        <f t="shared" si="1"/>
        <v>61171.684205321915</v>
      </c>
      <c r="M6" s="6">
        <f t="shared" si="2"/>
        <v>2.4837798170287471</v>
      </c>
      <c r="P6" s="6">
        <f>F6/('[1]Time Interval'!$AI$4^2)</f>
        <v>1647152.3034857551</v>
      </c>
      <c r="Q6" s="6">
        <f t="shared" si="3"/>
        <v>77443479.702714697</v>
      </c>
      <c r="R6" s="6"/>
    </row>
    <row r="7" spans="1:18" x14ac:dyDescent="0.3">
      <c r="A7" s="6">
        <v>125</v>
      </c>
      <c r="B7" s="6">
        <v>25</v>
      </c>
      <c r="C7" s="6">
        <v>34.799999999999997</v>
      </c>
      <c r="D7" s="6">
        <v>12.605233220000001</v>
      </c>
      <c r="E7" s="6">
        <v>118.43519999999999</v>
      </c>
      <c r="F7" s="6">
        <f t="shared" si="0"/>
        <v>85.939831470695367</v>
      </c>
      <c r="G7" s="6">
        <f>A7*'[1]Time Interval'!$AF$8</f>
        <v>32.495368529304628</v>
      </c>
      <c r="H7" s="6"/>
      <c r="I7" s="6">
        <f>C7/'[1]Time Interval'!$AJ$20</f>
        <v>3019.9202930224706</v>
      </c>
      <c r="J7" s="6">
        <f>'[1]Time Interval'!$AB$20*A7</f>
        <v>4.4501263568264171E-2</v>
      </c>
      <c r="K7" s="6">
        <f t="shared" si="1"/>
        <v>61085.498605838817</v>
      </c>
      <c r="M7" s="6">
        <f t="shared" si="2"/>
        <v>2.760758122648999</v>
      </c>
      <c r="P7" s="6">
        <f>F7/('[1]Time Interval'!$AI$4^2)</f>
        <v>1905152.0715455494</v>
      </c>
      <c r="Q7" s="6">
        <f t="shared" si="3"/>
        <v>76949172.786448002</v>
      </c>
      <c r="R7" s="6"/>
    </row>
    <row r="8" spans="1:18" x14ac:dyDescent="0.3">
      <c r="A8" s="6">
        <v>140</v>
      </c>
      <c r="B8" s="6">
        <v>28</v>
      </c>
      <c r="C8" s="6">
        <v>38</v>
      </c>
      <c r="D8" s="6">
        <v>12.810011380000001</v>
      </c>
      <c r="E8" s="6">
        <v>129.69839999999999</v>
      </c>
      <c r="F8" s="6">
        <f t="shared" si="0"/>
        <v>93.303587247178811</v>
      </c>
      <c r="G8" s="6">
        <f>A8*'[1]Time Interval'!$AF$8</f>
        <v>36.394812752821181</v>
      </c>
      <c r="H8" s="6"/>
      <c r="I8" s="6">
        <f>C8/'[1]Time Interval'!$AJ$20</f>
        <v>3297.6141130705141</v>
      </c>
      <c r="J8" s="6">
        <f>'[1]Time Interval'!$AB$20*A8</f>
        <v>4.9841415196455872E-2</v>
      </c>
      <c r="K8" s="6">
        <f t="shared" si="1"/>
        <v>59784.420276379016</v>
      </c>
      <c r="M8" s="6">
        <f t="shared" si="2"/>
        <v>2.9664298393464814</v>
      </c>
      <c r="P8" s="6">
        <f>F8/('[1]Time Interval'!$AI$4^2)</f>
        <v>2068395.0559899246</v>
      </c>
      <c r="Q8" s="6">
        <f t="shared" si="3"/>
        <v>73015842.554549873</v>
      </c>
      <c r="R8" s="6"/>
    </row>
    <row r="9" spans="1:18" x14ac:dyDescent="0.3">
      <c r="A9" s="6">
        <v>155</v>
      </c>
      <c r="B9" s="6">
        <v>31</v>
      </c>
      <c r="C9" s="6">
        <v>41.6</v>
      </c>
      <c r="D9" s="6">
        <v>13.01478953</v>
      </c>
      <c r="E9" s="6">
        <v>150.50880000000001</v>
      </c>
      <c r="F9" s="6">
        <f t="shared" si="0"/>
        <v>110.21454302366227</v>
      </c>
      <c r="G9" s="6">
        <f>A9*'[1]Time Interval'!$AF$8</f>
        <v>40.294256976337735</v>
      </c>
      <c r="H9" s="6"/>
      <c r="I9" s="6">
        <f>C9/'[1]Time Interval'!$AJ$20</f>
        <v>3610.0196606245631</v>
      </c>
      <c r="J9" s="6">
        <f>'[1]Time Interval'!$AB$20*A9</f>
        <v>5.5181566824647574E-2</v>
      </c>
      <c r="K9" s="6">
        <f t="shared" si="1"/>
        <v>59318.229178867681</v>
      </c>
      <c r="M9" s="6">
        <f t="shared" si="2"/>
        <v>3.1963636372381661</v>
      </c>
      <c r="N9">
        <f>AVERAGE(K1:K13)</f>
        <v>60265.987104103209</v>
      </c>
      <c r="P9" s="6">
        <f>F9/('[1]Time Interval'!$AI$4^2)</f>
        <v>2443284.5790205654</v>
      </c>
      <c r="Q9" s="6">
        <f t="shared" si="3"/>
        <v>76423343.042906582</v>
      </c>
      <c r="R9" s="6"/>
    </row>
    <row r="10" spans="1:18" x14ac:dyDescent="0.3">
      <c r="A10" s="6">
        <v>170</v>
      </c>
      <c r="B10" s="6">
        <v>34</v>
      </c>
      <c r="C10" s="6">
        <v>44.8</v>
      </c>
      <c r="D10" s="6">
        <v>13.01478953</v>
      </c>
      <c r="E10" s="6">
        <v>162.0684</v>
      </c>
      <c r="F10" s="6">
        <f t="shared" si="0"/>
        <v>117.87469880014571</v>
      </c>
      <c r="G10" s="6">
        <f>A10*'[1]Time Interval'!$AF$8</f>
        <v>44.193701199854289</v>
      </c>
      <c r="H10" s="6"/>
      <c r="I10" s="6">
        <f>C10/'[1]Time Interval'!$AJ$20</f>
        <v>3887.7134806726062</v>
      </c>
      <c r="J10" s="6">
        <f>'[1]Time Interval'!$AB$20*A10</f>
        <v>6.0521718452839275E-2</v>
      </c>
      <c r="K10" s="6">
        <f t="shared" si="1"/>
        <v>58426.732597684924</v>
      </c>
      <c r="M10" s="6">
        <f t="shared" si="2"/>
        <v>3.4422377631795631</v>
      </c>
      <c r="P10" s="6">
        <f>F10/('[1]Time Interval'!$AI$4^2)</f>
        <v>2613098.2893360825</v>
      </c>
      <c r="Q10" s="6">
        <f t="shared" si="3"/>
        <v>73237315.187653095</v>
      </c>
      <c r="R10" s="6"/>
    </row>
    <row r="11" spans="1:18" x14ac:dyDescent="0.3">
      <c r="A11" s="6">
        <v>185</v>
      </c>
      <c r="B11" s="6">
        <v>37</v>
      </c>
      <c r="C11" s="6">
        <v>49</v>
      </c>
      <c r="D11" s="6">
        <v>13.01478953</v>
      </c>
      <c r="E11" s="6">
        <v>175.37520000000001</v>
      </c>
      <c r="F11" s="6">
        <f t="shared" si="0"/>
        <v>127.28205457662916</v>
      </c>
      <c r="G11" s="6">
        <f>A11*'[1]Time Interval'!$AF$8</f>
        <v>48.093145423370842</v>
      </c>
      <c r="H11" s="6"/>
      <c r="I11" s="6">
        <f>C11/'[1]Time Interval'!$AJ$20</f>
        <v>4252.186619485663</v>
      </c>
      <c r="J11" s="6">
        <f>'[1]Time Interval'!$AB$20*A11</f>
        <v>6.5861870081030977E-2</v>
      </c>
      <c r="K11" s="6">
        <f t="shared" si="1"/>
        <v>58890.886211624638</v>
      </c>
      <c r="M11" s="6">
        <f t="shared" si="2"/>
        <v>3.7649475534776475</v>
      </c>
      <c r="P11" s="6">
        <f>F11/('[1]Time Interval'!$AI$4^2)</f>
        <v>2821644.6995235966</v>
      </c>
      <c r="Q11" s="6">
        <f t="shared" si="3"/>
        <v>71521664.359881774</v>
      </c>
      <c r="R11" s="6">
        <f>_xlfn.STDEV.P(Q1:Q23)*100/R12</f>
        <v>5.2142303613475676</v>
      </c>
    </row>
    <row r="12" spans="1:18" x14ac:dyDescent="0.3">
      <c r="A12" s="6">
        <v>200</v>
      </c>
      <c r="B12" s="6">
        <v>40</v>
      </c>
      <c r="C12" s="6">
        <v>52.2</v>
      </c>
      <c r="D12" s="6">
        <v>13.40159272</v>
      </c>
      <c r="E12" s="6">
        <v>197.29320000000001</v>
      </c>
      <c r="F12" s="6">
        <f t="shared" si="0"/>
        <v>145.30061035311263</v>
      </c>
      <c r="G12" s="6">
        <f>A12*'[1]Time Interval'!$AF$8</f>
        <v>51.992589646887396</v>
      </c>
      <c r="H12" s="6"/>
      <c r="I12" s="6">
        <f>C12/'[1]Time Interval'!$AJ$20</f>
        <v>4529.8804395337065</v>
      </c>
      <c r="J12" s="6">
        <f>'[1]Time Interval'!$AB$20*A12</f>
        <v>7.1202021709222671E-2</v>
      </c>
      <c r="K12" s="6">
        <f t="shared" si="1"/>
        <v>58184.680640043647</v>
      </c>
      <c r="M12" s="6">
        <f t="shared" si="2"/>
        <v>3.8950594224594526</v>
      </c>
      <c r="P12" s="6">
        <f>F12/('[1]Time Interval'!$AI$4^2)</f>
        <v>3221087.9876516638</v>
      </c>
      <c r="Q12" s="6">
        <f t="shared" si="3"/>
        <v>74421892.388759285</v>
      </c>
      <c r="R12" s="6">
        <f>AVERAGE(Q1:Q23)</f>
        <v>75325508.603807226</v>
      </c>
    </row>
    <row r="13" spans="1:18" x14ac:dyDescent="0.3">
      <c r="A13" s="6">
        <v>215</v>
      </c>
      <c r="B13" s="6">
        <v>43</v>
      </c>
      <c r="C13" s="6">
        <v>55</v>
      </c>
      <c r="D13" s="6">
        <v>13.788395899999999</v>
      </c>
      <c r="E13" s="6">
        <v>210.1164</v>
      </c>
      <c r="F13" s="6">
        <f t="shared" si="0"/>
        <v>154.22436612959604</v>
      </c>
      <c r="G13" s="6">
        <f>A13*'[1]Time Interval'!$AF$8</f>
        <v>55.892033870403957</v>
      </c>
      <c r="H13" s="6"/>
      <c r="I13" s="6">
        <f>C13/'[1]Time Interval'!$AJ$20</f>
        <v>4772.8625320757446</v>
      </c>
      <c r="J13" s="6">
        <f>'[1]Time Interval'!$AB$20*A13</f>
        <v>7.6542173337414379E-2</v>
      </c>
      <c r="K13" s="6">
        <f t="shared" si="1"/>
        <v>57168.129582308211</v>
      </c>
      <c r="M13" s="6">
        <f t="shared" si="2"/>
        <v>3.9888613874221583</v>
      </c>
      <c r="P13" s="6">
        <f>F13/('[1]Time Interval'!$AI$4^2)</f>
        <v>3418913.7398388917</v>
      </c>
      <c r="Q13" s="6">
        <f t="shared" si="3"/>
        <v>72487053.297948509</v>
      </c>
      <c r="R13" s="6"/>
    </row>
    <row r="14" spans="1:18" x14ac:dyDescent="0.3">
      <c r="P14" s="6"/>
      <c r="Q14" s="6"/>
      <c r="R14" s="6"/>
    </row>
    <row r="15" spans="1:18" x14ac:dyDescent="0.3">
      <c r="P15" s="6"/>
      <c r="Q15" s="6"/>
      <c r="R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RPM</vt:lpstr>
      <vt:lpstr>5 RPM</vt:lpstr>
      <vt:lpstr>10 RPM</vt:lpstr>
      <vt:lpstr>15 RPM</vt:lpstr>
      <vt:lpstr>25 RPM</vt:lpstr>
      <vt:lpstr>30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2023-03-17T12:26:01Z</dcterms:created>
  <dcterms:modified xsi:type="dcterms:W3CDTF">2023-05-08T07:53:00Z</dcterms:modified>
</cp:coreProperties>
</file>