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10308" firstSheet="3" activeTab="6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  <sheet name="30 RPM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F1" i="4" s="1"/>
  <c r="P1" i="4" s="1"/>
  <c r="G2" i="4"/>
  <c r="F2" i="4" s="1"/>
  <c r="P2" i="4" s="1"/>
  <c r="G3" i="4"/>
  <c r="F3" i="4" s="1"/>
  <c r="P3" i="4" s="1"/>
  <c r="G4" i="4"/>
  <c r="F4" i="4" s="1"/>
  <c r="P4" i="4" s="1"/>
  <c r="G5" i="4"/>
  <c r="F5" i="4" s="1"/>
  <c r="P5" i="4" s="1"/>
  <c r="G6" i="4"/>
  <c r="F6" i="4" s="1"/>
  <c r="P6" i="4" s="1"/>
  <c r="G7" i="4"/>
  <c r="F7" i="4" s="1"/>
  <c r="P7" i="4" s="1"/>
  <c r="G8" i="4"/>
  <c r="F8" i="4" s="1"/>
  <c r="P8" i="4" s="1"/>
  <c r="G9" i="4"/>
  <c r="F9" i="4" s="1"/>
  <c r="P9" i="4" s="1"/>
  <c r="G10" i="4"/>
  <c r="F10" i="4" s="1"/>
  <c r="P10" i="4" s="1"/>
  <c r="G11" i="4"/>
  <c r="F11" i="4" s="1"/>
  <c r="P11" i="4" s="1"/>
  <c r="G12" i="4"/>
  <c r="F12" i="4" s="1"/>
  <c r="P12" i="4" s="1"/>
  <c r="G13" i="4"/>
  <c r="F13" i="4" s="1"/>
  <c r="P13" i="4" s="1"/>
  <c r="G14" i="4"/>
  <c r="F14" i="4" s="1"/>
  <c r="P14" i="4" s="1"/>
  <c r="G15" i="4"/>
  <c r="F15" i="4" s="1"/>
  <c r="P15" i="4" s="1"/>
  <c r="G16" i="4"/>
  <c r="F16" i="4" s="1"/>
  <c r="P16" i="4" s="1"/>
  <c r="G17" i="4"/>
  <c r="F17" i="4" s="1"/>
  <c r="P17" i="4" s="1"/>
  <c r="G18" i="4"/>
  <c r="F18" i="4" s="1"/>
  <c r="P18" i="4" s="1"/>
  <c r="G19" i="4"/>
  <c r="F19" i="4" s="1"/>
  <c r="P19" i="4" s="1"/>
  <c r="G20" i="4"/>
  <c r="F20" i="4" s="1"/>
  <c r="P20" i="4" s="1"/>
  <c r="G21" i="4"/>
  <c r="F21" i="4" s="1"/>
  <c r="P21" i="4" s="1"/>
  <c r="G22" i="4"/>
  <c r="F22" i="4" s="1"/>
  <c r="P22" i="4" s="1"/>
  <c r="G1" i="2"/>
  <c r="F1" i="2" s="1"/>
  <c r="P1" i="2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8" i="2"/>
  <c r="F18" i="2" s="1"/>
  <c r="P18" i="2" s="1"/>
  <c r="G1" i="1"/>
  <c r="F1" i="1" s="1"/>
  <c r="P1" i="1" s="1"/>
  <c r="A1" i="7" l="1"/>
  <c r="G1" i="7" s="1"/>
  <c r="F1" i="7" s="1"/>
  <c r="P1" i="7" s="1"/>
  <c r="A2" i="7"/>
  <c r="G2" i="7" s="1"/>
  <c r="F2" i="7" s="1"/>
  <c r="P2" i="7" s="1"/>
  <c r="A3" i="7"/>
  <c r="G3" i="7" s="1"/>
  <c r="F3" i="7" s="1"/>
  <c r="P3" i="7" s="1"/>
  <c r="A4" i="7"/>
  <c r="G4" i="7" s="1"/>
  <c r="F4" i="7" s="1"/>
  <c r="P4" i="7" s="1"/>
  <c r="A5" i="7"/>
  <c r="G5" i="7" s="1"/>
  <c r="F5" i="7" s="1"/>
  <c r="P5" i="7" s="1"/>
  <c r="A6" i="7"/>
  <c r="G6" i="7" s="1"/>
  <c r="F6" i="7" s="1"/>
  <c r="P6" i="7" s="1"/>
  <c r="A7" i="7"/>
  <c r="G7" i="7" s="1"/>
  <c r="F7" i="7" s="1"/>
  <c r="P7" i="7" s="1"/>
  <c r="A8" i="7"/>
  <c r="G8" i="7" s="1"/>
  <c r="F8" i="7" s="1"/>
  <c r="P8" i="7" s="1"/>
  <c r="A9" i="7"/>
  <c r="G9" i="7" s="1"/>
  <c r="F9" i="7" s="1"/>
  <c r="P9" i="7" s="1"/>
  <c r="A10" i="7"/>
  <c r="G10" i="7" s="1"/>
  <c r="F10" i="7" s="1"/>
  <c r="P10" i="7" s="1"/>
  <c r="A11" i="7"/>
  <c r="G11" i="7" s="1"/>
  <c r="F11" i="7" s="1"/>
  <c r="P11" i="7" s="1"/>
  <c r="A12" i="7"/>
  <c r="G12" i="7" s="1"/>
  <c r="F12" i="7" s="1"/>
  <c r="P12" i="7" s="1"/>
  <c r="A13" i="7"/>
  <c r="G13" i="7" s="1"/>
  <c r="F13" i="7" s="1"/>
  <c r="P13" i="7" s="1"/>
  <c r="A14" i="7"/>
  <c r="G14" i="7" s="1"/>
  <c r="F14" i="7" s="1"/>
  <c r="P14" i="7" s="1"/>
  <c r="A15" i="7"/>
  <c r="G15" i="7" s="1"/>
  <c r="F15" i="7" s="1"/>
  <c r="P15" i="7" s="1"/>
  <c r="A16" i="7"/>
  <c r="G16" i="7" s="1"/>
  <c r="F16" i="7" s="1"/>
  <c r="P16" i="7" s="1"/>
  <c r="A1" i="6"/>
  <c r="G1" i="6" s="1"/>
  <c r="F1" i="6" s="1"/>
  <c r="P1" i="6" s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A16" i="6"/>
  <c r="G16" i="6" s="1"/>
  <c r="F16" i="6" s="1"/>
  <c r="P16" i="6" s="1"/>
  <c r="A17" i="6"/>
  <c r="G17" i="6" s="1"/>
  <c r="F17" i="6" s="1"/>
  <c r="P17" i="6" s="1"/>
  <c r="A18" i="6"/>
  <c r="G18" i="6" s="1"/>
  <c r="F18" i="6" s="1"/>
  <c r="P18" i="6" s="1"/>
  <c r="A1" i="5"/>
  <c r="G1" i="5" s="1"/>
  <c r="F1" i="5" s="1"/>
  <c r="P1" i="5" s="1"/>
  <c r="A2" i="5"/>
  <c r="G2" i="5" s="1"/>
  <c r="F2" i="5" s="1"/>
  <c r="P2" i="5" s="1"/>
  <c r="A3" i="5"/>
  <c r="G3" i="5" s="1"/>
  <c r="F3" i="5" s="1"/>
  <c r="P3" i="5" s="1"/>
  <c r="A4" i="5"/>
  <c r="G4" i="5" s="1"/>
  <c r="F4" i="5" s="1"/>
  <c r="P4" i="5" s="1"/>
  <c r="A5" i="5"/>
  <c r="G5" i="5" s="1"/>
  <c r="F5" i="5" s="1"/>
  <c r="P5" i="5" s="1"/>
  <c r="A6" i="5"/>
  <c r="G6" i="5" s="1"/>
  <c r="F6" i="5" s="1"/>
  <c r="P6" i="5" s="1"/>
  <c r="A7" i="5"/>
  <c r="G7" i="5" s="1"/>
  <c r="F7" i="5" s="1"/>
  <c r="P7" i="5" s="1"/>
  <c r="A8" i="5"/>
  <c r="G8" i="5" s="1"/>
  <c r="F8" i="5" s="1"/>
  <c r="P8" i="5" s="1"/>
  <c r="A9" i="5"/>
  <c r="G9" i="5" s="1"/>
  <c r="F9" i="5" s="1"/>
  <c r="P9" i="5" s="1"/>
  <c r="A10" i="5"/>
  <c r="G10" i="5" s="1"/>
  <c r="F10" i="5" s="1"/>
  <c r="P10" i="5" s="1"/>
  <c r="A11" i="5"/>
  <c r="G11" i="5" s="1"/>
  <c r="F11" i="5" s="1"/>
  <c r="P11" i="5" s="1"/>
  <c r="A12" i="5"/>
  <c r="G12" i="5" s="1"/>
  <c r="F12" i="5" s="1"/>
  <c r="P12" i="5" s="1"/>
  <c r="A13" i="5"/>
  <c r="G13" i="5" s="1"/>
  <c r="F13" i="5" s="1"/>
  <c r="P13" i="5" s="1"/>
  <c r="A14" i="5"/>
  <c r="G14" i="5" s="1"/>
  <c r="F14" i="5" s="1"/>
  <c r="P14" i="5" s="1"/>
  <c r="A15" i="5"/>
  <c r="G15" i="5" s="1"/>
  <c r="F15" i="5" s="1"/>
  <c r="P15" i="5" s="1"/>
  <c r="A16" i="5"/>
  <c r="G16" i="5" s="1"/>
  <c r="F16" i="5" s="1"/>
  <c r="P16" i="5" s="1"/>
  <c r="A17" i="5"/>
  <c r="G17" i="5" s="1"/>
  <c r="F17" i="5" s="1"/>
  <c r="P17" i="5" s="1"/>
  <c r="A18" i="5"/>
  <c r="G18" i="5" s="1"/>
  <c r="F18" i="5" s="1"/>
  <c r="P18" i="5" s="1"/>
  <c r="A1" i="3"/>
  <c r="G1" i="3" s="1"/>
  <c r="F1" i="3" s="1"/>
  <c r="P1" i="3" s="1"/>
  <c r="A2" i="3"/>
  <c r="G2" i="3" s="1"/>
  <c r="F2" i="3" s="1"/>
  <c r="P2" i="3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A15" i="3"/>
  <c r="G15" i="3" s="1"/>
  <c r="F15" i="3" s="1"/>
  <c r="P15" i="3" s="1"/>
  <c r="A16" i="3"/>
  <c r="G16" i="3" s="1"/>
  <c r="F16" i="3" s="1"/>
  <c r="P16" i="3" s="1"/>
  <c r="A17" i="3"/>
  <c r="G17" i="3" s="1"/>
  <c r="F17" i="3" s="1"/>
  <c r="P17" i="3" s="1"/>
  <c r="A18" i="3"/>
  <c r="G18" i="3" s="1"/>
  <c r="F18" i="3" s="1"/>
  <c r="P18" i="3" s="1"/>
  <c r="A19" i="3"/>
  <c r="G19" i="3" s="1"/>
  <c r="F19" i="3" s="1"/>
  <c r="P19" i="3" s="1"/>
  <c r="A20" i="3"/>
  <c r="G20" i="3" s="1"/>
  <c r="F20" i="3" s="1"/>
  <c r="P20" i="3" s="1"/>
  <c r="A21" i="3"/>
  <c r="G21" i="3" s="1"/>
  <c r="F21" i="3" s="1"/>
  <c r="P21" i="3" s="1"/>
  <c r="A22" i="3"/>
  <c r="G22" i="3" s="1"/>
  <c r="F22" i="3" s="1"/>
  <c r="P22" i="3" s="1"/>
  <c r="A23" i="3"/>
  <c r="G23" i="3" s="1"/>
  <c r="F23" i="3" s="1"/>
  <c r="P23" i="3" s="1"/>
  <c r="A2" i="1"/>
  <c r="G2" i="1" s="1"/>
  <c r="F2" i="1" s="1"/>
  <c r="P2" i="1" s="1"/>
  <c r="A3" i="1"/>
  <c r="G3" i="1" s="1"/>
  <c r="F3" i="1" s="1"/>
  <c r="P3" i="1" s="1"/>
  <c r="A4" i="1"/>
  <c r="G4" i="1" s="1"/>
  <c r="F4" i="1" s="1"/>
  <c r="P4" i="1" s="1"/>
  <c r="A5" i="1"/>
  <c r="G5" i="1" s="1"/>
  <c r="F5" i="1" s="1"/>
  <c r="P5" i="1" s="1"/>
  <c r="A6" i="1"/>
  <c r="G6" i="1" s="1"/>
  <c r="F6" i="1" s="1"/>
  <c r="P6" i="1" s="1"/>
  <c r="A7" i="1"/>
  <c r="G7" i="1" s="1"/>
  <c r="F7" i="1" s="1"/>
  <c r="P7" i="1" s="1"/>
  <c r="A8" i="1"/>
  <c r="G8" i="1" s="1"/>
  <c r="F8" i="1" s="1"/>
  <c r="P8" i="1" s="1"/>
  <c r="A9" i="1"/>
  <c r="G9" i="1" s="1"/>
  <c r="F9" i="1" s="1"/>
  <c r="P9" i="1" s="1"/>
  <c r="A10" i="1"/>
  <c r="G10" i="1" s="1"/>
  <c r="F10" i="1" s="1"/>
  <c r="P10" i="1" s="1"/>
  <c r="A11" i="1"/>
  <c r="G11" i="1" s="1"/>
  <c r="F11" i="1" s="1"/>
  <c r="P11" i="1" s="1"/>
  <c r="A12" i="1"/>
  <c r="G12" i="1" s="1"/>
  <c r="F12" i="1" s="1"/>
  <c r="P12" i="1" s="1"/>
  <c r="A13" i="1"/>
  <c r="G13" i="1" s="1"/>
  <c r="F13" i="1" s="1"/>
  <c r="P13" i="1" s="1"/>
  <c r="A14" i="1"/>
  <c r="G14" i="1" s="1"/>
  <c r="F14" i="1" s="1"/>
  <c r="P14" i="1" s="1"/>
  <c r="A15" i="1"/>
  <c r="G15" i="1" s="1"/>
  <c r="F15" i="1" s="1"/>
  <c r="P15" i="1" s="1"/>
  <c r="A16" i="1"/>
  <c r="G16" i="1" s="1"/>
  <c r="F16" i="1" s="1"/>
  <c r="P16" i="1" s="1"/>
  <c r="A17" i="1"/>
  <c r="G17" i="1" s="1"/>
  <c r="F17" i="1" s="1"/>
  <c r="P17" i="1" s="1"/>
  <c r="J1" i="7" l="1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J14" i="7"/>
  <c r="Q14" i="7" s="1"/>
  <c r="J15" i="7"/>
  <c r="Q15" i="7" s="1"/>
  <c r="J16" i="7"/>
  <c r="Q16" i="7" s="1"/>
  <c r="I1" i="7"/>
  <c r="I2" i="7"/>
  <c r="K2" i="7" s="1"/>
  <c r="I3" i="7"/>
  <c r="I4" i="7"/>
  <c r="I5" i="7"/>
  <c r="I6" i="7"/>
  <c r="I7" i="7"/>
  <c r="I8" i="7"/>
  <c r="I9" i="7"/>
  <c r="I10" i="7"/>
  <c r="K10" i="7" s="1"/>
  <c r="I11" i="7"/>
  <c r="I12" i="7"/>
  <c r="I13" i="7"/>
  <c r="I14" i="7"/>
  <c r="I15" i="7"/>
  <c r="I16" i="7"/>
  <c r="J1" i="6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J16" i="6"/>
  <c r="Q16" i="6" s="1"/>
  <c r="J17" i="6"/>
  <c r="Q17" i="6" s="1"/>
  <c r="J18" i="6"/>
  <c r="Q18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J19" i="4"/>
  <c r="Q19" i="4" s="1"/>
  <c r="J20" i="4"/>
  <c r="Q20" i="4" s="1"/>
  <c r="J21" i="4"/>
  <c r="Q21" i="4" s="1"/>
  <c r="J22" i="4"/>
  <c r="Q22" i="4" s="1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J14" i="5"/>
  <c r="Q14" i="5" s="1"/>
  <c r="J15" i="5"/>
  <c r="Q15" i="5" s="1"/>
  <c r="J16" i="5"/>
  <c r="Q16" i="5" s="1"/>
  <c r="J17" i="5"/>
  <c r="Q17" i="5" s="1"/>
  <c r="J18" i="5"/>
  <c r="Q18" i="5" s="1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J20" i="3"/>
  <c r="Q20" i="3" s="1"/>
  <c r="J21" i="3"/>
  <c r="Q21" i="3" s="1"/>
  <c r="J22" i="3"/>
  <c r="Q22" i="3" s="1"/>
  <c r="J23" i="3"/>
  <c r="Q23" i="3" s="1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J1" i="2"/>
  <c r="Q1" i="2" s="1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J1" i="1"/>
  <c r="Q1" i="1" s="1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K16" i="7" l="1"/>
  <c r="K14" i="7"/>
  <c r="K18" i="4"/>
  <c r="K10" i="4"/>
  <c r="K2" i="4"/>
  <c r="K8" i="7"/>
  <c r="K6" i="7"/>
  <c r="K15" i="5"/>
  <c r="K7" i="5"/>
  <c r="K18" i="2"/>
  <c r="K10" i="2"/>
  <c r="K16" i="4"/>
  <c r="K8" i="4"/>
  <c r="K2" i="2"/>
  <c r="K18" i="3"/>
  <c r="K10" i="3"/>
  <c r="K2" i="3"/>
  <c r="K17" i="5"/>
  <c r="K9" i="5"/>
  <c r="K1" i="5"/>
  <c r="R14" i="4"/>
  <c r="R13" i="4" s="1"/>
  <c r="K18" i="6"/>
  <c r="K10" i="6"/>
  <c r="R14" i="6"/>
  <c r="R13" i="6" s="1"/>
  <c r="R14" i="7"/>
  <c r="R13" i="7" s="1"/>
  <c r="R14" i="3"/>
  <c r="R13" i="3" s="1"/>
  <c r="R14" i="5"/>
  <c r="R13" i="5" s="1"/>
  <c r="K2" i="6"/>
  <c r="R12" i="1"/>
  <c r="R11" i="1" s="1"/>
  <c r="R12" i="2"/>
  <c r="R11" i="2" s="1"/>
  <c r="K16" i="2"/>
  <c r="K8" i="2"/>
  <c r="K20" i="3"/>
  <c r="K12" i="3"/>
  <c r="K4" i="3"/>
  <c r="K8" i="3"/>
  <c r="K16" i="3"/>
  <c r="K23" i="3"/>
  <c r="K15" i="3"/>
  <c r="K7" i="3"/>
  <c r="K19" i="4"/>
  <c r="K11" i="4"/>
  <c r="K3" i="4"/>
  <c r="K12" i="6"/>
  <c r="K4" i="6"/>
  <c r="K13" i="2"/>
  <c r="K5" i="2"/>
  <c r="K21" i="4"/>
  <c r="K13" i="4"/>
  <c r="K5" i="4"/>
  <c r="K20" i="4"/>
  <c r="K12" i="4"/>
  <c r="K4" i="4"/>
  <c r="K11" i="5"/>
  <c r="K3" i="5"/>
  <c r="K14" i="6"/>
  <c r="K6" i="6"/>
  <c r="K14" i="2"/>
  <c r="K6" i="2"/>
  <c r="K12" i="7"/>
  <c r="K4" i="7"/>
  <c r="K17" i="3"/>
  <c r="K9" i="3"/>
  <c r="K1" i="3"/>
  <c r="K11" i="7"/>
  <c r="K3" i="7"/>
  <c r="K4" i="2"/>
  <c r="K11" i="2"/>
  <c r="K3" i="2"/>
  <c r="K15" i="4"/>
  <c r="K7" i="4"/>
  <c r="K14" i="5"/>
  <c r="K6" i="5"/>
  <c r="K17" i="6"/>
  <c r="K9" i="6"/>
  <c r="K1" i="6"/>
  <c r="K9" i="7"/>
  <c r="K1" i="7"/>
  <c r="K12" i="2"/>
  <c r="K22" i="3"/>
  <c r="K14" i="3"/>
  <c r="K6" i="3"/>
  <c r="K22" i="4"/>
  <c r="K14" i="4"/>
  <c r="K6" i="4"/>
  <c r="K13" i="5"/>
  <c r="K5" i="5"/>
  <c r="K16" i="6"/>
  <c r="K8" i="6"/>
  <c r="K17" i="2"/>
  <c r="K9" i="2"/>
  <c r="K1" i="2"/>
  <c r="K21" i="3"/>
  <c r="K13" i="3"/>
  <c r="K5" i="3"/>
  <c r="K12" i="5"/>
  <c r="K4" i="5"/>
  <c r="K15" i="6"/>
  <c r="K7" i="6"/>
  <c r="K15" i="7"/>
  <c r="K7" i="7"/>
  <c r="K15" i="2"/>
  <c r="K7" i="2"/>
  <c r="K19" i="3"/>
  <c r="K11" i="3"/>
  <c r="K3" i="3"/>
  <c r="K18" i="5"/>
  <c r="K10" i="5"/>
  <c r="K2" i="5"/>
  <c r="K13" i="6"/>
  <c r="K5" i="6"/>
  <c r="K13" i="7"/>
  <c r="K5" i="7"/>
  <c r="K17" i="4"/>
  <c r="K9" i="4"/>
  <c r="K1" i="4"/>
  <c r="K16" i="5"/>
  <c r="K8" i="5"/>
  <c r="K11" i="6"/>
  <c r="K3" i="6"/>
  <c r="I1" i="1"/>
  <c r="K1" i="1" s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M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N12" i="4" l="1"/>
  <c r="N10" i="7"/>
  <c r="N13" i="3"/>
  <c r="N14" i="2"/>
  <c r="N13" i="5"/>
  <c r="N10" i="1"/>
  <c r="N10" i="6"/>
  <c r="N8" i="4"/>
  <c r="N7" i="1"/>
  <c r="N9" i="2"/>
  <c r="N6" i="6"/>
  <c r="N6" i="5"/>
  <c r="N6" i="7"/>
  <c r="N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RPM'!$J$1:$J$16</c:f>
              <c:numCache>
                <c:formatCode>General</c:formatCode>
                <c:ptCount val="16"/>
                <c:pt idx="0">
                  <c:v>0.28237103847803507</c:v>
                </c:pt>
                <c:pt idx="1">
                  <c:v>0.32943287822437428</c:v>
                </c:pt>
                <c:pt idx="2">
                  <c:v>0.37649471797071343</c:v>
                </c:pt>
                <c:pt idx="3">
                  <c:v>0.42355655771705258</c:v>
                </c:pt>
                <c:pt idx="4">
                  <c:v>0.47061839746339179</c:v>
                </c:pt>
                <c:pt idx="5">
                  <c:v>0.517680237209731</c:v>
                </c:pt>
                <c:pt idx="6">
                  <c:v>0.56474207695607015</c:v>
                </c:pt>
                <c:pt idx="7">
                  <c:v>0.6118039167024093</c:v>
                </c:pt>
                <c:pt idx="8">
                  <c:v>0.65886575644874856</c:v>
                </c:pt>
                <c:pt idx="9">
                  <c:v>0.70592759619508771</c:v>
                </c:pt>
                <c:pt idx="10">
                  <c:v>0.75298943594142687</c:v>
                </c:pt>
                <c:pt idx="11">
                  <c:v>0.80005127568776602</c:v>
                </c:pt>
                <c:pt idx="12">
                  <c:v>0.84711311543410517</c:v>
                </c:pt>
                <c:pt idx="13">
                  <c:v>0.89417495518044443</c:v>
                </c:pt>
                <c:pt idx="14">
                  <c:v>0.94123679492678358</c:v>
                </c:pt>
                <c:pt idx="15">
                  <c:v>0.98829863467312273</c:v>
                </c:pt>
              </c:numCache>
            </c:numRef>
          </c:xVal>
          <c:yVal>
            <c:numRef>
              <c:f>'30 RPM'!$M$1:$M$16</c:f>
              <c:numCache>
                <c:formatCode>General</c:formatCode>
                <c:ptCount val="16"/>
                <c:pt idx="0">
                  <c:v>2.8013207546165564</c:v>
                </c:pt>
                <c:pt idx="1">
                  <c:v>3.3283018866731364</c:v>
                </c:pt>
                <c:pt idx="2">
                  <c:v>3.2983379501723098</c:v>
                </c:pt>
                <c:pt idx="3">
                  <c:v>3.3769269520270759</c:v>
                </c:pt>
                <c:pt idx="4">
                  <c:v>3.6657430729241289</c:v>
                </c:pt>
                <c:pt idx="5">
                  <c:v>3.8560869565385052</c:v>
                </c:pt>
                <c:pt idx="6">
                  <c:v>4.0451063828496245</c:v>
                </c:pt>
                <c:pt idx="7">
                  <c:v>4.18</c:v>
                </c:pt>
                <c:pt idx="8">
                  <c:v>4.3904000011415043</c:v>
                </c:pt>
                <c:pt idx="9">
                  <c:v>4.345283019113884</c:v>
                </c:pt>
                <c:pt idx="10">
                  <c:v>4.7115384606323962</c:v>
                </c:pt>
                <c:pt idx="11">
                  <c:v>4.8630188681997941</c:v>
                </c:pt>
                <c:pt idx="12">
                  <c:v>4.8571371776239696</c:v>
                </c:pt>
                <c:pt idx="13">
                  <c:v>5.0324850901735712</c:v>
                </c:pt>
                <c:pt idx="14">
                  <c:v>5.3027125501135126</c:v>
                </c:pt>
                <c:pt idx="15">
                  <c:v>5.2310556608226033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6-40C9-A830-62F3C874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72256"/>
        <c:axId val="428072584"/>
      </c:scatterChart>
      <c:valAx>
        <c:axId val="4280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72584"/>
        <c:crosses val="autoZero"/>
        <c:crossBetween val="midCat"/>
      </c:valAx>
      <c:valAx>
        <c:axId val="42807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21</xdr:row>
      <xdr:rowOff>171450</xdr:rowOff>
    </xdr:from>
    <xdr:to>
      <xdr:col>15</xdr:col>
      <xdr:colOff>30480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7">
          <cell r="AF7">
            <v>0.21878154712144229</v>
          </cell>
        </row>
        <row r="8">
          <cell r="AF8">
            <v>0.259962948234437</v>
          </cell>
        </row>
        <row r="25">
          <cell r="AD25">
            <v>0.29984730289546818</v>
          </cell>
          <cell r="AL25">
            <v>1.6971354260365168E-2</v>
          </cell>
        </row>
        <row r="26">
          <cell r="AD26">
            <v>5.825022776137237E-2</v>
          </cell>
          <cell r="AL26">
            <v>1.6971354260365168E-2</v>
          </cell>
        </row>
        <row r="27">
          <cell r="AD27">
            <v>2.8275802969620095E-2</v>
          </cell>
          <cell r="AL27">
            <v>1.6971354260365168E-2</v>
          </cell>
        </row>
        <row r="28">
          <cell r="AD28">
            <v>1.8750085501904802E-2</v>
          </cell>
          <cell r="AL28">
            <v>1.6971354260365168E-2</v>
          </cell>
        </row>
        <row r="29">
          <cell r="AD29">
            <v>1.412481882771075E-2</v>
          </cell>
          <cell r="AL29">
            <v>1.6971354260365168E-2</v>
          </cell>
        </row>
        <row r="30">
          <cell r="AD30">
            <v>1.1184064443061872E-2</v>
          </cell>
          <cell r="AL30">
            <v>1.6971354260365168E-2</v>
          </cell>
        </row>
        <row r="31">
          <cell r="AD31">
            <v>9.4123679492678358E-3</v>
          </cell>
          <cell r="AL31">
            <v>1.6971354260365168E-2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F1" zoomScale="85" zoomScaleNormal="85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7.4</v>
      </c>
      <c r="D1">
        <v>2.4118316268486915</v>
      </c>
      <c r="E1">
        <v>4.9139999999999997</v>
      </c>
      <c r="F1">
        <f t="shared" ref="F1:F17" si="0">E1-G1</f>
        <v>4.6691887012158304</v>
      </c>
      <c r="G1">
        <f>A1*'[1]Time Interval'!$AF$2</f>
        <v>0.24481129878416888</v>
      </c>
      <c r="I1">
        <f>C1/'[1]Time Interval'!$AL$25</f>
        <v>436.02884522197093</v>
      </c>
      <c r="J1">
        <f>'[1]Time Interval'!$AD$25*A1</f>
        <v>8.9954190868640449</v>
      </c>
      <c r="K1">
        <f t="shared" ref="K1:K17" si="1">I1/(J1^1.1548)</f>
        <v>34.499381271311627</v>
      </c>
      <c r="M1">
        <f t="shared" ref="M1:M17" si="2">C1/D1</f>
        <v>3.0682075471698118</v>
      </c>
      <c r="P1">
        <f>F1/('[1]Time Interval'!$AI$4^2)</f>
        <v>103508.63359083612</v>
      </c>
      <c r="Q1">
        <f>P1/(J1^1.8476)</f>
        <v>1787.8317029523459</v>
      </c>
    </row>
    <row r="2" spans="1:18" x14ac:dyDescent="0.3">
      <c r="A2">
        <f t="shared" ref="A2:A17" si="3">B2*5</f>
        <v>35</v>
      </c>
      <c r="B2">
        <v>7</v>
      </c>
      <c r="C2">
        <v>8.4</v>
      </c>
      <c r="D2">
        <v>2.4118316270000002</v>
      </c>
      <c r="E2">
        <v>5.694</v>
      </c>
      <c r="F2">
        <f t="shared" si="0"/>
        <v>5.4083868180851367</v>
      </c>
      <c r="G2">
        <f>A2*'[1]Time Interval'!$AF$2</f>
        <v>0.28561318191486368</v>
      </c>
      <c r="I2">
        <f>C2/'[1]Time Interval'!$AL$25</f>
        <v>494.95166214385887</v>
      </c>
      <c r="J2">
        <f>'[1]Time Interval'!$AD$25*A2</f>
        <v>10.494655601341387</v>
      </c>
      <c r="K2">
        <f t="shared" si="1"/>
        <v>32.775454285508857</v>
      </c>
      <c r="M2">
        <f t="shared" si="2"/>
        <v>3.4828301884607469</v>
      </c>
      <c r="P2">
        <f>F2/('[1]Time Interval'!$AI$4^2)</f>
        <v>119895.50332907082</v>
      </c>
      <c r="Q2">
        <f t="shared" ref="Q2:Q17" si="4">P2/(J2^1.8476)</f>
        <v>1557.621974133137</v>
      </c>
    </row>
    <row r="3" spans="1:18" x14ac:dyDescent="0.3">
      <c r="A3">
        <f t="shared" si="3"/>
        <v>45</v>
      </c>
      <c r="B3">
        <v>9</v>
      </c>
      <c r="C3">
        <v>11.4</v>
      </c>
      <c r="D3">
        <v>2.798634812</v>
      </c>
      <c r="E3">
        <v>7.8</v>
      </c>
      <c r="F3">
        <f t="shared" si="0"/>
        <v>7.4327830518237468</v>
      </c>
      <c r="G3">
        <f>A3*'[1]Time Interval'!$AF$2</f>
        <v>0.36721694817625328</v>
      </c>
      <c r="I3">
        <f>C3/'[1]Time Interval'!$AL$25</f>
        <v>671.72011290952275</v>
      </c>
      <c r="J3">
        <f>'[1]Time Interval'!$AD$25*A3</f>
        <v>13.493128630296068</v>
      </c>
      <c r="K3">
        <f t="shared" si="1"/>
        <v>33.276240308060196</v>
      </c>
      <c r="M3">
        <f t="shared" si="2"/>
        <v>4.0734146345636182</v>
      </c>
      <c r="P3">
        <f>F3/('[1]Time Interval'!$AI$4^2)</f>
        <v>164773.21151553901</v>
      </c>
      <c r="Q3">
        <f t="shared" si="4"/>
        <v>1345.5209210006192</v>
      </c>
    </row>
    <row r="4" spans="1:18" x14ac:dyDescent="0.3">
      <c r="A4">
        <f t="shared" si="3"/>
        <v>55</v>
      </c>
      <c r="B4">
        <v>11</v>
      </c>
      <c r="C4">
        <v>13.4</v>
      </c>
      <c r="D4">
        <v>3.0034129690000002</v>
      </c>
      <c r="E4">
        <v>10.498799999999999</v>
      </c>
      <c r="F4">
        <f t="shared" si="0"/>
        <v>10.049979285562356</v>
      </c>
      <c r="G4">
        <f>A4*'[1]Time Interval'!$AF$2</f>
        <v>0.44882071443764293</v>
      </c>
      <c r="I4">
        <f>C4/'[1]Time Interval'!$AL$25</f>
        <v>789.56574675329864</v>
      </c>
      <c r="J4">
        <f>'[1]Time Interval'!$AD$25*A4</f>
        <v>16.491601659250751</v>
      </c>
      <c r="K4">
        <f t="shared" si="1"/>
        <v>31.023670278526868</v>
      </c>
      <c r="M4">
        <f t="shared" si="2"/>
        <v>4.4615909095117177</v>
      </c>
      <c r="P4">
        <f>F4/('[1]Time Interval'!$AI$4^2)</f>
        <v>222792.37144429164</v>
      </c>
      <c r="Q4">
        <f t="shared" si="4"/>
        <v>1255.6988600662319</v>
      </c>
    </row>
    <row r="5" spans="1:18" x14ac:dyDescent="0.3">
      <c r="A5">
        <f t="shared" si="3"/>
        <v>65</v>
      </c>
      <c r="B5">
        <v>13</v>
      </c>
      <c r="C5">
        <v>15.6</v>
      </c>
      <c r="D5">
        <v>3.1854379979999998</v>
      </c>
      <c r="E5">
        <v>12.8544</v>
      </c>
      <c r="F5">
        <f t="shared" si="0"/>
        <v>12.323975519300967</v>
      </c>
      <c r="G5">
        <f>A5*'[1]Time Interval'!$AF$2</f>
        <v>0.53042448069903259</v>
      </c>
      <c r="I5">
        <f>C5/'[1]Time Interval'!$AL$25</f>
        <v>919.19594398145216</v>
      </c>
      <c r="J5">
        <f>'[1]Time Interval'!$AD$25*A5</f>
        <v>19.490074688205432</v>
      </c>
      <c r="K5">
        <f t="shared" si="1"/>
        <v>29.780464380108281</v>
      </c>
      <c r="M5">
        <f t="shared" si="2"/>
        <v>4.8972857138624493</v>
      </c>
      <c r="P5">
        <f>F5/('[1]Time Interval'!$AI$4^2)</f>
        <v>273203.32246961643</v>
      </c>
      <c r="Q5">
        <f t="shared" si="4"/>
        <v>1130.9061028379369</v>
      </c>
    </row>
    <row r="6" spans="1:18" x14ac:dyDescent="0.3">
      <c r="A6">
        <f t="shared" si="3"/>
        <v>75</v>
      </c>
      <c r="B6">
        <v>15</v>
      </c>
      <c r="C6">
        <v>18.8</v>
      </c>
      <c r="D6">
        <v>3.7997724690000001</v>
      </c>
      <c r="E6">
        <v>17.378399999999999</v>
      </c>
      <c r="F6">
        <f t="shared" si="0"/>
        <v>16.766371753039579</v>
      </c>
      <c r="G6">
        <f>A6*'[1]Time Interval'!$AF$2</f>
        <v>0.61202824696042213</v>
      </c>
      <c r="I6">
        <f>C6/'[1]Time Interval'!$AL$25</f>
        <v>1107.7489581314937</v>
      </c>
      <c r="J6">
        <f>'[1]Time Interval'!$AD$25*A6</f>
        <v>22.488547717160113</v>
      </c>
      <c r="K6">
        <f t="shared" si="1"/>
        <v>30.422599054005083</v>
      </c>
      <c r="M6">
        <f t="shared" si="2"/>
        <v>4.9476646702868674</v>
      </c>
      <c r="P6">
        <f>F6/('[1]Time Interval'!$AI$4^2)</f>
        <v>371684.3206575081</v>
      </c>
      <c r="Q6">
        <f t="shared" si="4"/>
        <v>1181.1099811299143</v>
      </c>
    </row>
    <row r="7" spans="1:18" x14ac:dyDescent="0.3">
      <c r="A7">
        <f t="shared" si="3"/>
        <v>85</v>
      </c>
      <c r="B7">
        <v>17</v>
      </c>
      <c r="C7">
        <v>23.2</v>
      </c>
      <c r="D7">
        <v>4.5961319679999999</v>
      </c>
      <c r="E7">
        <v>25.974</v>
      </c>
      <c r="F7">
        <f t="shared" si="0"/>
        <v>25.280367986778188</v>
      </c>
      <c r="G7">
        <f>A7*'[1]Time Interval'!$AF$2</f>
        <v>0.69363201322181178</v>
      </c>
      <c r="I7">
        <f>C7/'[1]Time Interval'!$AL$25</f>
        <v>1367.0093525878005</v>
      </c>
      <c r="J7">
        <f>'[1]Time Interval'!$AD$25*A7</f>
        <v>25.487020746114794</v>
      </c>
      <c r="K7">
        <f t="shared" si="1"/>
        <v>32.490337372751718</v>
      </c>
      <c r="M7">
        <f t="shared" si="2"/>
        <v>5.0477227724371554</v>
      </c>
      <c r="N7">
        <f>STDEV(K1:K25)/AVERAGE(K1:K25)*100</f>
        <v>4.2799160386917894</v>
      </c>
      <c r="P7">
        <f>F7/('[1]Time Interval'!$AI$4^2)</f>
        <v>560426.34265424812</v>
      </c>
      <c r="Q7">
        <f t="shared" si="4"/>
        <v>1413.1993294267875</v>
      </c>
    </row>
    <row r="8" spans="1:18" x14ac:dyDescent="0.3">
      <c r="A8">
        <f t="shared" si="3"/>
        <v>95</v>
      </c>
      <c r="B8">
        <v>19</v>
      </c>
      <c r="C8">
        <v>25.6</v>
      </c>
      <c r="D8">
        <v>5.0056882820000004</v>
      </c>
      <c r="E8">
        <v>30.435600000000001</v>
      </c>
      <c r="F8">
        <f t="shared" si="0"/>
        <v>29.660364220516801</v>
      </c>
      <c r="G8">
        <f>A8*'[1]Time Interval'!$AF$2</f>
        <v>0.77523577948320144</v>
      </c>
      <c r="I8">
        <f>C8/'[1]Time Interval'!$AL$25</f>
        <v>1508.4241132003317</v>
      </c>
      <c r="J8">
        <f>'[1]Time Interval'!$AD$25*A8</f>
        <v>28.485493775069479</v>
      </c>
      <c r="K8">
        <f t="shared" si="1"/>
        <v>31.529999033706083</v>
      </c>
      <c r="M8">
        <f t="shared" si="2"/>
        <v>5.1141818183236207</v>
      </c>
      <c r="P8">
        <f>F8/('[1]Time Interval'!$AI$4^2)</f>
        <v>657524.0301324256</v>
      </c>
      <c r="Q8">
        <f t="shared" si="4"/>
        <v>1350.0466797490046</v>
      </c>
    </row>
    <row r="9" spans="1:18" x14ac:dyDescent="0.3">
      <c r="A9">
        <f t="shared" si="3"/>
        <v>105</v>
      </c>
      <c r="B9">
        <v>21</v>
      </c>
      <c r="C9">
        <v>29.6</v>
      </c>
      <c r="D9">
        <v>5.8020477819999998</v>
      </c>
      <c r="E9">
        <v>38.282400000000003</v>
      </c>
      <c r="F9">
        <f t="shared" si="0"/>
        <v>37.425560454255411</v>
      </c>
      <c r="G9">
        <f>A9*'[1]Time Interval'!$AF$2</f>
        <v>0.85683954574459109</v>
      </c>
      <c r="I9">
        <f>C9/'[1]Time Interval'!$AL$25</f>
        <v>1744.1153808878837</v>
      </c>
      <c r="J9">
        <f>'[1]Time Interval'!$AD$25*A9</f>
        <v>31.48396680402416</v>
      </c>
      <c r="K9">
        <f t="shared" si="1"/>
        <v>32.477419875680361</v>
      </c>
      <c r="M9">
        <f t="shared" si="2"/>
        <v>5.1016470584454074</v>
      </c>
      <c r="P9">
        <f>F9/('[1]Time Interval'!$AI$4^2)</f>
        <v>829666.32361259591</v>
      </c>
      <c r="Q9">
        <f t="shared" si="4"/>
        <v>1415.9026749306083</v>
      </c>
    </row>
    <row r="10" spans="1:18" x14ac:dyDescent="0.3">
      <c r="A10">
        <f t="shared" si="3"/>
        <v>115</v>
      </c>
      <c r="B10">
        <v>23</v>
      </c>
      <c r="C10">
        <v>33.799999999999997</v>
      </c>
      <c r="D10">
        <v>6.1888509669999996</v>
      </c>
      <c r="E10">
        <v>46.503599999999999</v>
      </c>
      <c r="F10">
        <f t="shared" si="0"/>
        <v>45.565156687994019</v>
      </c>
      <c r="G10">
        <f>A10*'[1]Time Interval'!$AF$2</f>
        <v>0.93844331200598063</v>
      </c>
      <c r="I10">
        <f>C10/'[1]Time Interval'!$AL$25</f>
        <v>1991.5912119598129</v>
      </c>
      <c r="J10">
        <f>'[1]Time Interval'!$AD$25*A10</f>
        <v>34.482439832978841</v>
      </c>
      <c r="K10">
        <f t="shared" si="1"/>
        <v>33.387357371040125</v>
      </c>
      <c r="M10">
        <f t="shared" si="2"/>
        <v>5.4614338235364395</v>
      </c>
      <c r="N10">
        <f>AVERAGE(K1:K17)</f>
        <v>32.87604552397692</v>
      </c>
      <c r="P10">
        <f>F10/('[1]Time Interval'!$AI$4^2)</f>
        <v>1010108.481351051</v>
      </c>
      <c r="Q10">
        <f t="shared" si="4"/>
        <v>1457.1423369408251</v>
      </c>
    </row>
    <row r="11" spans="1:18" x14ac:dyDescent="0.3">
      <c r="A11">
        <f t="shared" si="3"/>
        <v>125</v>
      </c>
      <c r="B11">
        <v>25</v>
      </c>
      <c r="C11">
        <v>37.4</v>
      </c>
      <c r="D11">
        <v>6.8031854379999999</v>
      </c>
      <c r="E11">
        <v>54.771599999999999</v>
      </c>
      <c r="F11">
        <f t="shared" si="0"/>
        <v>53.751552921732632</v>
      </c>
      <c r="G11">
        <f>A11*'[1]Time Interval'!$AF$2</f>
        <v>1.0200470782673703</v>
      </c>
      <c r="I11">
        <f>C11/'[1]Time Interval'!$AL$25</f>
        <v>2203.7133528786094</v>
      </c>
      <c r="J11">
        <f>'[1]Time Interval'!$AD$25*A11</f>
        <v>37.480912861933525</v>
      </c>
      <c r="K11">
        <f t="shared" si="1"/>
        <v>33.55205543698105</v>
      </c>
      <c r="M11">
        <f t="shared" si="2"/>
        <v>5.4974247491620405</v>
      </c>
      <c r="P11">
        <f>F11/('[1]Time Interval'!$AI$4^2)</f>
        <v>1191588.1221217918</v>
      </c>
      <c r="Q11">
        <f t="shared" si="4"/>
        <v>1473.5148408687598</v>
      </c>
      <c r="R11">
        <f>_xlfn.STDEV.P(Q1:Q23)*100/R12</f>
        <v>10.248062631411164</v>
      </c>
    </row>
    <row r="12" spans="1:18" x14ac:dyDescent="0.3">
      <c r="A12">
        <f t="shared" si="3"/>
        <v>135</v>
      </c>
      <c r="B12">
        <v>27</v>
      </c>
      <c r="C12">
        <v>41.2</v>
      </c>
      <c r="D12">
        <v>6.8031854379999999</v>
      </c>
      <c r="E12">
        <v>60.964799999999997</v>
      </c>
      <c r="F12">
        <f t="shared" si="0"/>
        <v>59.863149155471234</v>
      </c>
      <c r="G12">
        <f>A12*'[1]Time Interval'!$AF$2</f>
        <v>1.1016508445287598</v>
      </c>
      <c r="I12">
        <f>C12/'[1]Time Interval'!$AL$25</f>
        <v>2427.620057181784</v>
      </c>
      <c r="J12">
        <f>'[1]Time Interval'!$AD$25*A12</f>
        <v>40.479385890888203</v>
      </c>
      <c r="K12">
        <f t="shared" si="1"/>
        <v>33.817927729100255</v>
      </c>
      <c r="M12">
        <f t="shared" si="2"/>
        <v>6.0559866220715541</v>
      </c>
      <c r="P12">
        <f>F12/('[1]Time Interval'!$AI$4^2)</f>
        <v>1327072.6817945368</v>
      </c>
      <c r="Q12">
        <f t="shared" si="4"/>
        <v>1423.5388609639174</v>
      </c>
      <c r="R12">
        <f>AVERAGE(Q1:Q23)</f>
        <v>1423.5258229630294</v>
      </c>
    </row>
    <row r="13" spans="1:18" x14ac:dyDescent="0.3">
      <c r="A13">
        <f t="shared" si="3"/>
        <v>145</v>
      </c>
      <c r="B13">
        <v>29</v>
      </c>
      <c r="C13">
        <v>45.2</v>
      </c>
      <c r="D13">
        <v>7.1899886229999996</v>
      </c>
      <c r="E13">
        <v>74.334000000000003</v>
      </c>
      <c r="F13">
        <f t="shared" si="0"/>
        <v>73.15074538920986</v>
      </c>
      <c r="G13">
        <f>A13*'[1]Time Interval'!$AF$2</f>
        <v>1.1832546107901496</v>
      </c>
      <c r="I13">
        <f>C13/'[1]Time Interval'!$AL$25</f>
        <v>2663.3113248693357</v>
      </c>
      <c r="J13">
        <f>'[1]Time Interval'!$AD$25*A13</f>
        <v>43.477858919842888</v>
      </c>
      <c r="K13">
        <f t="shared" si="1"/>
        <v>34.162518300229841</v>
      </c>
      <c r="M13">
        <f t="shared" si="2"/>
        <v>6.2865189877227436</v>
      </c>
      <c r="P13">
        <f>F13/('[1]Time Interval'!$AI$4^2)</f>
        <v>1621637.97308441</v>
      </c>
      <c r="Q13">
        <f t="shared" si="4"/>
        <v>1524.3674736891146</v>
      </c>
    </row>
    <row r="14" spans="1:18" x14ac:dyDescent="0.3">
      <c r="A14">
        <f t="shared" si="3"/>
        <v>155</v>
      </c>
      <c r="B14">
        <v>31</v>
      </c>
      <c r="C14">
        <v>48.4</v>
      </c>
      <c r="D14">
        <v>7.8043230939999999</v>
      </c>
      <c r="E14">
        <v>83.257199999999997</v>
      </c>
      <c r="F14">
        <f t="shared" si="0"/>
        <v>81.992341622948459</v>
      </c>
      <c r="G14">
        <f>A14*'[1]Time Interval'!$AF$2</f>
        <v>1.2648583770515391</v>
      </c>
      <c r="I14">
        <f>C14/'[1]Time Interval'!$AL$25</f>
        <v>2851.864339019377</v>
      </c>
      <c r="J14">
        <f>'[1]Time Interval'!$AD$25*A14</f>
        <v>46.476331948797565</v>
      </c>
      <c r="K14">
        <f t="shared" si="1"/>
        <v>33.86955792214475</v>
      </c>
      <c r="M14">
        <f t="shared" si="2"/>
        <v>6.2016909624372349</v>
      </c>
      <c r="P14">
        <f>F14/('[1]Time Interval'!$AI$4^2)</f>
        <v>1817642.3763071492</v>
      </c>
      <c r="Q14">
        <f t="shared" si="4"/>
        <v>1510.535312989902</v>
      </c>
    </row>
    <row r="15" spans="1:18" x14ac:dyDescent="0.3">
      <c r="A15">
        <f t="shared" si="3"/>
        <v>165</v>
      </c>
      <c r="B15">
        <v>33</v>
      </c>
      <c r="C15">
        <v>52.4</v>
      </c>
      <c r="D15">
        <v>8.0091012510000006</v>
      </c>
      <c r="E15">
        <v>92.352000000000004</v>
      </c>
      <c r="F15">
        <f t="shared" si="0"/>
        <v>91.00553785668707</v>
      </c>
      <c r="G15">
        <f>A15*'[1]Time Interval'!$AF$2</f>
        <v>1.3464621433129287</v>
      </c>
      <c r="I15">
        <f>C15/'[1]Time Interval'!$AL$25</f>
        <v>3087.5556067069288</v>
      </c>
      <c r="J15">
        <f>'[1]Time Interval'!$AD$25*A15</f>
        <v>49.47480497775225</v>
      </c>
      <c r="K15">
        <f t="shared" si="1"/>
        <v>34.114580853545625</v>
      </c>
      <c r="M15">
        <f t="shared" si="2"/>
        <v>6.5425568185266032</v>
      </c>
      <c r="P15">
        <f>F15/('[1]Time Interval'!$AI$4^2)</f>
        <v>2017450.8839816025</v>
      </c>
      <c r="Q15">
        <f t="shared" si="4"/>
        <v>1493.6846705282903</v>
      </c>
    </row>
    <row r="16" spans="1:18" x14ac:dyDescent="0.3">
      <c r="A16">
        <f t="shared" si="3"/>
        <v>175</v>
      </c>
      <c r="B16">
        <v>35</v>
      </c>
      <c r="C16">
        <v>55.8</v>
      </c>
      <c r="D16">
        <v>8.3959044370000004</v>
      </c>
      <c r="E16">
        <v>99.637200000000007</v>
      </c>
      <c r="F16">
        <f t="shared" si="0"/>
        <v>98.209134090425692</v>
      </c>
      <c r="G16">
        <f>A16*'[1]Time Interval'!$AF$2</f>
        <v>1.4280659095743184</v>
      </c>
      <c r="I16">
        <f>C16/'[1]Time Interval'!$AL$25</f>
        <v>3287.8931842413481</v>
      </c>
      <c r="J16">
        <f>'[1]Time Interval'!$AD$25*A16</f>
        <v>52.473278006706934</v>
      </c>
      <c r="K16">
        <f t="shared" si="1"/>
        <v>33.941659460137849</v>
      </c>
      <c r="M16">
        <f t="shared" si="2"/>
        <v>6.6460975608648409</v>
      </c>
      <c r="P16">
        <f>F16/('[1]Time Interval'!$AI$4^2)</f>
        <v>2177143.3810743457</v>
      </c>
      <c r="Q16">
        <f t="shared" si="4"/>
        <v>1445.8699163605809</v>
      </c>
    </row>
    <row r="17" spans="1:17" x14ac:dyDescent="0.3">
      <c r="A17">
        <f t="shared" si="3"/>
        <v>185</v>
      </c>
      <c r="B17">
        <v>37</v>
      </c>
      <c r="C17">
        <v>59.2</v>
      </c>
      <c r="D17">
        <v>8.3959044370000004</v>
      </c>
      <c r="E17">
        <v>109.4028</v>
      </c>
      <c r="F17">
        <f t="shared" si="0"/>
        <v>107.89313032416429</v>
      </c>
      <c r="G17">
        <f>A17*'[1]Time Interval'!$AF$2</f>
        <v>1.509669675835708</v>
      </c>
      <c r="I17">
        <f>C17/'[1]Time Interval'!$AL$25</f>
        <v>3488.2307617757674</v>
      </c>
      <c r="J17">
        <f>'[1]Time Interval'!$AD$25*A17</f>
        <v>55.471751035661612</v>
      </c>
      <c r="K17">
        <f t="shared" si="1"/>
        <v>33.771550974769035</v>
      </c>
      <c r="M17">
        <f t="shared" si="2"/>
        <v>7.0510569104515879</v>
      </c>
      <c r="P17">
        <f>F17/('[1]Time Interval'!$AI$4^2)</f>
        <v>2391822.4788782257</v>
      </c>
      <c r="Q17">
        <f t="shared" si="4"/>
        <v>1433.4473518035277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11.8</v>
      </c>
      <c r="D1">
        <v>3.4129692829999998</v>
      </c>
      <c r="E1">
        <v>10.7484</v>
      </c>
      <c r="F1">
        <f t="shared" ref="F1:F18" si="0">E1-G1</f>
        <v>9.4882159547206513</v>
      </c>
      <c r="G1">
        <f>A1*'[1]Time Interval'!$AF$3</f>
        <v>1.2601840452793485</v>
      </c>
      <c r="I1">
        <f>C1/'[1]Time Interval'!$AL$26</f>
        <v>695.28923967827791</v>
      </c>
      <c r="J1">
        <f>'[1]Time Interval'!$AD$26*A1</f>
        <v>1.7475068328411711</v>
      </c>
      <c r="K1">
        <f t="shared" ref="K1:K18" si="1">I1/(J1^0.89223)</f>
        <v>422.54416489890633</v>
      </c>
      <c r="M1">
        <f t="shared" ref="M1:M18" si="2">C1/D1</f>
        <v>3.45740000028005</v>
      </c>
      <c r="P1">
        <f>F1/('[1]Time Interval'!$AI$4^2)</f>
        <v>210338.95426675916</v>
      </c>
      <c r="Q1">
        <f>P1/(J1^1.1647)</f>
        <v>109792.94589093312</v>
      </c>
    </row>
    <row r="2" spans="1:18" x14ac:dyDescent="0.3">
      <c r="A2">
        <v>40</v>
      </c>
      <c r="B2">
        <v>8</v>
      </c>
      <c r="C2">
        <v>15.2</v>
      </c>
      <c r="D2">
        <v>4.0045506260000003</v>
      </c>
      <c r="E2">
        <v>15.1008</v>
      </c>
      <c r="F2">
        <f t="shared" si="0"/>
        <v>13.420554606294202</v>
      </c>
      <c r="G2">
        <f>A2*'[1]Time Interval'!$AF$3</f>
        <v>1.680245393705798</v>
      </c>
      <c r="I2">
        <f>C2/'[1]Time Interval'!$AL$26</f>
        <v>895.62681721269689</v>
      </c>
      <c r="J2">
        <f>'[1]Time Interval'!$AD$26*A2</f>
        <v>2.3300091104548946</v>
      </c>
      <c r="K2">
        <f t="shared" si="1"/>
        <v>421.07513871548474</v>
      </c>
      <c r="M2">
        <f t="shared" si="2"/>
        <v>3.7956818179079246</v>
      </c>
      <c r="P2">
        <f>F2/('[1]Time Interval'!$AI$4^2)</f>
        <v>297512.7711088201</v>
      </c>
      <c r="Q2">
        <f t="shared" ref="Q2:Q17" si="3">P2/(J2^1.1647)</f>
        <v>111082.12880521746</v>
      </c>
    </row>
    <row r="3" spans="1:18" x14ac:dyDescent="0.3">
      <c r="A3">
        <v>50</v>
      </c>
      <c r="B3">
        <v>10</v>
      </c>
      <c r="C3">
        <v>19</v>
      </c>
      <c r="D3">
        <v>4.0045506260000003</v>
      </c>
      <c r="E3">
        <v>19.265999999999998</v>
      </c>
      <c r="F3">
        <f t="shared" si="0"/>
        <v>17.165693257867751</v>
      </c>
      <c r="G3">
        <f>A3*'[1]Time Interval'!$AF$3</f>
        <v>2.1003067421322474</v>
      </c>
      <c r="I3">
        <f>C3/'[1]Time Interval'!$AL$26</f>
        <v>1119.5335215158711</v>
      </c>
      <c r="J3">
        <f>'[1]Time Interval'!$AD$26*A3</f>
        <v>2.9125113880686184</v>
      </c>
      <c r="K3">
        <f t="shared" si="1"/>
        <v>431.32396860540939</v>
      </c>
      <c r="M3">
        <f t="shared" si="2"/>
        <v>4.7446022723849062</v>
      </c>
      <c r="P3">
        <f>F3/('[1]Time Interval'!$AI$4^2)</f>
        <v>380536.65582173859</v>
      </c>
      <c r="Q3">
        <f t="shared" si="3"/>
        <v>109563.01783769063</v>
      </c>
    </row>
    <row r="4" spans="1:18" x14ac:dyDescent="0.3">
      <c r="A4">
        <v>60</v>
      </c>
      <c r="B4">
        <v>12</v>
      </c>
      <c r="C4">
        <v>22.2</v>
      </c>
      <c r="D4">
        <v>4.0045506260000003</v>
      </c>
      <c r="E4">
        <v>22.807200000000002</v>
      </c>
      <c r="F4">
        <f t="shared" si="0"/>
        <v>20.286831909441304</v>
      </c>
      <c r="G4">
        <f>A4*'[1]Time Interval'!$AF$3</f>
        <v>2.5203680905586969</v>
      </c>
      <c r="I4">
        <f>C4/'[1]Time Interval'!$AL$26</f>
        <v>1308.0865356659126</v>
      </c>
      <c r="J4">
        <f>'[1]Time Interval'!$AD$26*A4</f>
        <v>3.4950136656823423</v>
      </c>
      <c r="K4">
        <f t="shared" si="1"/>
        <v>428.30691175280162</v>
      </c>
      <c r="M4">
        <f t="shared" si="2"/>
        <v>5.5436931814181536</v>
      </c>
      <c r="P4">
        <f>F4/('[1]Time Interval'!$AI$4^2)</f>
        <v>449727.43343751557</v>
      </c>
      <c r="Q4">
        <f t="shared" si="3"/>
        <v>104711.52194720502</v>
      </c>
    </row>
    <row r="5" spans="1:18" x14ac:dyDescent="0.3">
      <c r="A5">
        <v>70</v>
      </c>
      <c r="B5">
        <v>14</v>
      </c>
      <c r="C5">
        <v>25.4</v>
      </c>
      <c r="D5">
        <v>4.8009101249999997</v>
      </c>
      <c r="E5">
        <v>26.9724</v>
      </c>
      <c r="F5">
        <f t="shared" si="0"/>
        <v>24.031970561014855</v>
      </c>
      <c r="G5">
        <f>A5*'[1]Time Interval'!$AF$3</f>
        <v>2.9404294389851464</v>
      </c>
      <c r="I5">
        <f>C5/'[1]Time Interval'!$AL$26</f>
        <v>1496.6395498159541</v>
      </c>
      <c r="J5">
        <f>'[1]Time Interval'!$AD$26*A5</f>
        <v>4.0775159432960661</v>
      </c>
      <c r="K5">
        <f t="shared" si="1"/>
        <v>427.07474562809318</v>
      </c>
      <c r="M5">
        <f t="shared" si="2"/>
        <v>5.2906635072657187</v>
      </c>
      <c r="P5">
        <f>F5/('[1]Time Interval'!$AI$4^2)</f>
        <v>532751.31815043406</v>
      </c>
      <c r="Q5">
        <f t="shared" si="3"/>
        <v>103656.53770506389</v>
      </c>
    </row>
    <row r="6" spans="1:18" x14ac:dyDescent="0.3">
      <c r="A6">
        <v>80</v>
      </c>
      <c r="B6">
        <v>16</v>
      </c>
      <c r="C6">
        <v>28.6</v>
      </c>
      <c r="D6">
        <v>5.597269625</v>
      </c>
      <c r="E6">
        <v>32.026800000000001</v>
      </c>
      <c r="F6">
        <f t="shared" si="0"/>
        <v>28.666309212588406</v>
      </c>
      <c r="G6">
        <f>A6*'[1]Time Interval'!$AF$3</f>
        <v>3.3604907874115959</v>
      </c>
      <c r="I6">
        <f>C6/'[1]Time Interval'!$AL$26</f>
        <v>1685.1925639659958</v>
      </c>
      <c r="J6">
        <f>'[1]Time Interval'!$AD$26*A6</f>
        <v>4.6600182209097891</v>
      </c>
      <c r="K6">
        <f t="shared" si="1"/>
        <v>426.86844549299161</v>
      </c>
      <c r="M6">
        <f t="shared" si="2"/>
        <v>5.1096341459520103</v>
      </c>
      <c r="P6">
        <f>F6/('[1]Time Interval'!$AI$4^2)</f>
        <v>635487.38047677919</v>
      </c>
      <c r="Q6">
        <f t="shared" si="3"/>
        <v>105836.59904556598</v>
      </c>
    </row>
    <row r="7" spans="1:18" x14ac:dyDescent="0.3">
      <c r="A7">
        <v>90</v>
      </c>
      <c r="B7">
        <v>18</v>
      </c>
      <c r="C7">
        <v>31.6</v>
      </c>
      <c r="D7">
        <v>5.597269625</v>
      </c>
      <c r="E7">
        <v>36.316800000000001</v>
      </c>
      <c r="F7">
        <f t="shared" si="0"/>
        <v>32.536247864161957</v>
      </c>
      <c r="G7">
        <f>A7*'[1]Time Interval'!$AF$3</f>
        <v>3.7805521358380454</v>
      </c>
      <c r="I7">
        <f>C7/'[1]Time Interval'!$AL$26</f>
        <v>1861.9610147316596</v>
      </c>
      <c r="J7">
        <f>'[1]Time Interval'!$AD$26*A7</f>
        <v>5.242520498523513</v>
      </c>
      <c r="K7">
        <f t="shared" si="1"/>
        <v>424.59540210493213</v>
      </c>
      <c r="M7">
        <f t="shared" si="2"/>
        <v>5.6456097556672553</v>
      </c>
      <c r="P7">
        <f>F7/('[1]Time Interval'!$AI$4^2)</f>
        <v>721277.886609126</v>
      </c>
      <c r="Q7">
        <f t="shared" si="3"/>
        <v>104725.92853759747</v>
      </c>
    </row>
    <row r="8" spans="1:18" x14ac:dyDescent="0.3">
      <c r="A8">
        <v>100</v>
      </c>
      <c r="B8">
        <v>20</v>
      </c>
      <c r="C8">
        <v>35</v>
      </c>
      <c r="D8">
        <v>4.8009101249999997</v>
      </c>
      <c r="E8">
        <v>40.513199999999998</v>
      </c>
      <c r="F8">
        <f t="shared" si="0"/>
        <v>36.312586515735504</v>
      </c>
      <c r="G8">
        <f>A8*'[1]Time Interval'!$AF$3</f>
        <v>4.2006134842644949</v>
      </c>
      <c r="I8">
        <f>C8/'[1]Time Interval'!$AL$26</f>
        <v>2062.2985922660787</v>
      </c>
      <c r="J8">
        <f>'[1]Time Interval'!$AD$26*A8</f>
        <v>5.8250227761372368</v>
      </c>
      <c r="K8">
        <f t="shared" si="1"/>
        <v>428.08503187462674</v>
      </c>
      <c r="M8">
        <f t="shared" si="2"/>
        <v>7.2902843604055185</v>
      </c>
      <c r="P8">
        <f>F8/('[1]Time Interval'!$AI$4^2)</f>
        <v>804993.42667690152</v>
      </c>
      <c r="Q8">
        <f t="shared" si="3"/>
        <v>103383.25148565511</v>
      </c>
    </row>
    <row r="9" spans="1:18" x14ac:dyDescent="0.3">
      <c r="A9">
        <v>110</v>
      </c>
      <c r="B9">
        <v>22</v>
      </c>
      <c r="C9">
        <v>39</v>
      </c>
      <c r="D9">
        <v>5.597269625</v>
      </c>
      <c r="E9">
        <v>50.387999999999998</v>
      </c>
      <c r="F9">
        <f t="shared" si="0"/>
        <v>45.767325167309053</v>
      </c>
      <c r="G9">
        <f>A9*'[1]Time Interval'!$AF$3</f>
        <v>4.6206748326909439</v>
      </c>
      <c r="I9">
        <f>C9/'[1]Time Interval'!$AL$26</f>
        <v>2297.9898599536305</v>
      </c>
      <c r="J9">
        <f>'[1]Time Interval'!$AD$26*A9</f>
        <v>6.4075250537509607</v>
      </c>
      <c r="K9">
        <f t="shared" si="1"/>
        <v>438.12174631087356</v>
      </c>
      <c r="M9">
        <f t="shared" si="2"/>
        <v>6.9676829262981945</v>
      </c>
      <c r="N9">
        <f>STDEV(K1:K25)/AVERAGE(K1:K25)*100</f>
        <v>2.2776297915999848</v>
      </c>
      <c r="P9">
        <f>F9/('[1]Time Interval'!$AI$4^2)</f>
        <v>1014590.2413286649</v>
      </c>
      <c r="Q9">
        <f t="shared" si="3"/>
        <v>116610.71904093806</v>
      </c>
    </row>
    <row r="10" spans="1:18" x14ac:dyDescent="0.3">
      <c r="A10">
        <v>120</v>
      </c>
      <c r="B10">
        <v>24</v>
      </c>
      <c r="C10">
        <v>41.2</v>
      </c>
      <c r="D10">
        <v>5.8020477819999998</v>
      </c>
      <c r="E10">
        <v>54.740400000000001</v>
      </c>
      <c r="F10">
        <f t="shared" si="0"/>
        <v>49.699663818882605</v>
      </c>
      <c r="G10">
        <f>A10*'[1]Time Interval'!$AF$3</f>
        <v>5.0407361811173939</v>
      </c>
      <c r="I10">
        <f>C10/'[1]Time Interval'!$AL$26</f>
        <v>2427.620057181784</v>
      </c>
      <c r="J10">
        <f>'[1]Time Interval'!$AD$26*A10</f>
        <v>6.9900273313646846</v>
      </c>
      <c r="K10">
        <f t="shared" si="1"/>
        <v>428.2637656737607</v>
      </c>
      <c r="M10">
        <f t="shared" si="2"/>
        <v>7.1009411759442838</v>
      </c>
      <c r="P10">
        <f>F10/('[1]Time Interval'!$AI$4^2)</f>
        <v>1101764.0581707258</v>
      </c>
      <c r="Q10">
        <f t="shared" si="3"/>
        <v>114425.82604295026</v>
      </c>
    </row>
    <row r="11" spans="1:18" x14ac:dyDescent="0.3">
      <c r="A11">
        <v>130</v>
      </c>
      <c r="B11">
        <v>26</v>
      </c>
      <c r="C11">
        <v>43.8</v>
      </c>
      <c r="D11">
        <v>6.0068259389999996</v>
      </c>
      <c r="E11">
        <v>60.1068</v>
      </c>
      <c r="F11">
        <f t="shared" si="0"/>
        <v>54.646002470456153</v>
      </c>
      <c r="G11">
        <f>A11*'[1]Time Interval'!$AF$3</f>
        <v>5.4607975295438429</v>
      </c>
      <c r="I11">
        <f>C11/'[1]Time Interval'!$AL$26</f>
        <v>2580.8193811786923</v>
      </c>
      <c r="J11">
        <f>'[1]Time Interval'!$AD$26*A11</f>
        <v>7.5725296089784084</v>
      </c>
      <c r="K11">
        <f t="shared" si="1"/>
        <v>423.90879953548222</v>
      </c>
      <c r="M11">
        <f t="shared" si="2"/>
        <v>7.2917045449283826</v>
      </c>
      <c r="P11">
        <f>F11/('[1]Time Interval'!$AI$4^2)</f>
        <v>1211416.6740456419</v>
      </c>
      <c r="Q11">
        <f t="shared" si="3"/>
        <v>114615.03133913776</v>
      </c>
      <c r="R11">
        <f>_xlfn.STDEV.P(Q1:Q23)*100/R12</f>
        <v>3.7736907088087639</v>
      </c>
    </row>
    <row r="12" spans="1:18" x14ac:dyDescent="0.3">
      <c r="A12">
        <v>140</v>
      </c>
      <c r="B12">
        <v>28</v>
      </c>
      <c r="C12">
        <v>46.4</v>
      </c>
      <c r="D12">
        <v>6.0068259389999996</v>
      </c>
      <c r="E12">
        <v>63.897599999999997</v>
      </c>
      <c r="F12">
        <f t="shared" si="0"/>
        <v>58.016741122029707</v>
      </c>
      <c r="G12">
        <f>A12*'[1]Time Interval'!$AF$3</f>
        <v>5.8808588779702928</v>
      </c>
      <c r="I12">
        <f>C12/'[1]Time Interval'!$AL$26</f>
        <v>2734.0187051756011</v>
      </c>
      <c r="J12">
        <f>'[1]Time Interval'!$AD$26*A12</f>
        <v>8.1550318865921323</v>
      </c>
      <c r="K12">
        <f t="shared" si="1"/>
        <v>420.33945982824838</v>
      </c>
      <c r="M12">
        <f t="shared" si="2"/>
        <v>7.7245454539880587</v>
      </c>
      <c r="P12">
        <f>F12/('[1]Time Interval'!$AI$4^2)</f>
        <v>1286140.6945002754</v>
      </c>
      <c r="Q12">
        <f t="shared" si="3"/>
        <v>111622.31094824609</v>
      </c>
      <c r="R12">
        <f>AVERAGE(Q1:Q23)</f>
        <v>108685.35480802348</v>
      </c>
    </row>
    <row r="13" spans="1:18" x14ac:dyDescent="0.3">
      <c r="A13">
        <v>150</v>
      </c>
      <c r="B13">
        <v>30</v>
      </c>
      <c r="C13">
        <v>49.2</v>
      </c>
      <c r="D13">
        <v>6.3936291240000003</v>
      </c>
      <c r="E13">
        <v>69.950400000000002</v>
      </c>
      <c r="F13">
        <f t="shared" si="0"/>
        <v>63.649479773603261</v>
      </c>
      <c r="G13">
        <f>A13*'[1]Time Interval'!$AF$3</f>
        <v>6.3009202263967419</v>
      </c>
      <c r="I13">
        <f>C13/'[1]Time Interval'!$AL$26</f>
        <v>2899.0025925568875</v>
      </c>
      <c r="J13">
        <f>'[1]Time Interval'!$AD$26*A13</f>
        <v>8.7375341642058562</v>
      </c>
      <c r="K13">
        <f t="shared" si="1"/>
        <v>419.09569256419996</v>
      </c>
      <c r="M13">
        <f t="shared" si="2"/>
        <v>7.695160142354232</v>
      </c>
      <c r="P13">
        <f>F13/('[1]Time Interval'!$AI$4^2)</f>
        <v>1411009.7281820471</v>
      </c>
      <c r="Q13">
        <f t="shared" si="3"/>
        <v>113004.14441046916</v>
      </c>
    </row>
    <row r="14" spans="1:18" x14ac:dyDescent="0.3">
      <c r="A14">
        <v>160</v>
      </c>
      <c r="B14">
        <v>32</v>
      </c>
      <c r="C14">
        <v>51.6</v>
      </c>
      <c r="D14">
        <v>6.3936291240000003</v>
      </c>
      <c r="E14">
        <v>73.491600000000005</v>
      </c>
      <c r="F14">
        <f t="shared" si="0"/>
        <v>66.770618425176821</v>
      </c>
      <c r="G14">
        <f>A14*'[1]Time Interval'!$AF$3</f>
        <v>6.7209815748231918</v>
      </c>
      <c r="I14">
        <f>C14/'[1]Time Interval'!$AL$26</f>
        <v>3040.4173531694187</v>
      </c>
      <c r="J14">
        <f>'[1]Time Interval'!$AD$26*A14</f>
        <v>9.3200364418195782</v>
      </c>
      <c r="K14">
        <f t="shared" si="1"/>
        <v>414.94422820390292</v>
      </c>
      <c r="M14">
        <f t="shared" si="2"/>
        <v>8.0705338078349254</v>
      </c>
      <c r="N14">
        <f>AVERAGE(K1:K18)</f>
        <v>421.11387570798911</v>
      </c>
      <c r="P14">
        <f>F14/('[1]Time Interval'!$AI$4^2)</f>
        <v>1480200.5057978244</v>
      </c>
      <c r="Q14">
        <f t="shared" si="3"/>
        <v>109961.29791896621</v>
      </c>
    </row>
    <row r="15" spans="1:18" x14ac:dyDescent="0.3">
      <c r="A15">
        <v>170</v>
      </c>
      <c r="B15">
        <v>34</v>
      </c>
      <c r="C15">
        <v>53.8</v>
      </c>
      <c r="D15">
        <v>6.3936291240000003</v>
      </c>
      <c r="E15">
        <v>76.502399999999994</v>
      </c>
      <c r="F15">
        <f t="shared" si="0"/>
        <v>69.361357076750352</v>
      </c>
      <c r="G15">
        <f>A15*'[1]Time Interval'!$AF$3</f>
        <v>7.1410429232496409</v>
      </c>
      <c r="I15">
        <f>C15/'[1]Time Interval'!$AL$26</f>
        <v>3170.0475503975717</v>
      </c>
      <c r="J15">
        <f>'[1]Time Interval'!$AD$26*A15</f>
        <v>9.9025387194333021</v>
      </c>
      <c r="K15">
        <f t="shared" si="1"/>
        <v>409.85556194296947</v>
      </c>
      <c r="M15">
        <f t="shared" si="2"/>
        <v>8.4146263345255612</v>
      </c>
      <c r="P15">
        <f>F15/('[1]Time Interval'!$AI$4^2)</f>
        <v>1537633.1423810306</v>
      </c>
      <c r="Q15">
        <f t="shared" si="3"/>
        <v>106440.45575293583</v>
      </c>
    </row>
    <row r="16" spans="1:18" x14ac:dyDescent="0.3">
      <c r="A16">
        <v>180</v>
      </c>
      <c r="B16">
        <v>36</v>
      </c>
      <c r="C16">
        <v>56</v>
      </c>
      <c r="D16">
        <v>6.3936291240000003</v>
      </c>
      <c r="E16">
        <v>82.383600000000001</v>
      </c>
      <c r="F16">
        <f t="shared" si="0"/>
        <v>74.822495728323915</v>
      </c>
      <c r="G16">
        <f>A16*'[1]Time Interval'!$AF$3</f>
        <v>7.5611042716760908</v>
      </c>
      <c r="I16">
        <f>C16/'[1]Time Interval'!$AL$26</f>
        <v>3299.6777476257257</v>
      </c>
      <c r="J16">
        <f>'[1]Time Interval'!$AD$26*A16</f>
        <v>10.485040997047026</v>
      </c>
      <c r="K16">
        <f t="shared" si="1"/>
        <v>405.40419496124156</v>
      </c>
      <c r="M16">
        <f t="shared" si="2"/>
        <v>8.7587188612161988</v>
      </c>
      <c r="P16">
        <f>F16/('[1]Time Interval'!$AI$4^2)</f>
        <v>1658698.0716110885</v>
      </c>
      <c r="Q16">
        <f t="shared" si="3"/>
        <v>107425.9754708291</v>
      </c>
    </row>
    <row r="17" spans="1:17" x14ac:dyDescent="0.3">
      <c r="A17">
        <v>190</v>
      </c>
      <c r="B17">
        <v>38</v>
      </c>
      <c r="C17">
        <v>58.8</v>
      </c>
      <c r="D17">
        <v>6.8031854379999999</v>
      </c>
      <c r="E17">
        <v>86.782799999999995</v>
      </c>
      <c r="F17">
        <f t="shared" si="0"/>
        <v>78.80163437989745</v>
      </c>
      <c r="G17">
        <f>A17*'[1]Time Interval'!$AF$3</f>
        <v>7.9811656201025398</v>
      </c>
      <c r="I17">
        <f>C17/'[1]Time Interval'!$AL$26</f>
        <v>3464.6616350070117</v>
      </c>
      <c r="J17">
        <f>'[1]Time Interval'!$AD$26*A17</f>
        <v>11.06754327466075</v>
      </c>
      <c r="K17">
        <f t="shared" si="1"/>
        <v>405.62713422203359</v>
      </c>
      <c r="M17">
        <f t="shared" si="2"/>
        <v>8.6430100334419251</v>
      </c>
      <c r="P17">
        <f>F17/('[1]Time Interval'!$AI$4^2)</f>
        <v>1746909.3714854347</v>
      </c>
      <c r="Q17">
        <f t="shared" si="3"/>
        <v>106234.09157085078</v>
      </c>
    </row>
    <row r="18" spans="1:17" x14ac:dyDescent="0.3">
      <c r="A18">
        <v>200</v>
      </c>
      <c r="B18">
        <v>40</v>
      </c>
      <c r="C18">
        <v>61.4</v>
      </c>
      <c r="D18">
        <v>6.3936291240000003</v>
      </c>
      <c r="E18">
        <v>89.7</v>
      </c>
      <c r="F18">
        <f t="shared" si="0"/>
        <v>81.298773031471015</v>
      </c>
      <c r="G18">
        <f>A18*'[1]Time Interval'!$AF$3</f>
        <v>8.4012269685289898</v>
      </c>
      <c r="I18">
        <f>C18/'[1]Time Interval'!$AL$26</f>
        <v>3617.8609590039205</v>
      </c>
      <c r="J18">
        <f>'[1]Time Interval'!$AD$26*A18</f>
        <v>11.650045552274474</v>
      </c>
      <c r="K18">
        <f t="shared" si="1"/>
        <v>404.61537042784602</v>
      </c>
      <c r="M18">
        <f t="shared" si="2"/>
        <v>9.6033096085477592</v>
      </c>
      <c r="P18">
        <f>F18/('[1]Time Interval'!$AI$4^2)</f>
        <v>1802267.0420040705</v>
      </c>
      <c r="Q18">
        <f t="shared" ref="Q18" si="4">P18/(J18^1.1647)</f>
        <v>103244.6027941707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J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23" si="0">B1*5</f>
        <v>30</v>
      </c>
      <c r="B1">
        <v>6</v>
      </c>
      <c r="C1">
        <v>14.6</v>
      </c>
      <c r="D1">
        <v>4.6136363640000004</v>
      </c>
      <c r="E1">
        <v>17.191199999999998</v>
      </c>
      <c r="F1">
        <f t="shared" ref="F1:F23" si="1">E1-G1</f>
        <v>14.595128449436499</v>
      </c>
      <c r="G1">
        <f>A1*'[1]Time Interval'!$AF$4</f>
        <v>2.5960715505634995</v>
      </c>
      <c r="I1">
        <f>C1/'[1]Time Interval'!$AL$27</f>
        <v>860.27312705956422</v>
      </c>
      <c r="J1">
        <f>'[1]Time Interval'!$AD$27*A1</f>
        <v>0.84827408908860291</v>
      </c>
      <c r="K1">
        <f t="shared" ref="K1:K23" si="2">I1/(J1^0.98607)</f>
        <v>1011.8232733324913</v>
      </c>
      <c r="M1">
        <f t="shared" ref="M1:M23" si="3">C1/D1</f>
        <v>3.1645320194550117</v>
      </c>
      <c r="P1">
        <f>F1/('[1]Time Interval'!$AI$4^2)</f>
        <v>323551.2418871671</v>
      </c>
      <c r="Q1">
        <f>P1/(J1^1.2064)</f>
        <v>394599.9243379028</v>
      </c>
    </row>
    <row r="2" spans="1:18" x14ac:dyDescent="0.3">
      <c r="A2">
        <f t="shared" si="0"/>
        <v>35</v>
      </c>
      <c r="B2">
        <v>7</v>
      </c>
      <c r="C2">
        <v>18</v>
      </c>
      <c r="D2">
        <v>4.6136363640000004</v>
      </c>
      <c r="E2">
        <v>21.278400000000001</v>
      </c>
      <c r="F2">
        <f t="shared" si="1"/>
        <v>18.249649857675919</v>
      </c>
      <c r="G2">
        <f>A2*'[1]Time Interval'!$AF$4</f>
        <v>3.0287501423240828</v>
      </c>
      <c r="I2">
        <f>C2/'[1]Time Interval'!$AL$27</f>
        <v>1060.6107045939832</v>
      </c>
      <c r="J2">
        <f>'[1]Time Interval'!$AD$27*A2</f>
        <v>0.98965310393670336</v>
      </c>
      <c r="K2">
        <f t="shared" si="2"/>
        <v>1071.5442076955248</v>
      </c>
      <c r="M2">
        <f t="shared" si="3"/>
        <v>3.9014778322048094</v>
      </c>
      <c r="P2">
        <f>F2/('[1]Time Interval'!$AI$4^2)</f>
        <v>404566.28360026382</v>
      </c>
      <c r="Q2">
        <f t="shared" ref="Q2:Q23" si="4">P2/(J2^1.2064)</f>
        <v>409674.56904036721</v>
      </c>
    </row>
    <row r="3" spans="1:18" x14ac:dyDescent="0.3">
      <c r="A3">
        <f t="shared" si="0"/>
        <v>40</v>
      </c>
      <c r="B3">
        <v>8</v>
      </c>
      <c r="C3">
        <v>20.399999999999999</v>
      </c>
      <c r="D3">
        <v>4.7954545450000001</v>
      </c>
      <c r="E3">
        <v>25.3812</v>
      </c>
      <c r="F3">
        <f t="shared" si="1"/>
        <v>21.919771265915333</v>
      </c>
      <c r="G3">
        <f>A3*'[1]Time Interval'!$AF$4</f>
        <v>3.4614287340846661</v>
      </c>
      <c r="I3">
        <f>C3/'[1]Time Interval'!$AL$27</f>
        <v>1202.0254652065144</v>
      </c>
      <c r="J3">
        <f>'[1]Time Interval'!$AD$27*A3</f>
        <v>1.1310321187848038</v>
      </c>
      <c r="K3">
        <f t="shared" si="2"/>
        <v>1064.5930734346573</v>
      </c>
      <c r="M3">
        <f t="shared" si="3"/>
        <v>4.2540284364221828</v>
      </c>
      <c r="P3">
        <f>F3/('[1]Time Interval'!$AI$4^2)</f>
        <v>485927.15299078898</v>
      </c>
      <c r="Q3">
        <f t="shared" si="4"/>
        <v>418850.46531217662</v>
      </c>
    </row>
    <row r="4" spans="1:18" x14ac:dyDescent="0.3">
      <c r="A4">
        <f t="shared" si="0"/>
        <v>45</v>
      </c>
      <c r="B4">
        <v>9</v>
      </c>
      <c r="C4">
        <v>23</v>
      </c>
      <c r="D4">
        <v>4.8181818180000002</v>
      </c>
      <c r="E4">
        <v>30.654</v>
      </c>
      <c r="F4">
        <f t="shared" si="1"/>
        <v>26.759892674154749</v>
      </c>
      <c r="G4">
        <f>A4*'[1]Time Interval'!$AF$4</f>
        <v>3.8941073258452494</v>
      </c>
      <c r="I4">
        <f>C4/'[1]Time Interval'!$AL$27</f>
        <v>1355.2247892034229</v>
      </c>
      <c r="J4">
        <f>'[1]Time Interval'!$AD$27*A4</f>
        <v>1.2724111336329043</v>
      </c>
      <c r="K4">
        <f t="shared" si="2"/>
        <v>1068.6643872720292</v>
      </c>
      <c r="M4">
        <f t="shared" si="3"/>
        <v>4.7735849058405124</v>
      </c>
      <c r="P4">
        <f>F4/('[1]Time Interval'!$AI$4^2)</f>
        <v>593225.09818845452</v>
      </c>
      <c r="Q4">
        <f t="shared" si="4"/>
        <v>443605.52699278091</v>
      </c>
    </row>
    <row r="5" spans="1:18" x14ac:dyDescent="0.3">
      <c r="A5">
        <f t="shared" si="0"/>
        <v>50</v>
      </c>
      <c r="B5">
        <v>10</v>
      </c>
      <c r="C5">
        <v>25</v>
      </c>
      <c r="D5">
        <v>5.4090909089999997</v>
      </c>
      <c r="E5">
        <v>34.335599999999999</v>
      </c>
      <c r="F5">
        <f t="shared" si="1"/>
        <v>30.008814082394167</v>
      </c>
      <c r="G5">
        <f>A5*'[1]Time Interval'!$AF$4</f>
        <v>4.3267859176058323</v>
      </c>
      <c r="I5">
        <f>C5/'[1]Time Interval'!$AL$27</f>
        <v>1473.070423047199</v>
      </c>
      <c r="J5">
        <f>'[1]Time Interval'!$AD$27*A5</f>
        <v>1.4137901484810047</v>
      </c>
      <c r="K5">
        <f t="shared" si="2"/>
        <v>1046.9680313478666</v>
      </c>
      <c r="M5">
        <f t="shared" si="3"/>
        <v>4.6218487395734771</v>
      </c>
      <c r="P5">
        <f>F5/('[1]Time Interval'!$AI$4^2)</f>
        <v>665248.62028840929</v>
      </c>
      <c r="Q5">
        <f t="shared" si="4"/>
        <v>438086.20470346202</v>
      </c>
    </row>
    <row r="6" spans="1:18" x14ac:dyDescent="0.3">
      <c r="A6">
        <f t="shared" si="0"/>
        <v>55</v>
      </c>
      <c r="B6">
        <v>11</v>
      </c>
      <c r="C6">
        <v>27.4</v>
      </c>
      <c r="D6">
        <v>5.6136363640000004</v>
      </c>
      <c r="E6">
        <v>39.311999999999998</v>
      </c>
      <c r="F6">
        <f t="shared" si="1"/>
        <v>34.552535490633581</v>
      </c>
      <c r="G6">
        <f>A6*'[1]Time Interval'!$AF$4</f>
        <v>4.7594645093664161</v>
      </c>
      <c r="I6">
        <f>C6/'[1]Time Interval'!$AL$27</f>
        <v>1614.48518365973</v>
      </c>
      <c r="J6">
        <f>'[1]Time Interval'!$AD$27*A6</f>
        <v>1.5551691633291052</v>
      </c>
      <c r="K6">
        <f t="shared" si="2"/>
        <v>1044.546768910332</v>
      </c>
      <c r="M6">
        <f t="shared" si="3"/>
        <v>4.8809716596028512</v>
      </c>
      <c r="P6">
        <f>F6/('[1]Time Interval'!$AI$4^2)</f>
        <v>765975.83961493254</v>
      </c>
      <c r="Q6">
        <f t="shared" si="4"/>
        <v>449629.22418386047</v>
      </c>
    </row>
    <row r="7" spans="1:18" x14ac:dyDescent="0.3">
      <c r="A7">
        <f t="shared" si="0"/>
        <v>60</v>
      </c>
      <c r="B7">
        <v>12</v>
      </c>
      <c r="C7">
        <v>30</v>
      </c>
      <c r="D7">
        <v>5.6136363640000004</v>
      </c>
      <c r="E7">
        <v>42.0732</v>
      </c>
      <c r="F7">
        <f t="shared" si="1"/>
        <v>36.881056898872998</v>
      </c>
      <c r="G7">
        <f>A7*'[1]Time Interval'!$AF$4</f>
        <v>5.1921431011269989</v>
      </c>
      <c r="I7">
        <f>C7/'[1]Time Interval'!$AL$27</f>
        <v>1767.6845076566387</v>
      </c>
      <c r="J7">
        <f>'[1]Time Interval'!$AD$27*A7</f>
        <v>1.6965481781772058</v>
      </c>
      <c r="K7">
        <f t="shared" si="2"/>
        <v>1049.630436664999</v>
      </c>
      <c r="M7">
        <f t="shared" si="3"/>
        <v>5.3441295543096912</v>
      </c>
      <c r="P7">
        <f>F7/('[1]Time Interval'!$AI$4^2)</f>
        <v>817595.52874660352</v>
      </c>
      <c r="Q7">
        <f t="shared" si="4"/>
        <v>432105.55301658181</v>
      </c>
    </row>
    <row r="8" spans="1:18" x14ac:dyDescent="0.3">
      <c r="A8">
        <f t="shared" si="0"/>
        <v>65</v>
      </c>
      <c r="B8">
        <v>13</v>
      </c>
      <c r="C8">
        <v>31.8</v>
      </c>
      <c r="D8">
        <v>6</v>
      </c>
      <c r="E8">
        <v>44.865600000000001</v>
      </c>
      <c r="F8">
        <f t="shared" si="1"/>
        <v>39.240778307112421</v>
      </c>
      <c r="G8">
        <f>A8*'[1]Time Interval'!$AF$4</f>
        <v>5.6248216928875827</v>
      </c>
      <c r="I8">
        <f>C8/'[1]Time Interval'!$AL$27</f>
        <v>1873.745578116037</v>
      </c>
      <c r="J8">
        <f>'[1]Time Interval'!$AD$27*A8</f>
        <v>1.8379271930253063</v>
      </c>
      <c r="K8">
        <f t="shared" si="2"/>
        <v>1028.1687759559518</v>
      </c>
      <c r="M8">
        <f t="shared" si="3"/>
        <v>5.3</v>
      </c>
      <c r="P8">
        <f>F8/('[1]Time Interval'!$AI$4^2)</f>
        <v>869906.8732331316</v>
      </c>
      <c r="Q8">
        <f t="shared" si="4"/>
        <v>417433.30562594871</v>
      </c>
    </row>
    <row r="9" spans="1:18" x14ac:dyDescent="0.3">
      <c r="A9">
        <f t="shared" si="0"/>
        <v>70</v>
      </c>
      <c r="B9">
        <v>14</v>
      </c>
      <c r="C9">
        <v>34.6</v>
      </c>
      <c r="D9">
        <v>6</v>
      </c>
      <c r="E9">
        <v>50.122799999999998</v>
      </c>
      <c r="F9">
        <f t="shared" si="1"/>
        <v>44.065299715351834</v>
      </c>
      <c r="G9">
        <f>A9*'[1]Time Interval'!$AF$4</f>
        <v>6.0575002846481656</v>
      </c>
      <c r="I9">
        <f>C9/'[1]Time Interval'!$AL$27</f>
        <v>2038.7294654973234</v>
      </c>
      <c r="J9">
        <f>'[1]Time Interval'!$AD$27*A9</f>
        <v>1.9793062078734067</v>
      </c>
      <c r="K9">
        <f t="shared" si="2"/>
        <v>1039.8651868047602</v>
      </c>
      <c r="M9">
        <f t="shared" si="3"/>
        <v>5.7666666666666666</v>
      </c>
      <c r="N9">
        <f>STDEV(K1:K23)/AVERAGE(K1:K23)*100</f>
        <v>4.9711851802836815</v>
      </c>
      <c r="P9">
        <f>F9/('[1]Time Interval'!$AI$4^2)</f>
        <v>976858.99075336859</v>
      </c>
      <c r="Q9">
        <f t="shared" si="4"/>
        <v>428665.57783297513</v>
      </c>
    </row>
    <row r="10" spans="1:18" x14ac:dyDescent="0.3">
      <c r="A10">
        <f t="shared" si="0"/>
        <v>75</v>
      </c>
      <c r="B10">
        <v>15</v>
      </c>
      <c r="C10">
        <v>37</v>
      </c>
      <c r="D10">
        <v>6</v>
      </c>
      <c r="E10">
        <v>54.974400000000003</v>
      </c>
      <c r="F10">
        <f t="shared" si="1"/>
        <v>48.484221123591254</v>
      </c>
      <c r="G10">
        <f>A10*'[1]Time Interval'!$AF$4</f>
        <v>6.4901788764087494</v>
      </c>
      <c r="I10">
        <f>C10/'[1]Time Interval'!$AL$27</f>
        <v>2180.1442261098546</v>
      </c>
      <c r="J10">
        <f>'[1]Time Interval'!$AD$27*A10</f>
        <v>2.1206852227215069</v>
      </c>
      <c r="K10">
        <f t="shared" si="2"/>
        <v>1038.8595308309718</v>
      </c>
      <c r="M10">
        <f t="shared" si="3"/>
        <v>6.166666666666667</v>
      </c>
      <c r="P10">
        <f>F10/('[1]Time Interval'!$AI$4^2)</f>
        <v>1074819.5886604637</v>
      </c>
      <c r="Q10">
        <f t="shared" si="4"/>
        <v>433984.95390401239</v>
      </c>
    </row>
    <row r="11" spans="1:18" x14ac:dyDescent="0.3">
      <c r="A11">
        <f t="shared" si="0"/>
        <v>80</v>
      </c>
      <c r="B11">
        <v>16</v>
      </c>
      <c r="C11">
        <v>38.799999999999997</v>
      </c>
      <c r="D11">
        <v>6.3863636359999996</v>
      </c>
      <c r="E11">
        <v>58.780799999999999</v>
      </c>
      <c r="F11">
        <f t="shared" si="1"/>
        <v>51.857942531830666</v>
      </c>
      <c r="G11">
        <f>A11*'[1]Time Interval'!$AF$4</f>
        <v>6.9228574681693322</v>
      </c>
      <c r="I11">
        <f>C11/'[1]Time Interval'!$AL$27</f>
        <v>2286.2052965692524</v>
      </c>
      <c r="J11">
        <f>'[1]Time Interval'!$AD$27*A11</f>
        <v>2.2620642375696076</v>
      </c>
      <c r="K11">
        <f t="shared" si="2"/>
        <v>1022.229821654916</v>
      </c>
      <c r="M11">
        <f t="shared" si="3"/>
        <v>6.0754448402035841</v>
      </c>
      <c r="P11">
        <f>F11/('[1]Time Interval'!$AI$4^2)</f>
        <v>1149609.7321798466</v>
      </c>
      <c r="Q11">
        <f t="shared" si="4"/>
        <v>429413.48603119951</v>
      </c>
    </row>
    <row r="12" spans="1:18" x14ac:dyDescent="0.3">
      <c r="A12">
        <f t="shared" si="0"/>
        <v>85</v>
      </c>
      <c r="B12">
        <v>17</v>
      </c>
      <c r="C12">
        <v>39.799999999999997</v>
      </c>
      <c r="D12">
        <v>6.3863636359999996</v>
      </c>
      <c r="E12">
        <v>63.055199999999999</v>
      </c>
      <c r="F12">
        <f t="shared" si="1"/>
        <v>55.699663940070081</v>
      </c>
      <c r="G12">
        <f>A12*'[1]Time Interval'!$AF$4</f>
        <v>7.3555360599299151</v>
      </c>
      <c r="I12">
        <f>C12/'[1]Time Interval'!$AL$27</f>
        <v>2345.1281134911405</v>
      </c>
      <c r="J12">
        <f>'[1]Time Interval'!$AD$27*A12</f>
        <v>2.4034432524177083</v>
      </c>
      <c r="K12">
        <f t="shared" si="2"/>
        <v>987.72879860449473</v>
      </c>
      <c r="M12">
        <f t="shared" si="3"/>
        <v>6.232028470105738</v>
      </c>
      <c r="P12">
        <f>F12/('[1]Time Interval'!$AI$4^2)</f>
        <v>1234774.7060220856</v>
      </c>
      <c r="Q12">
        <f t="shared" si="4"/>
        <v>428696.30547213124</v>
      </c>
    </row>
    <row r="13" spans="1:18" x14ac:dyDescent="0.3">
      <c r="A13">
        <f t="shared" si="0"/>
        <v>90</v>
      </c>
      <c r="B13">
        <v>18</v>
      </c>
      <c r="C13">
        <v>42.2</v>
      </c>
      <c r="D13">
        <v>6.5909090910000003</v>
      </c>
      <c r="E13">
        <v>67.703999999999994</v>
      </c>
      <c r="F13">
        <f t="shared" si="1"/>
        <v>59.915785348309498</v>
      </c>
      <c r="G13">
        <f>A13*'[1]Time Interval'!$AF$4</f>
        <v>7.7882146516904989</v>
      </c>
      <c r="I13">
        <f>C13/'[1]Time Interval'!$AL$27</f>
        <v>2486.5428741036721</v>
      </c>
      <c r="J13">
        <f>'[1]Time Interval'!$AD$27*A13</f>
        <v>2.5448222672658085</v>
      </c>
      <c r="K13">
        <f t="shared" si="2"/>
        <v>989.89539540988608</v>
      </c>
      <c r="M13">
        <f t="shared" si="3"/>
        <v>6.4027586206013414</v>
      </c>
      <c r="N13">
        <f>AVERAGE(K1:K23)</f>
        <v>998.84747433787311</v>
      </c>
      <c r="P13">
        <f>F13/('[1]Time Interval'!$AI$4^2)</f>
        <v>1328239.5441226098</v>
      </c>
      <c r="Q13">
        <f t="shared" si="4"/>
        <v>430418.81815198116</v>
      </c>
      <c r="R13">
        <f>_xlfn.STDEV.P(Q1:Q25)*100/R14</f>
        <v>3.1814222920512463</v>
      </c>
    </row>
    <row r="14" spans="1:18" x14ac:dyDescent="0.3">
      <c r="A14">
        <f t="shared" si="0"/>
        <v>95</v>
      </c>
      <c r="B14">
        <v>19</v>
      </c>
      <c r="C14">
        <v>44.6</v>
      </c>
      <c r="D14">
        <v>6.6136363640000004</v>
      </c>
      <c r="E14">
        <v>73.756799999999998</v>
      </c>
      <c r="F14">
        <f t="shared" si="1"/>
        <v>65.535906756548911</v>
      </c>
      <c r="G14">
        <f>A14*'[1]Time Interval'!$AF$4</f>
        <v>8.2208932434510817</v>
      </c>
      <c r="I14">
        <f>C14/'[1]Time Interval'!$AL$27</f>
        <v>2627.9576347162028</v>
      </c>
      <c r="J14">
        <f>'[1]Time Interval'!$AD$27*A14</f>
        <v>2.6862012821139092</v>
      </c>
      <c r="K14">
        <f t="shared" si="2"/>
        <v>991.87674388576693</v>
      </c>
      <c r="M14">
        <f t="shared" si="3"/>
        <v>6.7436426113130645</v>
      </c>
      <c r="P14">
        <f>F14/('[1]Time Interval'!$AI$4^2)</f>
        <v>1452828.8731917022</v>
      </c>
      <c r="Q14">
        <f t="shared" si="4"/>
        <v>441064.10295628855</v>
      </c>
      <c r="R14">
        <f>AVERAGE(Q1:Q25)</f>
        <v>425386.66547987569</v>
      </c>
    </row>
    <row r="15" spans="1:18" x14ac:dyDescent="0.3">
      <c r="A15">
        <f t="shared" si="0"/>
        <v>100</v>
      </c>
      <c r="B15">
        <v>20</v>
      </c>
      <c r="C15">
        <v>46.2</v>
      </c>
      <c r="D15">
        <v>7</v>
      </c>
      <c r="E15">
        <v>77.4696</v>
      </c>
      <c r="F15">
        <f t="shared" si="1"/>
        <v>68.816028164788335</v>
      </c>
      <c r="G15">
        <f>A15*'[1]Time Interval'!$AF$4</f>
        <v>8.6535718352116646</v>
      </c>
      <c r="I15">
        <f>C15/'[1]Time Interval'!$AL$27</f>
        <v>2722.2341417912239</v>
      </c>
      <c r="J15">
        <f>'[1]Time Interval'!$AD$27*A15</f>
        <v>2.8275802969620094</v>
      </c>
      <c r="K15">
        <f t="shared" si="2"/>
        <v>976.78445622564777</v>
      </c>
      <c r="M15">
        <f t="shared" si="3"/>
        <v>6.6000000000000005</v>
      </c>
      <c r="P15">
        <f>F15/('[1]Time Interval'!$AI$4^2)</f>
        <v>1525544.0506465142</v>
      </c>
      <c r="Q15">
        <f t="shared" si="4"/>
        <v>435349.21008484816</v>
      </c>
    </row>
    <row r="16" spans="1:18" x14ac:dyDescent="0.3">
      <c r="A16">
        <f t="shared" si="0"/>
        <v>105</v>
      </c>
      <c r="B16">
        <v>21</v>
      </c>
      <c r="C16">
        <v>47.8</v>
      </c>
      <c r="D16">
        <v>7</v>
      </c>
      <c r="E16">
        <v>81.026399999999995</v>
      </c>
      <c r="F16">
        <f t="shared" si="1"/>
        <v>71.940149573027753</v>
      </c>
      <c r="G16">
        <f>A16*'[1]Time Interval'!$AF$4</f>
        <v>9.0862504269722493</v>
      </c>
      <c r="I16">
        <f>C16/'[1]Time Interval'!$AL$27</f>
        <v>2816.5106488662441</v>
      </c>
      <c r="J16">
        <f>'[1]Time Interval'!$AD$27*A16</f>
        <v>2.9689593118101101</v>
      </c>
      <c r="K16">
        <f t="shared" si="2"/>
        <v>963.14245956088962</v>
      </c>
      <c r="M16">
        <f t="shared" si="3"/>
        <v>6.8285714285714283</v>
      </c>
      <c r="P16">
        <f>F16/('[1]Time Interval'!$AI$4^2)</f>
        <v>1594800.9513270406</v>
      </c>
      <c r="Q16">
        <f t="shared" si="4"/>
        <v>429098.23076750926</v>
      </c>
    </row>
    <row r="17" spans="1:17" x14ac:dyDescent="0.3">
      <c r="A17">
        <f t="shared" si="0"/>
        <v>110</v>
      </c>
      <c r="B17">
        <v>22</v>
      </c>
      <c r="C17">
        <v>49.8</v>
      </c>
      <c r="D17">
        <v>7.4090909089999997</v>
      </c>
      <c r="E17">
        <v>86.5488</v>
      </c>
      <c r="F17">
        <f t="shared" si="1"/>
        <v>77.029870981267166</v>
      </c>
      <c r="G17">
        <f>A17*'[1]Time Interval'!$AF$4</f>
        <v>9.5189290187328321</v>
      </c>
      <c r="I17">
        <f>C17/'[1]Time Interval'!$AL$27</f>
        <v>2934.35628271002</v>
      </c>
      <c r="J17">
        <f>'[1]Time Interval'!$AD$27*A17</f>
        <v>3.1103383266582103</v>
      </c>
      <c r="K17">
        <f t="shared" si="2"/>
        <v>958.45123675982597</v>
      </c>
      <c r="M17">
        <f t="shared" si="3"/>
        <v>6.7214723927205089</v>
      </c>
      <c r="P17">
        <f>F17/('[1]Time Interval'!$AI$4^2)</f>
        <v>1707632.1393635627</v>
      </c>
      <c r="Q17">
        <f t="shared" si="4"/>
        <v>434381.37221114809</v>
      </c>
    </row>
    <row r="18" spans="1:17" x14ac:dyDescent="0.3">
      <c r="A18">
        <f t="shared" si="0"/>
        <v>115</v>
      </c>
      <c r="B18">
        <v>23</v>
      </c>
      <c r="C18">
        <v>52</v>
      </c>
      <c r="D18">
        <v>7.2045454549999999</v>
      </c>
      <c r="E18">
        <v>88.483199999999997</v>
      </c>
      <c r="F18">
        <f t="shared" si="1"/>
        <v>78.531592389506585</v>
      </c>
      <c r="G18">
        <f>A18*'[1]Time Interval'!$AF$4</f>
        <v>9.951607610493415</v>
      </c>
      <c r="I18">
        <f>C18/'[1]Time Interval'!$AL$27</f>
        <v>3063.9864799381739</v>
      </c>
      <c r="J18">
        <f>'[1]Time Interval'!$AD$27*A18</f>
        <v>3.251717341506311</v>
      </c>
      <c r="K18">
        <f t="shared" si="2"/>
        <v>957.87268424445767</v>
      </c>
      <c r="M18">
        <f t="shared" si="3"/>
        <v>7.2176656146865827</v>
      </c>
      <c r="P18">
        <f>F18/('[1]Time Interval'!$AI$4^2)</f>
        <v>1740922.961591521</v>
      </c>
      <c r="Q18">
        <f t="shared" si="4"/>
        <v>419726.78717714397</v>
      </c>
    </row>
    <row r="19" spans="1:17" x14ac:dyDescent="0.3">
      <c r="A19">
        <f t="shared" si="0"/>
        <v>120</v>
      </c>
      <c r="B19">
        <v>24</v>
      </c>
      <c r="C19">
        <v>53.6</v>
      </c>
      <c r="D19">
        <v>7.6136363640000004</v>
      </c>
      <c r="E19">
        <v>94.442400000000006</v>
      </c>
      <c r="F19">
        <f t="shared" si="1"/>
        <v>84.058113797746003</v>
      </c>
      <c r="G19">
        <f>A19*'[1]Time Interval'!$AF$4</f>
        <v>10.384286202253998</v>
      </c>
      <c r="I19">
        <f>C19/'[1]Time Interval'!$AL$27</f>
        <v>3158.2629870131946</v>
      </c>
      <c r="J19">
        <f>'[1]Time Interval'!$AD$27*A19</f>
        <v>3.3930963563544116</v>
      </c>
      <c r="K19">
        <f t="shared" si="2"/>
        <v>946.7674160186948</v>
      </c>
      <c r="M19">
        <f t="shared" si="3"/>
        <v>7.0399999996637606</v>
      </c>
      <c r="P19">
        <f>F19/('[1]Time Interval'!$AI$4^2)</f>
        <v>1863437.3245960423</v>
      </c>
      <c r="Q19">
        <f t="shared" si="4"/>
        <v>426779.49298241356</v>
      </c>
    </row>
    <row r="20" spans="1:17" x14ac:dyDescent="0.3">
      <c r="A20">
        <f t="shared" si="0"/>
        <v>125</v>
      </c>
      <c r="B20">
        <v>25</v>
      </c>
      <c r="C20">
        <v>55</v>
      </c>
      <c r="D20">
        <v>7</v>
      </c>
      <c r="E20">
        <v>94.067999999999998</v>
      </c>
      <c r="F20">
        <f t="shared" si="1"/>
        <v>83.251035205985417</v>
      </c>
      <c r="G20">
        <f>A20*'[1]Time Interval'!$AF$4</f>
        <v>10.816964794014581</v>
      </c>
      <c r="I20">
        <f>C20/'[1]Time Interval'!$AL$27</f>
        <v>3240.7549307038375</v>
      </c>
      <c r="J20">
        <f>'[1]Time Interval'!$AD$27*A20</f>
        <v>3.5344753712025119</v>
      </c>
      <c r="K20">
        <f t="shared" si="2"/>
        <v>933.1670540191102</v>
      </c>
      <c r="M20">
        <f t="shared" si="3"/>
        <v>7.8571428571428568</v>
      </c>
      <c r="P20">
        <f>F20/('[1]Time Interval'!$AI$4^2)</f>
        <v>1845545.650564577</v>
      </c>
      <c r="Q20">
        <f t="shared" si="4"/>
        <v>402369.97005562409</v>
      </c>
    </row>
    <row r="21" spans="1:17" x14ac:dyDescent="0.3">
      <c r="A21">
        <f t="shared" si="0"/>
        <v>130</v>
      </c>
      <c r="B21">
        <v>26</v>
      </c>
      <c r="C21">
        <v>57.2</v>
      </c>
      <c r="D21">
        <v>7.4090909089999997</v>
      </c>
      <c r="E21">
        <v>102.96</v>
      </c>
      <c r="F21">
        <f t="shared" si="1"/>
        <v>91.710356614224821</v>
      </c>
      <c r="G21">
        <f>A21*'[1]Time Interval'!$AF$4</f>
        <v>11.249643385775165</v>
      </c>
      <c r="I21">
        <f>C21/'[1]Time Interval'!$AL$27</f>
        <v>3370.3851279319915</v>
      </c>
      <c r="J21">
        <f>'[1]Time Interval'!$AD$27*A21</f>
        <v>3.6758543860506125</v>
      </c>
      <c r="K21">
        <f t="shared" si="2"/>
        <v>933.67702403557314</v>
      </c>
      <c r="M21">
        <f t="shared" si="3"/>
        <v>7.7202453988677338</v>
      </c>
      <c r="P21">
        <f>F21/('[1]Time Interval'!$AI$4^2)</f>
        <v>2033075.6169256633</v>
      </c>
      <c r="Q21">
        <f t="shared" si="4"/>
        <v>422771.08820391947</v>
      </c>
    </row>
    <row r="22" spans="1:17" x14ac:dyDescent="0.3">
      <c r="A22">
        <f t="shared" si="0"/>
        <v>135</v>
      </c>
      <c r="B22">
        <v>27</v>
      </c>
      <c r="C22">
        <v>58.8</v>
      </c>
      <c r="D22">
        <v>7.5909090910000003</v>
      </c>
      <c r="E22">
        <v>105.8304</v>
      </c>
      <c r="F22">
        <f t="shared" si="1"/>
        <v>94.148078022464247</v>
      </c>
      <c r="G22">
        <f>A22*'[1]Time Interval'!$AF$4</f>
        <v>11.682321977535748</v>
      </c>
      <c r="I22">
        <f>C22/'[1]Time Interval'!$AL$27</f>
        <v>3464.6616350070117</v>
      </c>
      <c r="J22">
        <f>'[1]Time Interval'!$AD$27*A22</f>
        <v>3.8172334008987128</v>
      </c>
      <c r="K22">
        <f t="shared" si="2"/>
        <v>924.73196786688686</v>
      </c>
      <c r="M22">
        <f t="shared" si="3"/>
        <v>7.7461077843383697</v>
      </c>
      <c r="P22">
        <f>F22/('[1]Time Interval'!$AI$4^2)</f>
        <v>2087116.0997993341</v>
      </c>
      <c r="Q22">
        <f t="shared" si="4"/>
        <v>414691.33237716311</v>
      </c>
    </row>
    <row r="23" spans="1:17" x14ac:dyDescent="0.3">
      <c r="A23">
        <f t="shared" si="0"/>
        <v>140</v>
      </c>
      <c r="B23">
        <v>28</v>
      </c>
      <c r="C23">
        <v>60.8</v>
      </c>
      <c r="D23">
        <v>7.4090909089999997</v>
      </c>
      <c r="E23">
        <v>107.5932</v>
      </c>
      <c r="F23">
        <f t="shared" si="1"/>
        <v>95.478199430703668</v>
      </c>
      <c r="G23">
        <f>A23*'[1]Time Interval'!$AF$4</f>
        <v>12.115000569296331</v>
      </c>
      <c r="I23">
        <f>C23/'[1]Time Interval'!$AL$27</f>
        <v>3582.5072688507876</v>
      </c>
      <c r="J23">
        <f>'[1]Time Interval'!$AD$27*A23</f>
        <v>3.9586124157468134</v>
      </c>
      <c r="K23">
        <f t="shared" si="2"/>
        <v>922.50317923534885</v>
      </c>
      <c r="M23">
        <f t="shared" si="3"/>
        <v>8.2061349694258414</v>
      </c>
      <c r="P23">
        <f>F23/('[1]Time Interval'!$AI$4^2)</f>
        <v>2116602.8175755786</v>
      </c>
      <c r="Q23">
        <f t="shared" si="4"/>
        <v>402497.80461570318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H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16.2</v>
      </c>
      <c r="D1">
        <v>5</v>
      </c>
      <c r="E1">
        <v>21.294</v>
      </c>
      <c r="F1">
        <f t="shared" ref="F1:F22" si="0">E1-G1</f>
        <v>17.379030777522992</v>
      </c>
      <c r="G1">
        <f>A1*'[1]Time Interval'!$AF$5</f>
        <v>3.9149692224770067</v>
      </c>
      <c r="I1">
        <f>C1/'[1]Time Interval'!$AL$28</f>
        <v>954.54963413458484</v>
      </c>
      <c r="J1">
        <f>'[1]Time Interval'!$AD$28*A1</f>
        <v>0.56250256505714402</v>
      </c>
      <c r="K1">
        <f t="shared" ref="K1:K22" si="1">I1/(J1^0.9007)</f>
        <v>1602.7337115396338</v>
      </c>
      <c r="M1">
        <f t="shared" ref="M1:M22" si="2">C1/D1</f>
        <v>3.2399999999999998</v>
      </c>
      <c r="P1">
        <f>F1/('[1]Time Interval'!$AI$4^2)</f>
        <v>385266.0160096063</v>
      </c>
      <c r="Q1">
        <f>P1/(J1^1.3058)</f>
        <v>816672.85485347826</v>
      </c>
    </row>
    <row r="2" spans="1:18" x14ac:dyDescent="0.3">
      <c r="A2">
        <v>35</v>
      </c>
      <c r="B2">
        <v>7</v>
      </c>
      <c r="C2">
        <v>18.600000000000001</v>
      </c>
      <c r="D2">
        <v>5.2045454549999999</v>
      </c>
      <c r="E2">
        <v>25.4436</v>
      </c>
      <c r="F2">
        <f t="shared" si="0"/>
        <v>20.876135907110161</v>
      </c>
      <c r="G2">
        <f>A2*'[1]Time Interval'!$AF$5</f>
        <v>4.5674640928898409</v>
      </c>
      <c r="I2">
        <f>C2/'[1]Time Interval'!$AL$28</f>
        <v>1095.9643947471161</v>
      </c>
      <c r="J2">
        <f>'[1]Time Interval'!$AD$28*A2</f>
        <v>0.65625299256666803</v>
      </c>
      <c r="K2">
        <f t="shared" si="1"/>
        <v>1601.6231154106281</v>
      </c>
      <c r="M2">
        <f t="shared" si="2"/>
        <v>3.573799126325433</v>
      </c>
      <c r="P2">
        <f>F2/('[1]Time Interval'!$AI$4^2)</f>
        <v>462791.38425887283</v>
      </c>
      <c r="Q2">
        <f t="shared" ref="Q2:Q22" si="3">P2/(J2^1.3058)</f>
        <v>802146.26513800805</v>
      </c>
    </row>
    <row r="3" spans="1:18" x14ac:dyDescent="0.3">
      <c r="A3">
        <v>40</v>
      </c>
      <c r="B3">
        <v>8</v>
      </c>
      <c r="C3">
        <v>20.6</v>
      </c>
      <c r="D3">
        <v>6.4090909089999997</v>
      </c>
      <c r="E3">
        <v>30.7164</v>
      </c>
      <c r="F3">
        <f t="shared" si="0"/>
        <v>25.496441036697327</v>
      </c>
      <c r="G3">
        <f>A3*'[1]Time Interval'!$AF$5</f>
        <v>5.2199589633026751</v>
      </c>
      <c r="I3">
        <f>C3/'[1]Time Interval'!$AL$28</f>
        <v>1213.810028590892</v>
      </c>
      <c r="J3">
        <f>'[1]Time Interval'!$AD$28*A3</f>
        <v>0.75000342007619203</v>
      </c>
      <c r="K3">
        <f t="shared" si="1"/>
        <v>1572.8280928217375</v>
      </c>
      <c r="M3">
        <f t="shared" si="2"/>
        <v>3.2141843972087121</v>
      </c>
      <c r="P3">
        <f>F3/('[1]Time Interval'!$AI$4^2)</f>
        <v>565216.34528299409</v>
      </c>
      <c r="Q3">
        <f t="shared" si="3"/>
        <v>822919.07412835245</v>
      </c>
    </row>
    <row r="4" spans="1:18" x14ac:dyDescent="0.3">
      <c r="A4">
        <v>45</v>
      </c>
      <c r="B4">
        <v>9</v>
      </c>
      <c r="C4">
        <v>23.2</v>
      </c>
      <c r="D4">
        <v>6.4090909089999997</v>
      </c>
      <c r="E4">
        <v>35.302799999999998</v>
      </c>
      <c r="F4">
        <f t="shared" si="0"/>
        <v>29.430346166284487</v>
      </c>
      <c r="G4">
        <f>A4*'[1]Time Interval'!$AF$5</f>
        <v>5.8724538337155101</v>
      </c>
      <c r="I4">
        <f>C4/'[1]Time Interval'!$AL$28</f>
        <v>1367.0093525878005</v>
      </c>
      <c r="J4">
        <f>'[1]Time Interval'!$AD$28*A4</f>
        <v>0.84375384758571614</v>
      </c>
      <c r="K4">
        <f t="shared" si="1"/>
        <v>1593.0483063008</v>
      </c>
      <c r="M4">
        <f t="shared" si="2"/>
        <v>3.6198581560797143</v>
      </c>
      <c r="P4">
        <f>F4/('[1]Time Interval'!$AI$4^2)</f>
        <v>652424.88850025949</v>
      </c>
      <c r="Q4">
        <f t="shared" si="3"/>
        <v>814475.40149362956</v>
      </c>
    </row>
    <row r="5" spans="1:18" x14ac:dyDescent="0.3">
      <c r="A5">
        <v>50</v>
      </c>
      <c r="B5">
        <v>10</v>
      </c>
      <c r="C5">
        <v>25.2</v>
      </c>
      <c r="D5">
        <v>6.8181818180000002</v>
      </c>
      <c r="E5">
        <v>40.0764</v>
      </c>
      <c r="F5">
        <f t="shared" si="0"/>
        <v>33.551451295871658</v>
      </c>
      <c r="G5">
        <f>A5*'[1]Time Interval'!$AF$5</f>
        <v>6.5249487041283443</v>
      </c>
      <c r="I5">
        <f>C5/'[1]Time Interval'!$AL$28</f>
        <v>1484.8549864315764</v>
      </c>
      <c r="J5">
        <f>'[1]Time Interval'!$AD$28*A5</f>
        <v>0.93750427509524015</v>
      </c>
      <c r="K5">
        <f t="shared" si="1"/>
        <v>1573.7209607873672</v>
      </c>
      <c r="M5">
        <f t="shared" si="2"/>
        <v>3.6960000000985596</v>
      </c>
      <c r="P5">
        <f>F5/('[1]Time Interval'!$AI$4^2)</f>
        <v>743783.36384666758</v>
      </c>
      <c r="Q5">
        <f t="shared" si="3"/>
        <v>809177.4688258681</v>
      </c>
    </row>
    <row r="6" spans="1:18" x14ac:dyDescent="0.3">
      <c r="A6">
        <v>55</v>
      </c>
      <c r="B6">
        <v>11</v>
      </c>
      <c r="C6">
        <v>27.8</v>
      </c>
      <c r="D6">
        <v>7.3863636359999996</v>
      </c>
      <c r="E6">
        <v>46.035600000000002</v>
      </c>
      <c r="F6">
        <f t="shared" si="0"/>
        <v>38.858156425458823</v>
      </c>
      <c r="G6">
        <f>A6*'[1]Time Interval'!$AF$5</f>
        <v>7.1774435745411784</v>
      </c>
      <c r="I6">
        <f>C6/'[1]Time Interval'!$AL$28</f>
        <v>1638.0543104284852</v>
      </c>
      <c r="J6">
        <f>'[1]Time Interval'!$AD$28*A6</f>
        <v>1.031254702604764</v>
      </c>
      <c r="K6">
        <f t="shared" si="1"/>
        <v>1593.2707856486525</v>
      </c>
      <c r="M6">
        <f t="shared" si="2"/>
        <v>3.7636923078775975</v>
      </c>
      <c r="P6">
        <f>F6/('[1]Time Interval'!$AI$4^2)</f>
        <v>861424.74267764436</v>
      </c>
      <c r="Q6">
        <f t="shared" si="3"/>
        <v>827492.55443499156</v>
      </c>
    </row>
    <row r="7" spans="1:18" x14ac:dyDescent="0.3">
      <c r="A7">
        <v>60</v>
      </c>
      <c r="B7">
        <v>12</v>
      </c>
      <c r="C7">
        <v>30</v>
      </c>
      <c r="D7">
        <v>7.5909090910000003</v>
      </c>
      <c r="E7">
        <v>50.497199999999999</v>
      </c>
      <c r="F7">
        <f t="shared" si="0"/>
        <v>42.667261555045982</v>
      </c>
      <c r="G7">
        <f>A7*'[1]Time Interval'!$AF$5</f>
        <v>7.8299384449540135</v>
      </c>
      <c r="I7">
        <f>C7/'[1]Time Interval'!$AL$28</f>
        <v>1767.6845076566387</v>
      </c>
      <c r="J7">
        <f>'[1]Time Interval'!$AD$28*A7</f>
        <v>1.125005130114288</v>
      </c>
      <c r="K7">
        <f t="shared" si="1"/>
        <v>1589.7538849424798</v>
      </c>
      <c r="M7">
        <f t="shared" si="2"/>
        <v>3.952095808335903</v>
      </c>
      <c r="P7">
        <f>F7/('[1]Time Interval'!$AI$4^2)</f>
        <v>945866.66447548149</v>
      </c>
      <c r="Q7">
        <f t="shared" si="3"/>
        <v>811021.50462495082</v>
      </c>
    </row>
    <row r="8" spans="1:18" x14ac:dyDescent="0.3">
      <c r="A8">
        <v>65</v>
      </c>
      <c r="B8">
        <v>13</v>
      </c>
      <c r="C8">
        <v>33</v>
      </c>
      <c r="D8">
        <v>8</v>
      </c>
      <c r="E8">
        <v>56.144399999999997</v>
      </c>
      <c r="F8">
        <f t="shared" si="0"/>
        <v>47.66196668463315</v>
      </c>
      <c r="G8">
        <f>A8*'[1]Time Interval'!$AF$5</f>
        <v>8.4824333153668476</v>
      </c>
      <c r="I8">
        <f>C8/'[1]Time Interval'!$AL$28</f>
        <v>1944.4529584223026</v>
      </c>
      <c r="J8">
        <f>'[1]Time Interval'!$AD$28*A8</f>
        <v>1.218755557623812</v>
      </c>
      <c r="K8">
        <f t="shared" si="1"/>
        <v>1627.0929038196036</v>
      </c>
      <c r="M8">
        <f t="shared" si="2"/>
        <v>4.125</v>
      </c>
      <c r="N8">
        <f>STDEV(K1:K22)/AVERAGE(K1:K22)*100</f>
        <v>1.2843310137735877</v>
      </c>
      <c r="P8">
        <f>F8/('[1]Time Interval'!$AI$4^2)</f>
        <v>1056591.4897578876</v>
      </c>
      <c r="Q8">
        <f t="shared" si="3"/>
        <v>816050.80995347642</v>
      </c>
    </row>
    <row r="9" spans="1:18" x14ac:dyDescent="0.3">
      <c r="A9">
        <v>70</v>
      </c>
      <c r="B9">
        <v>14</v>
      </c>
      <c r="C9">
        <v>35.200000000000003</v>
      </c>
      <c r="D9">
        <v>8.4090909089999997</v>
      </c>
      <c r="E9">
        <v>62.821199999999997</v>
      </c>
      <c r="F9">
        <f t="shared" si="0"/>
        <v>53.686271814220319</v>
      </c>
      <c r="G9">
        <f>A9*'[1]Time Interval'!$AF$5</f>
        <v>9.1349281857796818</v>
      </c>
      <c r="I9">
        <f>C9/'[1]Time Interval'!$AL$28</f>
        <v>2074.0831556504563</v>
      </c>
      <c r="J9">
        <f>'[1]Time Interval'!$AD$28*A9</f>
        <v>1.3125059851333361</v>
      </c>
      <c r="K9">
        <f t="shared" si="1"/>
        <v>1623.5001395680831</v>
      </c>
      <c r="M9">
        <f t="shared" si="2"/>
        <v>4.1859459459912003</v>
      </c>
      <c r="P9">
        <f>F9/('[1]Time Interval'!$AI$4^2)</f>
        <v>1190140.9417505774</v>
      </c>
      <c r="Q9">
        <f t="shared" si="3"/>
        <v>834414.27971501695</v>
      </c>
    </row>
    <row r="10" spans="1:18" x14ac:dyDescent="0.3">
      <c r="A10">
        <v>75</v>
      </c>
      <c r="B10">
        <v>15</v>
      </c>
      <c r="C10">
        <v>37.6</v>
      </c>
      <c r="D10">
        <v>8.7954545450000001</v>
      </c>
      <c r="E10">
        <v>70.433999999999997</v>
      </c>
      <c r="F10">
        <f t="shared" si="0"/>
        <v>60.646576943807482</v>
      </c>
      <c r="G10">
        <f>A10*'[1]Time Interval'!$AF$5</f>
        <v>9.787423056192516</v>
      </c>
      <c r="I10">
        <f>C10/'[1]Time Interval'!$AL$28</f>
        <v>2215.4979162629875</v>
      </c>
      <c r="J10">
        <f>'[1]Time Interval'!$AD$28*A10</f>
        <v>1.4062564126428601</v>
      </c>
      <c r="K10">
        <f t="shared" si="1"/>
        <v>1629.7073958754618</v>
      </c>
      <c r="M10">
        <f t="shared" si="2"/>
        <v>4.2749354007377232</v>
      </c>
      <c r="P10">
        <f>F10/('[1]Time Interval'!$AI$4^2)</f>
        <v>1344440.0543889792</v>
      </c>
      <c r="Q10">
        <f t="shared" si="3"/>
        <v>861387.96155351901</v>
      </c>
    </row>
    <row r="11" spans="1:18" x14ac:dyDescent="0.3">
      <c r="A11">
        <v>80</v>
      </c>
      <c r="B11">
        <v>16</v>
      </c>
      <c r="C11">
        <v>39.4</v>
      </c>
      <c r="D11">
        <v>8.5909090910000003</v>
      </c>
      <c r="E11">
        <v>73.554000000000002</v>
      </c>
      <c r="F11">
        <f t="shared" si="0"/>
        <v>63.114082073394655</v>
      </c>
      <c r="G11">
        <f>A11*'[1]Time Interval'!$AF$5</f>
        <v>10.43991792660535</v>
      </c>
      <c r="I11">
        <f>C11/'[1]Time Interval'!$AL$28</f>
        <v>2321.5589867223853</v>
      </c>
      <c r="J11">
        <f>'[1]Time Interval'!$AD$28*A11</f>
        <v>1.5000068401523841</v>
      </c>
      <c r="K11">
        <f t="shared" si="1"/>
        <v>1611.2856599670631</v>
      </c>
      <c r="M11">
        <f t="shared" si="2"/>
        <v>4.5862433861948544</v>
      </c>
      <c r="P11">
        <f>F11/('[1]Time Interval'!$AI$4^2)</f>
        <v>1399140.7959279623</v>
      </c>
      <c r="Q11">
        <f t="shared" si="3"/>
        <v>823984.16893948824</v>
      </c>
    </row>
    <row r="12" spans="1:18" x14ac:dyDescent="0.3">
      <c r="A12">
        <v>85</v>
      </c>
      <c r="B12">
        <v>17</v>
      </c>
      <c r="C12">
        <v>41.2</v>
      </c>
      <c r="D12">
        <v>9</v>
      </c>
      <c r="E12">
        <v>78.639600000000002</v>
      </c>
      <c r="F12">
        <f t="shared" si="0"/>
        <v>67.547187202981817</v>
      </c>
      <c r="G12">
        <f>A12*'[1]Time Interval'!$AF$5</f>
        <v>11.092412797018186</v>
      </c>
      <c r="I12">
        <f>C12/'[1]Time Interval'!$AL$28</f>
        <v>2427.620057181784</v>
      </c>
      <c r="J12">
        <f>'[1]Time Interval'!$AD$28*A12</f>
        <v>1.5937572676619083</v>
      </c>
      <c r="K12">
        <f t="shared" si="1"/>
        <v>1595.3613304897597</v>
      </c>
      <c r="M12">
        <f t="shared" si="2"/>
        <v>4.5777777777777784</v>
      </c>
      <c r="N12">
        <f>AVERAGE(K1:K22)</f>
        <v>1594.6311843042488</v>
      </c>
      <c r="P12">
        <f>F12/('[1]Time Interval'!$AI$4^2)</f>
        <v>1497415.8248229411</v>
      </c>
      <c r="Q12">
        <f t="shared" si="3"/>
        <v>814740.93703263579</v>
      </c>
    </row>
    <row r="13" spans="1:18" x14ac:dyDescent="0.3">
      <c r="A13">
        <v>90</v>
      </c>
      <c r="B13">
        <v>18</v>
      </c>
      <c r="C13">
        <v>44.2</v>
      </c>
      <c r="D13">
        <v>9</v>
      </c>
      <c r="E13">
        <v>85.160399999999996</v>
      </c>
      <c r="F13">
        <f t="shared" si="0"/>
        <v>73.415492332568974</v>
      </c>
      <c r="G13">
        <f>A13*'[1]Time Interval'!$AF$5</f>
        <v>11.74490766743102</v>
      </c>
      <c r="I13">
        <f>C13/'[1]Time Interval'!$AL$28</f>
        <v>2604.388507947448</v>
      </c>
      <c r="J13">
        <f>'[1]Time Interval'!$AD$28*A13</f>
        <v>1.6875076951714323</v>
      </c>
      <c r="K13">
        <f t="shared" si="1"/>
        <v>1625.6442511462446</v>
      </c>
      <c r="M13">
        <f t="shared" si="2"/>
        <v>4.9111111111111114</v>
      </c>
      <c r="P13">
        <f>F13/('[1]Time Interval'!$AI$4^2)</f>
        <v>1627507.0000413451</v>
      </c>
      <c r="Q13">
        <f t="shared" si="3"/>
        <v>821836.35561720899</v>
      </c>
      <c r="R13">
        <f>_xlfn.STDEV.P(Q1:Q25)*100/R14</f>
        <v>1.7186175844029845</v>
      </c>
    </row>
    <row r="14" spans="1:18" x14ac:dyDescent="0.3">
      <c r="A14">
        <v>95</v>
      </c>
      <c r="B14">
        <v>19</v>
      </c>
      <c r="C14">
        <v>45.8</v>
      </c>
      <c r="D14">
        <v>9.2045454549999999</v>
      </c>
      <c r="E14">
        <v>90.526799999999994</v>
      </c>
      <c r="F14">
        <f t="shared" si="0"/>
        <v>78.129397462156135</v>
      </c>
      <c r="G14">
        <f>A14*'[1]Time Interval'!$AF$5</f>
        <v>12.397402537843854</v>
      </c>
      <c r="I14">
        <f>C14/'[1]Time Interval'!$AL$28</f>
        <v>2698.6650150224682</v>
      </c>
      <c r="J14">
        <f>'[1]Time Interval'!$AD$28*A14</f>
        <v>1.7812581226809563</v>
      </c>
      <c r="K14">
        <f t="shared" si="1"/>
        <v>1604.4245481170567</v>
      </c>
      <c r="M14">
        <f t="shared" si="2"/>
        <v>4.9758024688900839</v>
      </c>
      <c r="P14">
        <f>F14/('[1]Time Interval'!$AI$4^2)</f>
        <v>1732006.9271300375</v>
      </c>
      <c r="Q14">
        <f t="shared" si="3"/>
        <v>814986.64807984116</v>
      </c>
      <c r="R14">
        <f>AVERAGE(Q1:Q25)</f>
        <v>818859.55373599264</v>
      </c>
    </row>
    <row r="15" spans="1:18" x14ac:dyDescent="0.3">
      <c r="A15">
        <v>100</v>
      </c>
      <c r="B15">
        <v>20</v>
      </c>
      <c r="C15">
        <v>48</v>
      </c>
      <c r="D15">
        <v>9.3863636360000005</v>
      </c>
      <c r="E15">
        <v>99.496799999999993</v>
      </c>
      <c r="F15">
        <f t="shared" si="0"/>
        <v>86.44690259174331</v>
      </c>
      <c r="G15">
        <f>A15*'[1]Time Interval'!$AF$5</f>
        <v>13.049897408256689</v>
      </c>
      <c r="I15">
        <f>C15/'[1]Time Interval'!$AL$28</f>
        <v>2828.2952122506222</v>
      </c>
      <c r="J15">
        <f>'[1]Time Interval'!$AD$28*A15</f>
        <v>1.8750085501904803</v>
      </c>
      <c r="K15">
        <f t="shared" si="1"/>
        <v>1605.5754125539258</v>
      </c>
      <c r="M15">
        <f t="shared" si="2"/>
        <v>5.1138014529826163</v>
      </c>
      <c r="P15">
        <f>F15/('[1]Time Interval'!$AI$4^2)</f>
        <v>1916393.0477047223</v>
      </c>
      <c r="Q15">
        <f t="shared" si="3"/>
        <v>843328.81486569915</v>
      </c>
    </row>
    <row r="16" spans="1:18" x14ac:dyDescent="0.3">
      <c r="A16">
        <v>105</v>
      </c>
      <c r="B16">
        <v>21</v>
      </c>
      <c r="C16">
        <v>49.6</v>
      </c>
      <c r="D16">
        <v>9.2045454549999999</v>
      </c>
      <c r="E16">
        <v>102.42959999999999</v>
      </c>
      <c r="F16">
        <f t="shared" si="0"/>
        <v>88.727207721330473</v>
      </c>
      <c r="G16">
        <f>A16*'[1]Time Interval'!$AF$5</f>
        <v>13.702392278669523</v>
      </c>
      <c r="I16">
        <f>C16/'[1]Time Interval'!$AL$28</f>
        <v>2922.5717193256428</v>
      </c>
      <c r="J16">
        <f>'[1]Time Interval'!$AD$28*A16</f>
        <v>1.9687589777000043</v>
      </c>
      <c r="K16">
        <f t="shared" si="1"/>
        <v>1587.763983504474</v>
      </c>
      <c r="M16">
        <f t="shared" si="2"/>
        <v>5.3886419750425363</v>
      </c>
      <c r="P16">
        <f>F16/('[1]Time Interval'!$AI$4^2)</f>
        <v>1966943.8571145628</v>
      </c>
      <c r="Q16">
        <f t="shared" si="3"/>
        <v>812148.28231338901</v>
      </c>
    </row>
    <row r="17" spans="1:17" x14ac:dyDescent="0.3">
      <c r="A17">
        <v>110</v>
      </c>
      <c r="B17">
        <v>22</v>
      </c>
      <c r="C17">
        <v>51.6</v>
      </c>
      <c r="D17">
        <v>9.2045454549999999</v>
      </c>
      <c r="E17">
        <v>107.9208</v>
      </c>
      <c r="F17">
        <f t="shared" si="0"/>
        <v>93.565912850917641</v>
      </c>
      <c r="G17">
        <f>A17*'[1]Time Interval'!$AF$5</f>
        <v>14.354887149082357</v>
      </c>
      <c r="I17">
        <f>C17/'[1]Time Interval'!$AL$28</f>
        <v>3040.4173531694187</v>
      </c>
      <c r="J17">
        <f>'[1]Time Interval'!$AD$28*A17</f>
        <v>2.0625094052095281</v>
      </c>
      <c r="K17">
        <f t="shared" si="1"/>
        <v>1584.0058514082239</v>
      </c>
      <c r="M17">
        <f t="shared" si="2"/>
        <v>5.6059259256490899</v>
      </c>
      <c r="P17">
        <f>F17/('[1]Time Interval'!$AI$4^2)</f>
        <v>2074210.4056226835</v>
      </c>
      <c r="Q17">
        <f t="shared" si="3"/>
        <v>805962.05078576063</v>
      </c>
    </row>
    <row r="18" spans="1:17" x14ac:dyDescent="0.3">
      <c r="A18">
        <v>115</v>
      </c>
      <c r="B18">
        <v>23</v>
      </c>
      <c r="C18">
        <v>53.8</v>
      </c>
      <c r="D18">
        <v>9.2045454549999999</v>
      </c>
      <c r="E18">
        <v>115.50239999999999</v>
      </c>
      <c r="F18">
        <f t="shared" si="0"/>
        <v>100.4950179805048</v>
      </c>
      <c r="G18">
        <f>A18*'[1]Time Interval'!$AF$5</f>
        <v>15.007382019495193</v>
      </c>
      <c r="I18">
        <f>C18/'[1]Time Interval'!$AL$28</f>
        <v>3170.0475503975717</v>
      </c>
      <c r="J18">
        <f>'[1]Time Interval'!$AD$28*A18</f>
        <v>2.1562598327190523</v>
      </c>
      <c r="K18">
        <f t="shared" si="1"/>
        <v>1586.723311699531</v>
      </c>
      <c r="M18">
        <f t="shared" si="2"/>
        <v>5.8449382713162992</v>
      </c>
      <c r="P18">
        <f>F18/('[1]Time Interval'!$AI$4^2)</f>
        <v>2227817.8629062283</v>
      </c>
      <c r="Q18">
        <f t="shared" si="3"/>
        <v>816832.09704502742</v>
      </c>
    </row>
    <row r="19" spans="1:17" x14ac:dyDescent="0.3">
      <c r="A19">
        <v>120</v>
      </c>
      <c r="B19">
        <v>24</v>
      </c>
      <c r="C19">
        <v>55.2</v>
      </c>
      <c r="D19">
        <v>9.2045454549999999</v>
      </c>
      <c r="E19">
        <v>120.3852</v>
      </c>
      <c r="F19">
        <f t="shared" si="0"/>
        <v>104.72532311009198</v>
      </c>
      <c r="G19">
        <f>A19*'[1]Time Interval'!$AF$5</f>
        <v>15.659876889908027</v>
      </c>
      <c r="I19">
        <f>C19/'[1]Time Interval'!$AL$28</f>
        <v>3252.5394940882156</v>
      </c>
      <c r="J19">
        <f>'[1]Time Interval'!$AD$28*A19</f>
        <v>2.2500102602285761</v>
      </c>
      <c r="K19">
        <f t="shared" si="1"/>
        <v>1566.7871494531769</v>
      </c>
      <c r="M19">
        <f t="shared" si="2"/>
        <v>5.9970370367408874</v>
      </c>
      <c r="P19">
        <f>F19/('[1]Time Interval'!$AI$4^2)</f>
        <v>2321597.1319946363</v>
      </c>
      <c r="Q19">
        <f t="shared" si="3"/>
        <v>805201.06455878424</v>
      </c>
    </row>
    <row r="20" spans="1:17" x14ac:dyDescent="0.3">
      <c r="A20">
        <v>125</v>
      </c>
      <c r="B20">
        <v>25</v>
      </c>
      <c r="C20">
        <v>57.6</v>
      </c>
      <c r="D20">
        <v>9.2045454549999999</v>
      </c>
      <c r="E20">
        <v>125.56440000000001</v>
      </c>
      <c r="F20">
        <f t="shared" si="0"/>
        <v>109.25202823967915</v>
      </c>
      <c r="G20">
        <f>A20*'[1]Time Interval'!$AF$5</f>
        <v>16.312371760320861</v>
      </c>
      <c r="I20">
        <f>C20/'[1]Time Interval'!$AL$28</f>
        <v>3393.9542547007463</v>
      </c>
      <c r="J20">
        <f>'[1]Time Interval'!$AD$28*A20</f>
        <v>2.3437606877381003</v>
      </c>
      <c r="K20">
        <f t="shared" si="1"/>
        <v>1575.8871207037544</v>
      </c>
      <c r="M20">
        <f t="shared" si="2"/>
        <v>6.2577777774687515</v>
      </c>
      <c r="P20">
        <f>F20/('[1]Time Interval'!$AI$4^2)</f>
        <v>2421947.1269541862</v>
      </c>
      <c r="Q20">
        <f t="shared" si="3"/>
        <v>796401.21850356646</v>
      </c>
    </row>
    <row r="21" spans="1:17" x14ac:dyDescent="0.3">
      <c r="A21">
        <v>130</v>
      </c>
      <c r="B21">
        <v>26</v>
      </c>
      <c r="C21">
        <v>59.6</v>
      </c>
      <c r="D21">
        <v>9.7954545450000001</v>
      </c>
      <c r="E21">
        <v>136.9212</v>
      </c>
      <c r="F21">
        <f t="shared" si="0"/>
        <v>119.9563333692663</v>
      </c>
      <c r="G21">
        <f>A21*'[1]Time Interval'!$AF$5</f>
        <v>16.964866630733695</v>
      </c>
      <c r="I21">
        <f>C21/'[1]Time Interval'!$AL$28</f>
        <v>3511.7998885445222</v>
      </c>
      <c r="J21">
        <f>'[1]Time Interval'!$AD$28*A21</f>
        <v>2.4375111152476241</v>
      </c>
      <c r="K21">
        <f t="shared" si="1"/>
        <v>1574.0080667529178</v>
      </c>
      <c r="M21">
        <f t="shared" si="2"/>
        <v>6.0844547566628515</v>
      </c>
      <c r="P21">
        <f>F21/('[1]Time Interval'!$AI$4^2)</f>
        <v>2659244.8821754372</v>
      </c>
      <c r="Q21">
        <f t="shared" si="3"/>
        <v>830775.06973485951</v>
      </c>
    </row>
    <row r="22" spans="1:17" x14ac:dyDescent="0.3">
      <c r="A22">
        <v>135</v>
      </c>
      <c r="B22">
        <v>27</v>
      </c>
      <c r="C22">
        <v>61</v>
      </c>
      <c r="D22">
        <v>9.6136363639999995</v>
      </c>
      <c r="E22">
        <v>140.93039999999999</v>
      </c>
      <c r="F22">
        <f t="shared" si="0"/>
        <v>123.31303849885346</v>
      </c>
      <c r="G22">
        <f>A22*'[1]Time Interval'!$AF$5</f>
        <v>17.617361501146529</v>
      </c>
      <c r="I22">
        <f>C22/'[1]Time Interval'!$AL$28</f>
        <v>3594.2918322351652</v>
      </c>
      <c r="J22">
        <f>'[1]Time Interval'!$AD$28*A22</f>
        <v>2.5312615427571483</v>
      </c>
      <c r="K22">
        <f t="shared" si="1"/>
        <v>1557.1400721828977</v>
      </c>
      <c r="M22">
        <f t="shared" si="2"/>
        <v>6.345153664062595</v>
      </c>
      <c r="P22">
        <f>F22/('[1]Time Interval'!$AI$4^2)</f>
        <v>2733657.8013278465</v>
      </c>
      <c r="Q22">
        <f t="shared" si="3"/>
        <v>812955.29999428568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H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8" si="0">B1*5</f>
        <v>30</v>
      </c>
      <c r="B1">
        <v>6</v>
      </c>
      <c r="C1">
        <v>18.8</v>
      </c>
      <c r="D1">
        <v>6.3936291240000003</v>
      </c>
      <c r="E1">
        <v>31.824000000000002</v>
      </c>
      <c r="F1">
        <f t="shared" ref="F1:F18" si="1">E1-G1</f>
        <v>26.627047844071587</v>
      </c>
      <c r="G1">
        <f>A1*'[1]Time Interval'!$AF$6</f>
        <v>5.1969521559284146</v>
      </c>
      <c r="I1">
        <f>C1/'[1]Time Interval'!$AL$29</f>
        <v>1107.7489581314937</v>
      </c>
      <c r="J1">
        <f>'[1]Time Interval'!$AD$29*A1</f>
        <v>0.4237445648313225</v>
      </c>
      <c r="K1">
        <f t="shared" ref="K1:K18" si="2">I1/(J1^0.92477)</f>
        <v>2450.6667249539519</v>
      </c>
      <c r="M1">
        <f t="shared" ref="M1:M18" si="3">C1/D1</f>
        <v>2.9404270462654378</v>
      </c>
      <c r="P1">
        <f>F1/('[1]Time Interval'!$AI$4^2)</f>
        <v>590280.13542909245</v>
      </c>
      <c r="Q1">
        <f>P1/(J1^1.1415)</f>
        <v>1572964.030474274</v>
      </c>
    </row>
    <row r="2" spans="1:18" x14ac:dyDescent="0.3">
      <c r="A2">
        <f t="shared" si="0"/>
        <v>35</v>
      </c>
      <c r="B2">
        <v>7</v>
      </c>
      <c r="C2">
        <v>22.4</v>
      </c>
      <c r="D2">
        <v>6.3936291240000003</v>
      </c>
      <c r="E2">
        <v>39.093600000000002</v>
      </c>
      <c r="F2">
        <f t="shared" si="1"/>
        <v>33.030489151416852</v>
      </c>
      <c r="G2">
        <f>A2*'[1]Time Interval'!$AF$6</f>
        <v>6.0631108485831504</v>
      </c>
      <c r="I2">
        <f>C2/'[1]Time Interval'!$AL$29</f>
        <v>1319.8710990502902</v>
      </c>
      <c r="J2">
        <f>'[1]Time Interval'!$AD$29*A2</f>
        <v>0.49436865896987625</v>
      </c>
      <c r="K2">
        <f t="shared" si="2"/>
        <v>2532.0019768061939</v>
      </c>
      <c r="M2">
        <f t="shared" si="3"/>
        <v>3.5034875444864788</v>
      </c>
      <c r="P2">
        <f>F2/('[1]Time Interval'!$AI$4^2)</f>
        <v>732234.44535660371</v>
      </c>
      <c r="Q2">
        <f t="shared" ref="Q2:Q18" si="4">P2/(J2^1.1415)</f>
        <v>1636405.8290054461</v>
      </c>
    </row>
    <row r="3" spans="1:18" x14ac:dyDescent="0.3">
      <c r="A3">
        <f t="shared" si="0"/>
        <v>40</v>
      </c>
      <c r="B3">
        <v>8</v>
      </c>
      <c r="C3">
        <v>24.8</v>
      </c>
      <c r="D3">
        <v>6.8031854379999999</v>
      </c>
      <c r="E3">
        <v>43.773600000000002</v>
      </c>
      <c r="F3">
        <f t="shared" si="1"/>
        <v>36.844330458762116</v>
      </c>
      <c r="G3">
        <f>A3*'[1]Time Interval'!$AF$6</f>
        <v>6.9292695412378862</v>
      </c>
      <c r="I3">
        <f>C3/'[1]Time Interval'!$AL$29</f>
        <v>1461.2858596628214</v>
      </c>
      <c r="J3">
        <f>'[1]Time Interval'!$AD$29*A3</f>
        <v>0.56499275310843</v>
      </c>
      <c r="K3">
        <f t="shared" si="2"/>
        <v>2477.6416331634073</v>
      </c>
      <c r="M3">
        <f t="shared" si="3"/>
        <v>3.6453511705673427</v>
      </c>
      <c r="P3">
        <f>F3/('[1]Time Interval'!$AI$4^2)</f>
        <v>816781.36083097756</v>
      </c>
      <c r="Q3">
        <f t="shared" si="4"/>
        <v>1567288.2365455516</v>
      </c>
    </row>
    <row r="4" spans="1:18" x14ac:dyDescent="0.3">
      <c r="A4">
        <f t="shared" si="0"/>
        <v>45</v>
      </c>
      <c r="B4">
        <v>9</v>
      </c>
      <c r="C4">
        <v>27.6</v>
      </c>
      <c r="D4">
        <v>7.986348123</v>
      </c>
      <c r="E4">
        <v>50.060400000000001</v>
      </c>
      <c r="F4">
        <f t="shared" si="1"/>
        <v>42.264971766107379</v>
      </c>
      <c r="G4">
        <f>A4*'[1]Time Interval'!$AF$6</f>
        <v>7.7954282338926211</v>
      </c>
      <c r="I4">
        <f>C4/'[1]Time Interval'!$AL$29</f>
        <v>1626.2697470441078</v>
      </c>
      <c r="J4">
        <f>'[1]Time Interval'!$AD$29*A4</f>
        <v>0.63561684724698375</v>
      </c>
      <c r="K4">
        <f t="shared" si="2"/>
        <v>2472.8146963781883</v>
      </c>
      <c r="M4">
        <f t="shared" si="3"/>
        <v>3.4558974358398378</v>
      </c>
      <c r="P4">
        <f>F4/('[1]Time Interval'!$AI$4^2)</f>
        <v>936948.52708049084</v>
      </c>
      <c r="Q4">
        <f t="shared" si="4"/>
        <v>1571694.6828450691</v>
      </c>
    </row>
    <row r="5" spans="1:18" x14ac:dyDescent="0.3">
      <c r="A5">
        <f t="shared" si="0"/>
        <v>50</v>
      </c>
      <c r="B5">
        <v>10</v>
      </c>
      <c r="C5">
        <v>31.2</v>
      </c>
      <c r="D5">
        <v>8.1911262800000006</v>
      </c>
      <c r="E5">
        <v>58.328400000000002</v>
      </c>
      <c r="F5">
        <f t="shared" si="1"/>
        <v>49.666813073452644</v>
      </c>
      <c r="G5">
        <f>A5*'[1]Time Interval'!$AF$6</f>
        <v>8.6615869265473577</v>
      </c>
      <c r="I5">
        <f>C5/'[1]Time Interval'!$AL$29</f>
        <v>1838.3918879629043</v>
      </c>
      <c r="J5">
        <f>'[1]Time Interval'!$AD$29*A5</f>
        <v>0.7062409413855375</v>
      </c>
      <c r="K5">
        <f t="shared" si="2"/>
        <v>2535.8404817006358</v>
      </c>
      <c r="M5">
        <f t="shared" si="3"/>
        <v>3.8089999999365163</v>
      </c>
      <c r="P5">
        <f>F5/('[1]Time Interval'!$AI$4^2)</f>
        <v>1101035.8083634286</v>
      </c>
      <c r="Q5">
        <f t="shared" si="4"/>
        <v>1637652.3741463793</v>
      </c>
    </row>
    <row r="6" spans="1:18" x14ac:dyDescent="0.3">
      <c r="A6">
        <f t="shared" si="0"/>
        <v>55</v>
      </c>
      <c r="B6">
        <v>11</v>
      </c>
      <c r="C6">
        <v>34.200000000000003</v>
      </c>
      <c r="D6">
        <v>8.3959044370000004</v>
      </c>
      <c r="E6">
        <v>63.18</v>
      </c>
      <c r="F6">
        <f t="shared" si="1"/>
        <v>53.652254380797906</v>
      </c>
      <c r="G6">
        <f>A6*'[1]Time Interval'!$AF$6</f>
        <v>9.5277456192020935</v>
      </c>
      <c r="I6">
        <f>C6/'[1]Time Interval'!$AL$29</f>
        <v>2015.1603387285684</v>
      </c>
      <c r="J6">
        <f>'[1]Time Interval'!$AD$29*A6</f>
        <v>0.77686503552409125</v>
      </c>
      <c r="K6">
        <f t="shared" si="2"/>
        <v>2545.1578899073775</v>
      </c>
      <c r="M6">
        <f t="shared" si="3"/>
        <v>4.0734146340784516</v>
      </c>
      <c r="N6">
        <f>STDEV(K1:K18)/AVERAGE(K1:K18)*100</f>
        <v>3.1635177710902243</v>
      </c>
      <c r="P6">
        <f>F6/('[1]Time Interval'!$AI$4^2)</f>
        <v>1189386.8282895163</v>
      </c>
      <c r="Q6">
        <f t="shared" si="4"/>
        <v>1586695.7197016133</v>
      </c>
    </row>
    <row r="7" spans="1:18" x14ac:dyDescent="0.3">
      <c r="A7">
        <f t="shared" si="0"/>
        <v>60</v>
      </c>
      <c r="B7">
        <v>12</v>
      </c>
      <c r="C7">
        <v>36.4</v>
      </c>
      <c r="D7">
        <v>8.6006825940000002</v>
      </c>
      <c r="E7">
        <v>69.529200000000003</v>
      </c>
      <c r="F7">
        <f t="shared" si="1"/>
        <v>59.135295688143174</v>
      </c>
      <c r="G7">
        <f>A7*'[1]Time Interval'!$AF$6</f>
        <v>10.393904311856829</v>
      </c>
      <c r="I7">
        <f>C7/'[1]Time Interval'!$AL$29</f>
        <v>2144.7905359567217</v>
      </c>
      <c r="J7">
        <f>'[1]Time Interval'!$AD$29*A7</f>
        <v>0.847489129662645</v>
      </c>
      <c r="K7">
        <f t="shared" si="2"/>
        <v>2499.4489980689195</v>
      </c>
      <c r="M7">
        <f t="shared" si="3"/>
        <v>4.2322222221516848</v>
      </c>
      <c r="P7">
        <f>F7/('[1]Time Interval'!$AI$4^2)</f>
        <v>1310937.3052487439</v>
      </c>
      <c r="Q7">
        <f t="shared" si="4"/>
        <v>1583495.3981771839</v>
      </c>
    </row>
    <row r="8" spans="1:18" x14ac:dyDescent="0.3">
      <c r="A8">
        <f t="shared" si="0"/>
        <v>65</v>
      </c>
      <c r="B8">
        <v>13</v>
      </c>
      <c r="C8">
        <v>39</v>
      </c>
      <c r="D8">
        <v>8.6006825940000002</v>
      </c>
      <c r="E8">
        <v>78.468000000000004</v>
      </c>
      <c r="F8">
        <f t="shared" si="1"/>
        <v>67.207936995488438</v>
      </c>
      <c r="G8">
        <f>A8*'[1]Time Interval'!$AF$6</f>
        <v>11.260063004511565</v>
      </c>
      <c r="I8">
        <f>C8/'[1]Time Interval'!$AL$29</f>
        <v>2297.9898599536305</v>
      </c>
      <c r="J8">
        <f>'[1]Time Interval'!$AD$29*A8</f>
        <v>0.91811322380119875</v>
      </c>
      <c r="K8">
        <f t="shared" si="2"/>
        <v>2486.9127543380778</v>
      </c>
      <c r="M8">
        <f t="shared" si="3"/>
        <v>4.5345238094482339</v>
      </c>
      <c r="P8">
        <f>F8/('[1]Time Interval'!$AI$4^2)</f>
        <v>1489895.1766611086</v>
      </c>
      <c r="Q8">
        <f t="shared" si="4"/>
        <v>1642516.1678502699</v>
      </c>
    </row>
    <row r="9" spans="1:18" x14ac:dyDescent="0.3">
      <c r="A9">
        <f t="shared" si="0"/>
        <v>70</v>
      </c>
      <c r="B9">
        <v>14</v>
      </c>
      <c r="C9">
        <v>41.2</v>
      </c>
      <c r="D9">
        <v>8.6006825940000002</v>
      </c>
      <c r="E9">
        <v>85.924800000000005</v>
      </c>
      <c r="F9">
        <f t="shared" si="1"/>
        <v>73.798578302833704</v>
      </c>
      <c r="G9">
        <f>A9*'[1]Time Interval'!$AF$6</f>
        <v>12.126221697166301</v>
      </c>
      <c r="I9">
        <f>C9/'[1]Time Interval'!$AL$29</f>
        <v>2427.620057181784</v>
      </c>
      <c r="J9">
        <f>'[1]Time Interval'!$AD$29*A9</f>
        <v>0.9887373179397525</v>
      </c>
      <c r="K9">
        <f t="shared" si="2"/>
        <v>2453.1817717347458</v>
      </c>
      <c r="M9">
        <f t="shared" si="3"/>
        <v>4.7903174602376222</v>
      </c>
      <c r="P9">
        <f>F9/('[1]Time Interval'!$AI$4^2)</f>
        <v>1635999.4187177622</v>
      </c>
      <c r="Q9">
        <f t="shared" si="4"/>
        <v>1657289.0768254641</v>
      </c>
    </row>
    <row r="10" spans="1:18" x14ac:dyDescent="0.3">
      <c r="A10">
        <f t="shared" si="0"/>
        <v>75</v>
      </c>
      <c r="B10">
        <v>15</v>
      </c>
      <c r="C10">
        <v>44.6</v>
      </c>
      <c r="D10">
        <v>8.805460751</v>
      </c>
      <c r="E10">
        <v>94.816800000000001</v>
      </c>
      <c r="F10">
        <f t="shared" si="1"/>
        <v>81.824419610178964</v>
      </c>
      <c r="G10">
        <f>A10*'[1]Time Interval'!$AF$6</f>
        <v>12.992380389821037</v>
      </c>
      <c r="I10">
        <f>C10/'[1]Time Interval'!$AL$29</f>
        <v>2627.9576347162028</v>
      </c>
      <c r="J10">
        <f>'[1]Time Interval'!$AD$29*A10</f>
        <v>1.0593614120783061</v>
      </c>
      <c r="K10">
        <f t="shared" si="2"/>
        <v>2491.485027388353</v>
      </c>
      <c r="M10">
        <f t="shared" si="3"/>
        <v>5.0650387596055051</v>
      </c>
      <c r="P10">
        <f>F10/('[1]Time Interval'!$AI$4^2)</f>
        <v>1813919.8070978415</v>
      </c>
      <c r="Q10">
        <f t="shared" si="4"/>
        <v>1698361.6964824984</v>
      </c>
    </row>
    <row r="11" spans="1:18" x14ac:dyDescent="0.3">
      <c r="A11">
        <f t="shared" si="0"/>
        <v>80</v>
      </c>
      <c r="B11">
        <v>16</v>
      </c>
      <c r="C11">
        <v>46.6</v>
      </c>
      <c r="D11">
        <v>8.6006825940000002</v>
      </c>
      <c r="E11">
        <v>97.656000000000006</v>
      </c>
      <c r="F11">
        <f t="shared" si="1"/>
        <v>83.797460917524234</v>
      </c>
      <c r="G11">
        <f>A11*'[1]Time Interval'!$AF$6</f>
        <v>13.858539082475772</v>
      </c>
      <c r="I11">
        <f>C11/'[1]Time Interval'!$AL$29</f>
        <v>2745.8032685599787</v>
      </c>
      <c r="J11">
        <f>'[1]Time Interval'!$AD$29*A11</f>
        <v>1.12998550621686</v>
      </c>
      <c r="K11">
        <f t="shared" si="2"/>
        <v>2452.3881947908058</v>
      </c>
      <c r="M11">
        <f t="shared" si="3"/>
        <v>5.4181746030843003</v>
      </c>
      <c r="P11">
        <f>F11/('[1]Time Interval'!$AI$4^2)</f>
        <v>1857659.056635648</v>
      </c>
      <c r="Q11">
        <f t="shared" si="4"/>
        <v>1615784.0794705832</v>
      </c>
    </row>
    <row r="12" spans="1:18" x14ac:dyDescent="0.3">
      <c r="A12">
        <f t="shared" si="0"/>
        <v>85</v>
      </c>
      <c r="B12">
        <v>17</v>
      </c>
      <c r="C12">
        <v>48.6</v>
      </c>
      <c r="D12">
        <v>8.805460751</v>
      </c>
      <c r="E12">
        <v>104.5356</v>
      </c>
      <c r="F12">
        <f t="shared" si="1"/>
        <v>89.810902224869494</v>
      </c>
      <c r="G12">
        <f>A12*'[1]Time Interval'!$AF$6</f>
        <v>14.724697775130506</v>
      </c>
      <c r="I12">
        <f>C12/'[1]Time Interval'!$AL$29</f>
        <v>2863.6489024037546</v>
      </c>
      <c r="J12">
        <f>'[1]Time Interval'!$AD$29*A12</f>
        <v>1.2006096003554136</v>
      </c>
      <c r="K12">
        <f t="shared" si="2"/>
        <v>2418.1952111398537</v>
      </c>
      <c r="M12">
        <f t="shared" si="3"/>
        <v>5.5193023254894067</v>
      </c>
      <c r="P12">
        <f>F12/('[1]Time Interval'!$AI$4^2)</f>
        <v>1990967.6746274456</v>
      </c>
      <c r="Q12">
        <f t="shared" si="4"/>
        <v>1615946.7325506171</v>
      </c>
    </row>
    <row r="13" spans="1:18" x14ac:dyDescent="0.3">
      <c r="A13">
        <f t="shared" si="0"/>
        <v>90</v>
      </c>
      <c r="B13">
        <v>18</v>
      </c>
      <c r="C13">
        <v>50.8</v>
      </c>
      <c r="D13">
        <v>9.0102389079999998</v>
      </c>
      <c r="E13">
        <v>111.6024</v>
      </c>
      <c r="F13">
        <f t="shared" si="1"/>
        <v>96.011543532214759</v>
      </c>
      <c r="G13">
        <f>A13*'[1]Time Interval'!$AF$6</f>
        <v>15.590856467785242</v>
      </c>
      <c r="I13">
        <f>C13/'[1]Time Interval'!$AL$29</f>
        <v>2993.2790996319081</v>
      </c>
      <c r="J13">
        <f>'[1]Time Interval'!$AD$29*A13</f>
        <v>1.2712336944939675</v>
      </c>
      <c r="K13">
        <f t="shared" si="2"/>
        <v>2397.5225149107432</v>
      </c>
      <c r="M13">
        <f t="shared" si="3"/>
        <v>5.6380303029363352</v>
      </c>
      <c r="N13">
        <f>AVERAGE(K1:K18)</f>
        <v>2439.2791702782342</v>
      </c>
      <c r="P13">
        <f>F13/('[1]Time Interval'!$AI$4^2)</f>
        <v>2128426.2247483856</v>
      </c>
      <c r="Q13">
        <f t="shared" si="4"/>
        <v>1618397.9228825765</v>
      </c>
      <c r="R13">
        <f>_xlfn.STDEV.P(Q1:Q25)*100/R14</f>
        <v>2.3786456739775446</v>
      </c>
    </row>
    <row r="14" spans="1:18" x14ac:dyDescent="0.3">
      <c r="A14">
        <f t="shared" si="0"/>
        <v>95</v>
      </c>
      <c r="B14">
        <v>19</v>
      </c>
      <c r="C14">
        <v>53.4</v>
      </c>
      <c r="D14">
        <v>9.0102389079999998</v>
      </c>
      <c r="E14">
        <v>117.9204</v>
      </c>
      <c r="F14">
        <f t="shared" si="1"/>
        <v>101.46338483956002</v>
      </c>
      <c r="G14">
        <f>A14*'[1]Time Interval'!$AF$6</f>
        <v>16.45701516043998</v>
      </c>
      <c r="I14">
        <f>C14/'[1]Time Interval'!$AL$29</f>
        <v>3146.4784236288169</v>
      </c>
      <c r="J14">
        <f>'[1]Time Interval'!$AD$29*A14</f>
        <v>1.3418577886325211</v>
      </c>
      <c r="K14">
        <f t="shared" si="2"/>
        <v>2397.3178883062078</v>
      </c>
      <c r="M14">
        <f t="shared" si="3"/>
        <v>5.9265909089921323</v>
      </c>
      <c r="P14">
        <f>F14/('[1]Time Interval'!$AI$4^2)</f>
        <v>2249285.0463527562</v>
      </c>
      <c r="Q14">
        <f t="shared" si="4"/>
        <v>1607931.4735350453</v>
      </c>
      <c r="R14">
        <f>AVERAGE(Q1:Q25)</f>
        <v>1606680.6810297361</v>
      </c>
    </row>
    <row r="15" spans="1:18" x14ac:dyDescent="0.3">
      <c r="A15">
        <f t="shared" si="0"/>
        <v>100</v>
      </c>
      <c r="B15">
        <v>20</v>
      </c>
      <c r="C15">
        <v>55.2</v>
      </c>
      <c r="D15">
        <v>9.1922639359999998</v>
      </c>
      <c r="E15">
        <v>122.1636</v>
      </c>
      <c r="F15">
        <f t="shared" si="1"/>
        <v>104.84042614690529</v>
      </c>
      <c r="G15">
        <f>A15*'[1]Time Interval'!$AF$6</f>
        <v>17.323173853094715</v>
      </c>
      <c r="I15">
        <f>C15/'[1]Time Interval'!$AL$29</f>
        <v>3252.5394940882156</v>
      </c>
      <c r="J15">
        <f>'[1]Time Interval'!$AD$29*A15</f>
        <v>1.412481882771075</v>
      </c>
      <c r="K15">
        <f t="shared" si="2"/>
        <v>2363.3220401347753</v>
      </c>
      <c r="M15">
        <f t="shared" si="3"/>
        <v>6.0050495051407546</v>
      </c>
      <c r="P15">
        <f>F15/('[1]Time Interval'!$AI$4^2)</f>
        <v>2324148.786859131</v>
      </c>
      <c r="Q15">
        <f t="shared" si="4"/>
        <v>1566961.9932692645</v>
      </c>
    </row>
    <row r="16" spans="1:18" x14ac:dyDescent="0.3">
      <c r="A16">
        <f t="shared" si="0"/>
        <v>105</v>
      </c>
      <c r="B16">
        <v>21</v>
      </c>
      <c r="C16">
        <v>57.2</v>
      </c>
      <c r="D16">
        <v>9.6018202499999994</v>
      </c>
      <c r="E16">
        <v>133.30199999999999</v>
      </c>
      <c r="F16">
        <f t="shared" si="1"/>
        <v>115.11266745425054</v>
      </c>
      <c r="G16">
        <f>A16*'[1]Time Interval'!$AF$6</f>
        <v>18.189332545749451</v>
      </c>
      <c r="I16">
        <f>C16/'[1]Time Interval'!$AL$29</f>
        <v>3370.3851279319915</v>
      </c>
      <c r="J16">
        <f>'[1]Time Interval'!$AD$29*A16</f>
        <v>1.4831059769096286</v>
      </c>
      <c r="K16">
        <f t="shared" si="2"/>
        <v>2340.9095217125887</v>
      </c>
      <c r="M16">
        <f t="shared" si="3"/>
        <v>5.9572037916456528</v>
      </c>
      <c r="P16">
        <f>F16/('[1]Time Interval'!$AI$4^2)</f>
        <v>2551868.3607889195</v>
      </c>
      <c r="Q16">
        <f t="shared" si="4"/>
        <v>1627290.9833274353</v>
      </c>
    </row>
    <row r="17" spans="1:17" x14ac:dyDescent="0.3">
      <c r="A17">
        <f t="shared" si="0"/>
        <v>110</v>
      </c>
      <c r="B17">
        <v>22</v>
      </c>
      <c r="C17">
        <v>58.6</v>
      </c>
      <c r="D17">
        <v>9.1922639359999998</v>
      </c>
      <c r="E17">
        <v>134.78399999999999</v>
      </c>
      <c r="F17">
        <f t="shared" si="1"/>
        <v>115.7285087615958</v>
      </c>
      <c r="G17">
        <f>A17*'[1]Time Interval'!$AF$6</f>
        <v>19.055491238404187</v>
      </c>
      <c r="I17">
        <f>C17/'[1]Time Interval'!$AL$29</f>
        <v>3452.8770716226345</v>
      </c>
      <c r="J17">
        <f>'[1]Time Interval'!$AD$29*A17</f>
        <v>1.5537300710481825</v>
      </c>
      <c r="K17">
        <f t="shared" si="2"/>
        <v>2297.2207476562403</v>
      </c>
      <c r="M17">
        <f t="shared" si="3"/>
        <v>6.3749257427762354</v>
      </c>
      <c r="P17">
        <f>F17/('[1]Time Interval'!$AI$4^2)</f>
        <v>2565520.602390443</v>
      </c>
      <c r="Q17">
        <f t="shared" si="4"/>
        <v>1551387.5150070514</v>
      </c>
    </row>
    <row r="18" spans="1:17" x14ac:dyDescent="0.3">
      <c r="A18">
        <f t="shared" si="0"/>
        <v>115</v>
      </c>
      <c r="B18">
        <v>23</v>
      </c>
      <c r="C18">
        <v>61</v>
      </c>
      <c r="D18">
        <v>9.8065984069999992</v>
      </c>
      <c r="E18">
        <v>142.52160000000001</v>
      </c>
      <c r="F18">
        <f t="shared" si="1"/>
        <v>122.59995006894108</v>
      </c>
      <c r="G18">
        <f>A18*'[1]Time Interval'!$AF$6</f>
        <v>19.921649931058923</v>
      </c>
      <c r="I18">
        <f>C18/'[1]Time Interval'!$AL$29</f>
        <v>3594.2918322351652</v>
      </c>
      <c r="J18">
        <f>'[1]Time Interval'!$AD$29*A18</f>
        <v>1.6243541651867361</v>
      </c>
      <c r="K18">
        <f t="shared" si="2"/>
        <v>2294.9969919171522</v>
      </c>
      <c r="M18">
        <f t="shared" si="3"/>
        <v>6.2203016243081697</v>
      </c>
      <c r="P18">
        <f>F18/('[1]Time Interval'!$AI$4^2)</f>
        <v>2717849.7426408106</v>
      </c>
      <c r="Q18">
        <f t="shared" si="4"/>
        <v>1562188.3464389248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H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8" si="0">B1*5</f>
        <v>30</v>
      </c>
      <c r="B1">
        <v>6</v>
      </c>
      <c r="C1">
        <v>18.399999999999999</v>
      </c>
      <c r="D1">
        <v>6.8027210880000002</v>
      </c>
      <c r="E1">
        <v>31.730399999999999</v>
      </c>
      <c r="F1">
        <f t="shared" ref="F1:F18" si="1">E1-G1</f>
        <v>25.16695358635673</v>
      </c>
      <c r="G1">
        <f>A1*'[1]Time Interval'!$AF$7</f>
        <v>6.5634464136432689</v>
      </c>
      <c r="I1">
        <f>C1/'[1]Time Interval'!$AL$30</f>
        <v>1084.1798313627382</v>
      </c>
      <c r="J1">
        <f>'[1]Time Interval'!$AD$30*A1</f>
        <v>0.3355219332918562</v>
      </c>
      <c r="K1">
        <f t="shared" ref="K1:K18" si="2">I1/(J1^0.94873)</f>
        <v>3055.3721788274038</v>
      </c>
      <c r="M1">
        <f t="shared" ref="M1:M18" si="3">C1/D1</f>
        <v>2.704800000173107</v>
      </c>
      <c r="P1">
        <f>F1/('[1]Time Interval'!$AI$4^2)</f>
        <v>557912.12222574151</v>
      </c>
      <c r="Q1">
        <f>P1/(J1^1.2313)</f>
        <v>2140649.8485791371</v>
      </c>
    </row>
    <row r="2" spans="1:18" x14ac:dyDescent="0.3">
      <c r="A2">
        <f t="shared" si="0"/>
        <v>35</v>
      </c>
      <c r="B2">
        <v>7</v>
      </c>
      <c r="C2">
        <v>22.2</v>
      </c>
      <c r="D2">
        <v>6.621315193</v>
      </c>
      <c r="E2">
        <v>40.419600000000003</v>
      </c>
      <c r="F2">
        <f t="shared" si="1"/>
        <v>32.762245850749522</v>
      </c>
      <c r="G2">
        <f>A2*'[1]Time Interval'!$AF$7</f>
        <v>7.6573541492504802</v>
      </c>
      <c r="I2">
        <f>C2/'[1]Time Interval'!$AL$30</f>
        <v>1308.0865356659126</v>
      </c>
      <c r="J2">
        <f>'[1]Time Interval'!$AD$30*A2</f>
        <v>0.39144225550716555</v>
      </c>
      <c r="K2">
        <f t="shared" si="2"/>
        <v>3184.8196452454031</v>
      </c>
      <c r="M2">
        <f t="shared" si="3"/>
        <v>3.3528082190483328</v>
      </c>
      <c r="P2">
        <f>F2/('[1]Time Interval'!$AI$4^2)</f>
        <v>726287.90960945317</v>
      </c>
      <c r="Q2">
        <f t="shared" ref="Q2:Q18" si="4">P2/(J2^1.2313)</f>
        <v>2304926.4370298521</v>
      </c>
    </row>
    <row r="3" spans="1:18" x14ac:dyDescent="0.3">
      <c r="A3">
        <f t="shared" si="0"/>
        <v>40</v>
      </c>
      <c r="B3">
        <v>8</v>
      </c>
      <c r="C3">
        <v>24.8</v>
      </c>
      <c r="D3">
        <v>6.9841269840000004</v>
      </c>
      <c r="E3">
        <v>46.628399999999999</v>
      </c>
      <c r="F3">
        <f t="shared" si="1"/>
        <v>37.877138115142309</v>
      </c>
      <c r="G3">
        <f>A3*'[1]Time Interval'!$AF$7</f>
        <v>8.7512618848576924</v>
      </c>
      <c r="I3">
        <f>C3/'[1]Time Interval'!$AL$30</f>
        <v>1461.2858596628214</v>
      </c>
      <c r="J3">
        <f>'[1]Time Interval'!$AD$30*A3</f>
        <v>0.4473625777224749</v>
      </c>
      <c r="K3">
        <f t="shared" si="2"/>
        <v>3134.4752863214189</v>
      </c>
      <c r="M3">
        <f t="shared" si="3"/>
        <v>3.5509090909736529</v>
      </c>
      <c r="P3">
        <f>F3/('[1]Time Interval'!$AI$4^2)</f>
        <v>839677.0962820272</v>
      </c>
      <c r="Q3">
        <f t="shared" si="4"/>
        <v>2260763.2115563476</v>
      </c>
    </row>
    <row r="4" spans="1:18" x14ac:dyDescent="0.3">
      <c r="A4">
        <f t="shared" si="0"/>
        <v>45</v>
      </c>
      <c r="B4">
        <v>9</v>
      </c>
      <c r="C4">
        <v>27.4</v>
      </c>
      <c r="D4">
        <v>7.1882086169999999</v>
      </c>
      <c r="E4">
        <v>54.802799999999998</v>
      </c>
      <c r="F4">
        <f t="shared" si="1"/>
        <v>44.957630379535097</v>
      </c>
      <c r="G4">
        <f>A4*'[1]Time Interval'!$AF$7</f>
        <v>9.8451696204649028</v>
      </c>
      <c r="I4">
        <f>C4/'[1]Time Interval'!$AL$30</f>
        <v>1614.48518365973</v>
      </c>
      <c r="J4">
        <f>'[1]Time Interval'!$AD$30*A4</f>
        <v>0.5032828999377843</v>
      </c>
      <c r="K4">
        <f t="shared" si="2"/>
        <v>3096.9471876375901</v>
      </c>
      <c r="M4">
        <f t="shared" si="3"/>
        <v>3.8117981071388818</v>
      </c>
      <c r="P4">
        <f>F4/('[1]Time Interval'!$AI$4^2)</f>
        <v>996640.57031059696</v>
      </c>
      <c r="Q4">
        <f t="shared" si="4"/>
        <v>2321118.0639200234</v>
      </c>
    </row>
    <row r="5" spans="1:18" x14ac:dyDescent="0.3">
      <c r="A5">
        <f t="shared" si="0"/>
        <v>50</v>
      </c>
      <c r="B5">
        <v>10</v>
      </c>
      <c r="C5">
        <v>30.8</v>
      </c>
      <c r="D5">
        <v>8.0045351470000004</v>
      </c>
      <c r="E5">
        <v>63.18</v>
      </c>
      <c r="F5">
        <f t="shared" si="1"/>
        <v>52.240922643927888</v>
      </c>
      <c r="G5">
        <f>A5*'[1]Time Interval'!$AF$7</f>
        <v>10.939077356072115</v>
      </c>
      <c r="I5">
        <f>C5/'[1]Time Interval'!$AL$30</f>
        <v>1814.8227611941491</v>
      </c>
      <c r="J5">
        <f>'[1]Time Interval'!$AD$30*A5</f>
        <v>0.55920322215309359</v>
      </c>
      <c r="K5">
        <f t="shared" si="2"/>
        <v>3150.0862791302684</v>
      </c>
      <c r="M5">
        <f t="shared" si="3"/>
        <v>3.8478186970724284</v>
      </c>
      <c r="P5">
        <f>F5/('[1]Time Interval'!$AI$4^2)</f>
        <v>1158099.8041457378</v>
      </c>
      <c r="Q5">
        <f t="shared" si="4"/>
        <v>2368991.2653280459</v>
      </c>
    </row>
    <row r="6" spans="1:18" x14ac:dyDescent="0.3">
      <c r="A6">
        <f t="shared" si="0"/>
        <v>55</v>
      </c>
      <c r="B6">
        <v>11</v>
      </c>
      <c r="C6">
        <v>33.799999999999997</v>
      </c>
      <c r="D6">
        <v>8.2086167799999998</v>
      </c>
      <c r="E6">
        <v>69.5916</v>
      </c>
      <c r="F6">
        <f t="shared" si="1"/>
        <v>57.558614908320678</v>
      </c>
      <c r="G6">
        <f>A6*'[1]Time Interval'!$AF$7</f>
        <v>12.032985091679326</v>
      </c>
      <c r="I6">
        <f>C6/'[1]Time Interval'!$AL$30</f>
        <v>1991.5912119598129</v>
      </c>
      <c r="J6">
        <f>'[1]Time Interval'!$AD$30*A6</f>
        <v>0.615123544368403</v>
      </c>
      <c r="K6">
        <f t="shared" si="2"/>
        <v>3158.0423568098663</v>
      </c>
      <c r="M6">
        <f t="shared" si="3"/>
        <v>4.1176243094150147</v>
      </c>
      <c r="N6">
        <f>STDEV(K1:K18)/AVERAGE(K1:K18)*100</f>
        <v>3.3347390746315604</v>
      </c>
      <c r="P6">
        <f>F6/('[1]Time Interval'!$AI$4^2)</f>
        <v>1275984.750624883</v>
      </c>
      <c r="Q6">
        <f t="shared" si="4"/>
        <v>2321112.2422170602</v>
      </c>
    </row>
    <row r="7" spans="1:18" x14ac:dyDescent="0.3">
      <c r="A7">
        <f t="shared" si="0"/>
        <v>60</v>
      </c>
      <c r="B7">
        <v>12</v>
      </c>
      <c r="C7">
        <v>35.799999999999997</v>
      </c>
      <c r="D7">
        <v>8.4126984129999993</v>
      </c>
      <c r="E7">
        <v>77.063999999999993</v>
      </c>
      <c r="F7">
        <f t="shared" si="1"/>
        <v>63.937107172713453</v>
      </c>
      <c r="G7">
        <f>A7*'[1]Time Interval'!$AF$7</f>
        <v>13.126892827286538</v>
      </c>
      <c r="I7">
        <f>C7/'[1]Time Interval'!$AL$30</f>
        <v>2109.4368458035888</v>
      </c>
      <c r="J7">
        <f>'[1]Time Interval'!$AD$30*A7</f>
        <v>0.6710438665837124</v>
      </c>
      <c r="K7">
        <f t="shared" si="2"/>
        <v>3079.8753195869122</v>
      </c>
      <c r="M7">
        <f t="shared" si="3"/>
        <v>4.2554716979606528</v>
      </c>
      <c r="P7">
        <f>F7/('[1]Time Interval'!$AI$4^2)</f>
        <v>1417385.9791691683</v>
      </c>
      <c r="Q7">
        <f t="shared" si="4"/>
        <v>2316379.6207867558</v>
      </c>
    </row>
    <row r="8" spans="1:18" x14ac:dyDescent="0.3">
      <c r="A8">
        <f t="shared" si="0"/>
        <v>65</v>
      </c>
      <c r="B8">
        <v>13</v>
      </c>
      <c r="C8">
        <v>38.6</v>
      </c>
      <c r="D8">
        <v>8.7981859409999998</v>
      </c>
      <c r="E8">
        <v>81.338399999999993</v>
      </c>
      <c r="F8">
        <f t="shared" si="1"/>
        <v>67.117599437106236</v>
      </c>
      <c r="G8">
        <f>A8*'[1]Time Interval'!$AF$7</f>
        <v>14.22080056289375</v>
      </c>
      <c r="I8">
        <f>C8/'[1]Time Interval'!$AL$30</f>
        <v>2274.4207331848752</v>
      </c>
      <c r="J8">
        <f>'[1]Time Interval'!$AD$30*A8</f>
        <v>0.72696418879902169</v>
      </c>
      <c r="K8">
        <f t="shared" si="2"/>
        <v>3077.9216508422237</v>
      </c>
      <c r="M8">
        <f t="shared" si="3"/>
        <v>4.387268041258598</v>
      </c>
      <c r="P8">
        <f>F8/('[1]Time Interval'!$AI$4^2)</f>
        <v>1487892.5338406034</v>
      </c>
      <c r="Q8">
        <f t="shared" si="4"/>
        <v>2203386.0022101267</v>
      </c>
    </row>
    <row r="9" spans="1:18" x14ac:dyDescent="0.3">
      <c r="A9">
        <f t="shared" si="0"/>
        <v>70</v>
      </c>
      <c r="B9">
        <v>14</v>
      </c>
      <c r="C9">
        <v>41.2</v>
      </c>
      <c r="D9">
        <v>9.3877551019999999</v>
      </c>
      <c r="E9">
        <v>91.119600000000005</v>
      </c>
      <c r="F9">
        <f t="shared" si="1"/>
        <v>75.804891701499045</v>
      </c>
      <c r="G9">
        <f>A9*'[1]Time Interval'!$AF$7</f>
        <v>15.31470829850096</v>
      </c>
      <c r="I9">
        <f>C9/'[1]Time Interval'!$AL$30</f>
        <v>2427.620057181784</v>
      </c>
      <c r="J9">
        <f>'[1]Time Interval'!$AD$30*A9</f>
        <v>0.7828845110143311</v>
      </c>
      <c r="K9">
        <f t="shared" si="2"/>
        <v>3062.195382512019</v>
      </c>
      <c r="M9">
        <f t="shared" si="3"/>
        <v>4.388695652192995</v>
      </c>
      <c r="P9">
        <f>F9/('[1]Time Interval'!$AI$4^2)</f>
        <v>1680476.2586443131</v>
      </c>
      <c r="Q9">
        <f t="shared" si="4"/>
        <v>2271550.5309125748</v>
      </c>
    </row>
    <row r="10" spans="1:18" x14ac:dyDescent="0.3">
      <c r="A10">
        <f t="shared" si="0"/>
        <v>75</v>
      </c>
      <c r="B10">
        <v>15</v>
      </c>
      <c r="C10">
        <v>44.2</v>
      </c>
      <c r="D10">
        <v>9.7959183670000005</v>
      </c>
      <c r="E10">
        <v>97.531199999999998</v>
      </c>
      <c r="F10">
        <f t="shared" si="1"/>
        <v>81.122583965891835</v>
      </c>
      <c r="G10">
        <f>A10*'[1]Time Interval'!$AF$7</f>
        <v>16.408616034108171</v>
      </c>
      <c r="I10">
        <f>C10/'[1]Time Interval'!$AL$30</f>
        <v>2604.388507947448</v>
      </c>
      <c r="J10">
        <f>'[1]Time Interval'!$AD$30*A10</f>
        <v>0.83880483322964039</v>
      </c>
      <c r="K10">
        <f t="shared" si="2"/>
        <v>3077.0244112033479</v>
      </c>
      <c r="M10">
        <f t="shared" si="3"/>
        <v>4.5120833334931367</v>
      </c>
      <c r="N10">
        <f>AVERAGE(K1:K18)</f>
        <v>3030.9026280400408</v>
      </c>
      <c r="P10">
        <f>F10/('[1]Time Interval'!$AI$4^2)</f>
        <v>1798361.2051234581</v>
      </c>
      <c r="Q10">
        <f t="shared" si="4"/>
        <v>2232920.3372166967</v>
      </c>
    </row>
    <row r="11" spans="1:18" x14ac:dyDescent="0.3">
      <c r="A11">
        <f t="shared" si="0"/>
        <v>80</v>
      </c>
      <c r="B11">
        <v>16</v>
      </c>
      <c r="C11">
        <v>46.2</v>
      </c>
      <c r="D11">
        <v>10.408163269999999</v>
      </c>
      <c r="E11">
        <v>106.938</v>
      </c>
      <c r="F11">
        <f t="shared" si="1"/>
        <v>89.435476230284621</v>
      </c>
      <c r="G11">
        <f>A11*'[1]Time Interval'!$AF$7</f>
        <v>17.502523769715385</v>
      </c>
      <c r="I11">
        <f>C11/'[1]Time Interval'!$AL$30</f>
        <v>2722.2341417912239</v>
      </c>
      <c r="J11">
        <f>'[1]Time Interval'!$AD$30*A11</f>
        <v>0.89472515544494979</v>
      </c>
      <c r="K11">
        <f t="shared" si="2"/>
        <v>3025.233890285192</v>
      </c>
      <c r="M11">
        <f t="shared" si="3"/>
        <v>4.4388235274099426</v>
      </c>
      <c r="P11">
        <f>F11/('[1]Time Interval'!$AI$4^2)</f>
        <v>1982645.0656688823</v>
      </c>
      <c r="Q11">
        <f t="shared" si="4"/>
        <v>2273680.882269423</v>
      </c>
    </row>
    <row r="12" spans="1:18" x14ac:dyDescent="0.3">
      <c r="A12">
        <f t="shared" si="0"/>
        <v>85</v>
      </c>
      <c r="B12">
        <v>17</v>
      </c>
      <c r="C12">
        <v>48.2</v>
      </c>
      <c r="D12">
        <v>10.204081629999999</v>
      </c>
      <c r="E12">
        <v>113.6772</v>
      </c>
      <c r="F12">
        <f t="shared" si="1"/>
        <v>95.0807684946774</v>
      </c>
      <c r="G12">
        <f>A12*'[1]Time Interval'!$AF$7</f>
        <v>18.596431505322595</v>
      </c>
      <c r="I12">
        <f>C12/'[1]Time Interval'!$AL$30</f>
        <v>2840.0797756349998</v>
      </c>
      <c r="J12">
        <f>'[1]Time Interval'!$AD$30*A12</f>
        <v>0.9506454776602592</v>
      </c>
      <c r="K12">
        <f t="shared" si="2"/>
        <v>2979.7852468626697</v>
      </c>
      <c r="M12">
        <f t="shared" si="3"/>
        <v>4.7236000012281369</v>
      </c>
      <c r="P12">
        <f>F12/('[1]Time Interval'!$AI$4^2)</f>
        <v>2107792.3933740263</v>
      </c>
      <c r="Q12">
        <f t="shared" si="4"/>
        <v>2243331.9788052849</v>
      </c>
    </row>
    <row r="13" spans="1:18" x14ac:dyDescent="0.3">
      <c r="A13">
        <f t="shared" si="0"/>
        <v>90</v>
      </c>
      <c r="B13">
        <v>18</v>
      </c>
      <c r="C13">
        <v>50.4</v>
      </c>
      <c r="D13">
        <v>10.6122449</v>
      </c>
      <c r="E13">
        <v>122.6784</v>
      </c>
      <c r="F13">
        <f t="shared" si="1"/>
        <v>102.98806075907019</v>
      </c>
      <c r="G13">
        <f>A13*'[1]Time Interval'!$AF$7</f>
        <v>19.690339240929806</v>
      </c>
      <c r="I13">
        <f>C13/'[1]Time Interval'!$AL$30</f>
        <v>2969.7099728631529</v>
      </c>
      <c r="J13">
        <f>'[1]Time Interval'!$AD$30*A13</f>
        <v>1.0065657998755686</v>
      </c>
      <c r="K13">
        <f t="shared" si="2"/>
        <v>2951.3287278576677</v>
      </c>
      <c r="M13">
        <f t="shared" si="3"/>
        <v>4.7492307683174557</v>
      </c>
      <c r="P13">
        <f>F13/('[1]Time Interval'!$AI$4^2)</f>
        <v>2283084.7343063089</v>
      </c>
      <c r="Q13">
        <f t="shared" si="4"/>
        <v>2264761.4599773581</v>
      </c>
      <c r="R13">
        <f>_xlfn.STDEV.P(Q1:Q25)*100/R14</f>
        <v>2.2420455491097964</v>
      </c>
    </row>
    <row r="14" spans="1:18" x14ac:dyDescent="0.3">
      <c r="A14">
        <f t="shared" si="0"/>
        <v>95</v>
      </c>
      <c r="B14">
        <v>19</v>
      </c>
      <c r="C14">
        <v>53</v>
      </c>
      <c r="D14">
        <v>10.793650789999999</v>
      </c>
      <c r="E14">
        <v>132.1788</v>
      </c>
      <c r="F14">
        <f t="shared" si="1"/>
        <v>111.39455302346298</v>
      </c>
      <c r="G14">
        <f>A14*'[1]Time Interval'!$AF$7</f>
        <v>20.784246976537016</v>
      </c>
      <c r="I14">
        <f>C14/'[1]Time Interval'!$AL$30</f>
        <v>3122.9092968600617</v>
      </c>
      <c r="J14">
        <f>'[1]Time Interval'!$AD$30*A14</f>
        <v>1.0624861220908779</v>
      </c>
      <c r="K14">
        <f t="shared" si="2"/>
        <v>2948.3952190959758</v>
      </c>
      <c r="M14">
        <f t="shared" si="3"/>
        <v>4.9102941193078937</v>
      </c>
      <c r="P14">
        <f>F14/('[1]Time Interval'!$AI$4^2)</f>
        <v>2469443.5609163046</v>
      </c>
      <c r="Q14">
        <f t="shared" si="4"/>
        <v>2291855.6850738581</v>
      </c>
      <c r="R14">
        <f>AVERAGE(Q1:Q25)</f>
        <v>2269549.1898638327</v>
      </c>
    </row>
    <row r="15" spans="1:18" x14ac:dyDescent="0.3">
      <c r="A15">
        <f t="shared" si="0"/>
        <v>100</v>
      </c>
      <c r="B15">
        <v>20</v>
      </c>
      <c r="C15">
        <v>55.4</v>
      </c>
      <c r="D15">
        <v>10.81632653</v>
      </c>
      <c r="E15">
        <v>138.6996</v>
      </c>
      <c r="F15">
        <f t="shared" si="1"/>
        <v>116.82144528785577</v>
      </c>
      <c r="G15">
        <f>A15*'[1]Time Interval'!$AF$7</f>
        <v>21.87815471214423</v>
      </c>
      <c r="I15">
        <f>C15/'[1]Time Interval'!$AL$30</f>
        <v>3264.3240574725928</v>
      </c>
      <c r="J15">
        <f>'[1]Time Interval'!$AD$30*A15</f>
        <v>1.1184064443061872</v>
      </c>
      <c r="K15">
        <f t="shared" si="2"/>
        <v>2935.5217970534518</v>
      </c>
      <c r="M15">
        <f t="shared" si="3"/>
        <v>5.1218867927427487</v>
      </c>
      <c r="P15">
        <f>F15/('[1]Time Interval'!$AI$4^2)</f>
        <v>2589749.3011374492</v>
      </c>
      <c r="Q15">
        <f t="shared" si="4"/>
        <v>2256404.5258893566</v>
      </c>
    </row>
    <row r="16" spans="1:18" x14ac:dyDescent="0.3">
      <c r="A16">
        <f t="shared" si="0"/>
        <v>105</v>
      </c>
      <c r="B16">
        <v>21</v>
      </c>
      <c r="C16">
        <v>57.6</v>
      </c>
      <c r="D16">
        <v>11.814058960000001</v>
      </c>
      <c r="E16">
        <v>149.994</v>
      </c>
      <c r="F16">
        <f t="shared" si="1"/>
        <v>127.02193755224856</v>
      </c>
      <c r="G16">
        <f>A16*'[1]Time Interval'!$AF$7</f>
        <v>22.972062447751441</v>
      </c>
      <c r="I16">
        <f>C16/'[1]Time Interval'!$AL$30</f>
        <v>3393.9542547007463</v>
      </c>
      <c r="J16">
        <f>'[1]Time Interval'!$AD$30*A16</f>
        <v>1.1743267665214967</v>
      </c>
      <c r="K16">
        <f t="shared" si="2"/>
        <v>2914.0372864617029</v>
      </c>
      <c r="M16">
        <f t="shared" si="3"/>
        <v>4.8755470236793199</v>
      </c>
      <c r="P16">
        <f>F16/('[1]Time Interval'!$AI$4^2)</f>
        <v>2815878.3106517266</v>
      </c>
      <c r="Q16">
        <f t="shared" si="4"/>
        <v>2310376.3821506896</v>
      </c>
    </row>
    <row r="17" spans="1:17" x14ac:dyDescent="0.3">
      <c r="A17">
        <f t="shared" si="0"/>
        <v>110</v>
      </c>
      <c r="B17">
        <v>22</v>
      </c>
      <c r="C17">
        <v>59.6</v>
      </c>
      <c r="D17">
        <v>11.814058960000001</v>
      </c>
      <c r="E17">
        <v>153.84719999999999</v>
      </c>
      <c r="F17">
        <f t="shared" si="1"/>
        <v>129.78122981664134</v>
      </c>
      <c r="G17">
        <f>A17*'[1]Time Interval'!$AF$7</f>
        <v>24.065970183358651</v>
      </c>
      <c r="I17">
        <f>C17/'[1]Time Interval'!$AL$30</f>
        <v>3511.7998885445222</v>
      </c>
      <c r="J17">
        <f>'[1]Time Interval'!$AD$30*A17</f>
        <v>1.230247088736806</v>
      </c>
      <c r="K17">
        <f t="shared" si="2"/>
        <v>2885.0365684602575</v>
      </c>
      <c r="M17">
        <f t="shared" si="3"/>
        <v>5.0448368508904071</v>
      </c>
      <c r="P17">
        <f>F17/('[1]Time Interval'!$AI$4^2)</f>
        <v>2877047.5180325913</v>
      </c>
      <c r="Q17">
        <f t="shared" si="4"/>
        <v>2229150.8521033484</v>
      </c>
    </row>
    <row r="18" spans="1:17" x14ac:dyDescent="0.3">
      <c r="A18">
        <f t="shared" si="0"/>
        <v>115</v>
      </c>
      <c r="B18">
        <v>23</v>
      </c>
      <c r="C18">
        <v>61.2</v>
      </c>
      <c r="D18">
        <v>11.995464849999999</v>
      </c>
      <c r="E18">
        <v>162.94200000000001</v>
      </c>
      <c r="F18">
        <f t="shared" si="1"/>
        <v>137.78212208103415</v>
      </c>
      <c r="G18">
        <f>A18*'[1]Time Interval'!$AF$7</f>
        <v>25.159877918965865</v>
      </c>
      <c r="I18">
        <f>C18/'[1]Time Interval'!$AL$30</f>
        <v>3606.0763956195433</v>
      </c>
      <c r="J18">
        <f>'[1]Time Interval'!$AD$30*A18</f>
        <v>1.2861674109521153</v>
      </c>
      <c r="K18">
        <f t="shared" si="2"/>
        <v>2840.1488705273641</v>
      </c>
      <c r="M18">
        <f t="shared" si="3"/>
        <v>5.1019281674607218</v>
      </c>
      <c r="P18">
        <f>F18/('[1]Time Interval'!$AI$4^2)</f>
        <v>3054414.8250294453</v>
      </c>
      <c r="Q18">
        <f t="shared" si="4"/>
        <v>2240526.091523048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H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6" si="0">B1*5</f>
        <v>30</v>
      </c>
      <c r="B1">
        <v>6</v>
      </c>
      <c r="C1">
        <v>20.2</v>
      </c>
      <c r="D1">
        <v>7.2108843540000001</v>
      </c>
      <c r="E1">
        <v>39.842399999999998</v>
      </c>
      <c r="F1">
        <f t="shared" ref="F1:F16" si="1">E1-G1</f>
        <v>32.043511552966891</v>
      </c>
      <c r="G1">
        <f>A1*'[1]Time Interval'!$AF$8</f>
        <v>7.7988884470331099</v>
      </c>
      <c r="I1">
        <f>C1/'[1]Time Interval'!$AL$31</f>
        <v>1190.2409018221367</v>
      </c>
      <c r="J1">
        <f>'[1]Time Interval'!$AD$31*A1</f>
        <v>0.28237103847803507</v>
      </c>
      <c r="K1">
        <f t="shared" ref="K1:K16" si="2">I1/(J1^0.95597)</f>
        <v>3986.890708463005</v>
      </c>
      <c r="M1">
        <f t="shared" ref="M1:M16" si="3">C1/D1</f>
        <v>2.8013207546165564</v>
      </c>
      <c r="P1">
        <f>F1/('[1]Time Interval'!$AI$4^2)</f>
        <v>710354.6908344276</v>
      </c>
      <c r="Q1">
        <f>P1/(J1^1.2223)</f>
        <v>3332251.5761842104</v>
      </c>
    </row>
    <row r="2" spans="1:18" x14ac:dyDescent="0.3">
      <c r="A2">
        <f t="shared" si="0"/>
        <v>35</v>
      </c>
      <c r="B2">
        <v>7</v>
      </c>
      <c r="C2">
        <v>24</v>
      </c>
      <c r="D2">
        <v>7.2108843540000001</v>
      </c>
      <c r="E2">
        <v>48.500399999999999</v>
      </c>
      <c r="F2">
        <f t="shared" si="1"/>
        <v>39.401696811794707</v>
      </c>
      <c r="G2">
        <f>A2*'[1]Time Interval'!$AF$8</f>
        <v>9.0987031882052953</v>
      </c>
      <c r="I2">
        <f>C2/'[1]Time Interval'!$AL$31</f>
        <v>1414.1476061253111</v>
      </c>
      <c r="J2">
        <f>'[1]Time Interval'!$AD$31*A2</f>
        <v>0.32943287822437428</v>
      </c>
      <c r="K2">
        <f t="shared" si="2"/>
        <v>4087.8512146138601</v>
      </c>
      <c r="M2">
        <f t="shared" si="3"/>
        <v>3.3283018866731364</v>
      </c>
      <c r="P2">
        <f>F2/('[1]Time Interval'!$AI$4^2)</f>
        <v>873474.18558758986</v>
      </c>
      <c r="Q2">
        <f t="shared" ref="Q2:Q16" si="4">P2/(J2^1.2223)</f>
        <v>3393778.8819454499</v>
      </c>
    </row>
    <row r="3" spans="1:18" x14ac:dyDescent="0.3">
      <c r="A3">
        <f t="shared" si="0"/>
        <v>40</v>
      </c>
      <c r="B3">
        <v>8</v>
      </c>
      <c r="C3">
        <v>27</v>
      </c>
      <c r="D3">
        <v>8.1859410429999997</v>
      </c>
      <c r="E3">
        <v>55.894799999999996</v>
      </c>
      <c r="F3">
        <f t="shared" si="1"/>
        <v>45.496282070622513</v>
      </c>
      <c r="G3">
        <f>A3*'[1]Time Interval'!$AF$8</f>
        <v>10.39851792937748</v>
      </c>
      <c r="I3">
        <f>C3/'[1]Time Interval'!$AL$31</f>
        <v>1590.9160568909749</v>
      </c>
      <c r="J3">
        <f>'[1]Time Interval'!$AD$31*A3</f>
        <v>0.37649471797071343</v>
      </c>
      <c r="K3">
        <f t="shared" si="2"/>
        <v>4047.70675269808</v>
      </c>
      <c r="M3">
        <f t="shared" si="3"/>
        <v>3.2983379501723098</v>
      </c>
      <c r="P3">
        <f>F3/('[1]Time Interval'!$AI$4^2)</f>
        <v>1008581.6384690403</v>
      </c>
      <c r="Q3">
        <f t="shared" si="4"/>
        <v>3328595.0964471824</v>
      </c>
    </row>
    <row r="4" spans="1:18" x14ac:dyDescent="0.3">
      <c r="A4">
        <f t="shared" si="0"/>
        <v>45</v>
      </c>
      <c r="B4">
        <v>9</v>
      </c>
      <c r="C4">
        <v>30.4</v>
      </c>
      <c r="D4">
        <v>9.0022675739999993</v>
      </c>
      <c r="E4">
        <v>66.175200000000004</v>
      </c>
      <c r="F4">
        <f t="shared" si="1"/>
        <v>54.476867329450343</v>
      </c>
      <c r="G4">
        <f>A4*'[1]Time Interval'!$AF$8</f>
        <v>11.698332670549664</v>
      </c>
      <c r="I4">
        <f>C4/'[1]Time Interval'!$AL$31</f>
        <v>1791.2536344253938</v>
      </c>
      <c r="J4">
        <f>'[1]Time Interval'!$AD$31*A4</f>
        <v>0.42355655771705258</v>
      </c>
      <c r="K4">
        <f t="shared" si="2"/>
        <v>4072.1013997998393</v>
      </c>
      <c r="M4">
        <f t="shared" si="3"/>
        <v>3.3769269520270759</v>
      </c>
      <c r="P4">
        <f>F4/('[1]Time Interval'!$AI$4^2)</f>
        <v>1207667.2116747708</v>
      </c>
      <c r="Q4">
        <f t="shared" si="4"/>
        <v>3451226.4704068499</v>
      </c>
    </row>
    <row r="5" spans="1:18" x14ac:dyDescent="0.3">
      <c r="A5">
        <f t="shared" si="0"/>
        <v>50</v>
      </c>
      <c r="B5">
        <v>10</v>
      </c>
      <c r="C5">
        <v>33</v>
      </c>
      <c r="D5">
        <v>9.0022675739999993</v>
      </c>
      <c r="E5">
        <v>73.475999999999999</v>
      </c>
      <c r="F5">
        <f t="shared" si="1"/>
        <v>60.477852588278154</v>
      </c>
      <c r="G5">
        <f>A5*'[1]Time Interval'!$AF$8</f>
        <v>12.998147411721849</v>
      </c>
      <c r="I5">
        <f>C5/'[1]Time Interval'!$AL$31</f>
        <v>1944.4529584223026</v>
      </c>
      <c r="J5">
        <f>'[1]Time Interval'!$AD$31*A5</f>
        <v>0.47061839746339179</v>
      </c>
      <c r="K5">
        <f t="shared" si="2"/>
        <v>3996.8343750617414</v>
      </c>
      <c r="M5">
        <f t="shared" si="3"/>
        <v>3.6657430729241289</v>
      </c>
      <c r="P5">
        <f>F5/('[1]Time Interval'!$AI$4^2)</f>
        <v>1340699.6984916502</v>
      </c>
      <c r="Q5">
        <f t="shared" si="4"/>
        <v>3368436.1103735068</v>
      </c>
    </row>
    <row r="6" spans="1:18" x14ac:dyDescent="0.3">
      <c r="A6">
        <f t="shared" si="0"/>
        <v>55</v>
      </c>
      <c r="B6">
        <v>11</v>
      </c>
      <c r="C6">
        <v>36.200000000000003</v>
      </c>
      <c r="D6">
        <v>9.3877551019999999</v>
      </c>
      <c r="E6">
        <v>84.739199999999997</v>
      </c>
      <c r="F6">
        <f t="shared" si="1"/>
        <v>70.441237847105967</v>
      </c>
      <c r="G6">
        <f>A6*'[1]Time Interval'!$AF$8</f>
        <v>14.297962152894035</v>
      </c>
      <c r="I6">
        <f>C6/'[1]Time Interval'!$AL$31</f>
        <v>2133.005972572344</v>
      </c>
      <c r="J6">
        <f>'[1]Time Interval'!$AD$31*A6</f>
        <v>0.517680237209731</v>
      </c>
      <c r="K6">
        <f t="shared" si="2"/>
        <v>4002.5854961024734</v>
      </c>
      <c r="M6">
        <f t="shared" si="3"/>
        <v>3.8560869565385052</v>
      </c>
      <c r="N6">
        <f>STDEV(K1:K18)/AVERAGE(K1:K18)*100</f>
        <v>3.182528128433884</v>
      </c>
      <c r="P6">
        <f>F6/('[1]Time Interval'!$AI$4^2)</f>
        <v>1561572.4153753782</v>
      </c>
      <c r="Q6">
        <f t="shared" si="4"/>
        <v>3491922.9503863449</v>
      </c>
    </row>
    <row r="7" spans="1:18" x14ac:dyDescent="0.3">
      <c r="A7">
        <f t="shared" si="0"/>
        <v>60</v>
      </c>
      <c r="B7">
        <v>12</v>
      </c>
      <c r="C7">
        <v>38.799999999999997</v>
      </c>
      <c r="D7">
        <v>9.5918367349999993</v>
      </c>
      <c r="E7">
        <v>93.412800000000004</v>
      </c>
      <c r="F7">
        <f t="shared" si="1"/>
        <v>77.81502310593379</v>
      </c>
      <c r="G7">
        <f>A7*'[1]Time Interval'!$AF$8</f>
        <v>15.59777689406622</v>
      </c>
      <c r="I7">
        <f>C7/'[1]Time Interval'!$AL$31</f>
        <v>2286.2052965692524</v>
      </c>
      <c r="J7">
        <f>'[1]Time Interval'!$AD$31*A7</f>
        <v>0.56474207695607015</v>
      </c>
      <c r="K7">
        <f t="shared" si="2"/>
        <v>3947.653643340831</v>
      </c>
      <c r="M7">
        <f t="shared" si="3"/>
        <v>4.0451063828496245</v>
      </c>
      <c r="P7">
        <f>F7/('[1]Time Interval'!$AI$4^2)</f>
        <v>1725037.7378059691</v>
      </c>
      <c r="Q7">
        <f t="shared" si="4"/>
        <v>3468264.1438950649</v>
      </c>
    </row>
    <row r="8" spans="1:18" x14ac:dyDescent="0.3">
      <c r="A8">
        <f t="shared" si="0"/>
        <v>65</v>
      </c>
      <c r="B8">
        <v>13</v>
      </c>
      <c r="C8">
        <v>41.8</v>
      </c>
      <c r="D8">
        <v>10</v>
      </c>
      <c r="E8">
        <v>103.038</v>
      </c>
      <c r="F8">
        <f t="shared" si="1"/>
        <v>86.140408364761583</v>
      </c>
      <c r="G8">
        <f>A8*'[1]Time Interval'!$AF$8</f>
        <v>16.897591635238406</v>
      </c>
      <c r="I8">
        <f>C8/'[1]Time Interval'!$AL$31</f>
        <v>2462.9737473349164</v>
      </c>
      <c r="J8">
        <f>'[1]Time Interval'!$AD$31*A8</f>
        <v>0.6118039167024093</v>
      </c>
      <c r="K8">
        <f t="shared" si="2"/>
        <v>3939.5994421760061</v>
      </c>
      <c r="M8">
        <f t="shared" si="3"/>
        <v>4.18</v>
      </c>
      <c r="P8">
        <f>F8/('[1]Time Interval'!$AI$4^2)</f>
        <v>1909598.5485597001</v>
      </c>
      <c r="Q8">
        <f t="shared" si="4"/>
        <v>3481496.1488410686</v>
      </c>
    </row>
    <row r="9" spans="1:18" x14ac:dyDescent="0.3">
      <c r="A9">
        <f t="shared" si="0"/>
        <v>70</v>
      </c>
      <c r="B9">
        <v>14</v>
      </c>
      <c r="C9">
        <v>44.8</v>
      </c>
      <c r="D9">
        <v>10.204081629999999</v>
      </c>
      <c r="E9">
        <v>112.42919999999999</v>
      </c>
      <c r="F9">
        <f t="shared" si="1"/>
        <v>94.231793623589397</v>
      </c>
      <c r="G9">
        <f>A9*'[1]Time Interval'!$AF$8</f>
        <v>18.197406376410591</v>
      </c>
      <c r="I9">
        <f>C9/'[1]Time Interval'!$AL$31</f>
        <v>2639.7421981005805</v>
      </c>
      <c r="J9">
        <f>'[1]Time Interval'!$AD$31*A9</f>
        <v>0.65886575644874856</v>
      </c>
      <c r="K9">
        <f t="shared" si="2"/>
        <v>3933.5638832437853</v>
      </c>
      <c r="M9">
        <f t="shared" si="3"/>
        <v>4.3904000011415043</v>
      </c>
      <c r="P9">
        <f>F9/('[1]Time Interval'!$AI$4^2)</f>
        <v>2088971.9441520036</v>
      </c>
      <c r="Q9">
        <f t="shared" si="4"/>
        <v>3478701.0795220034</v>
      </c>
    </row>
    <row r="10" spans="1:18" x14ac:dyDescent="0.3">
      <c r="A10">
        <f t="shared" si="0"/>
        <v>75</v>
      </c>
      <c r="B10">
        <v>15</v>
      </c>
      <c r="C10">
        <v>47</v>
      </c>
      <c r="D10">
        <v>10.81632653</v>
      </c>
      <c r="E10">
        <v>121.71120000000001</v>
      </c>
      <c r="F10">
        <f t="shared" si="1"/>
        <v>102.21397888241722</v>
      </c>
      <c r="G10">
        <f>A10*'[1]Time Interval'!$AF$8</f>
        <v>19.497221117582775</v>
      </c>
      <c r="I10">
        <f>C10/'[1]Time Interval'!$AL$31</f>
        <v>2769.372395328734</v>
      </c>
      <c r="J10">
        <f>'[1]Time Interval'!$AD$31*A10</f>
        <v>0.70592759619508771</v>
      </c>
      <c r="K10">
        <f t="shared" si="2"/>
        <v>3863.3326909381426</v>
      </c>
      <c r="M10">
        <f t="shared" si="3"/>
        <v>4.345283019113884</v>
      </c>
      <c r="N10">
        <f>AVERAGE(K1:K16)</f>
        <v>3909.9219147710528</v>
      </c>
      <c r="P10">
        <f>F10/('[1]Time Interval'!$AI$4^2)</f>
        <v>2265924.5460023074</v>
      </c>
      <c r="Q10">
        <f t="shared" si="4"/>
        <v>3468214.1101238052</v>
      </c>
    </row>
    <row r="11" spans="1:18" x14ac:dyDescent="0.3">
      <c r="A11">
        <f t="shared" si="0"/>
        <v>80</v>
      </c>
      <c r="B11">
        <v>16</v>
      </c>
      <c r="C11">
        <v>50</v>
      </c>
      <c r="D11">
        <v>10.6122449</v>
      </c>
      <c r="E11">
        <v>128.934</v>
      </c>
      <c r="F11">
        <f t="shared" si="1"/>
        <v>108.13696414124504</v>
      </c>
      <c r="G11">
        <f>A11*'[1]Time Interval'!$AF$8</f>
        <v>20.79703585875496</v>
      </c>
      <c r="I11">
        <f>C11/'[1]Time Interval'!$AL$31</f>
        <v>2946.1408460943981</v>
      </c>
      <c r="J11">
        <f>'[1]Time Interval'!$AD$31*A11</f>
        <v>0.75298943594142687</v>
      </c>
      <c r="K11">
        <f t="shared" si="2"/>
        <v>3864.0224101808903</v>
      </c>
      <c r="M11">
        <f t="shared" si="3"/>
        <v>4.7115384606323962</v>
      </c>
      <c r="P11">
        <f>F11/('[1]Time Interval'!$AI$4^2)</f>
        <v>2397227.8944320446</v>
      </c>
      <c r="Q11">
        <f t="shared" si="4"/>
        <v>3390863.2109484104</v>
      </c>
    </row>
    <row r="12" spans="1:18" x14ac:dyDescent="0.3">
      <c r="A12">
        <f t="shared" si="0"/>
        <v>85</v>
      </c>
      <c r="B12">
        <v>17</v>
      </c>
      <c r="C12">
        <v>52.6</v>
      </c>
      <c r="D12">
        <v>10.81632653</v>
      </c>
      <c r="E12">
        <v>138.0444</v>
      </c>
      <c r="F12">
        <f t="shared" si="1"/>
        <v>115.94754940007286</v>
      </c>
      <c r="G12">
        <f>A12*'[1]Time Interval'!$AF$8</f>
        <v>22.096850599927144</v>
      </c>
      <c r="I12">
        <f>C12/'[1]Time Interval'!$AL$31</f>
        <v>3099.3401700913068</v>
      </c>
      <c r="J12">
        <f>'[1]Time Interval'!$AD$31*A12</f>
        <v>0.80005127568776602</v>
      </c>
      <c r="K12">
        <f t="shared" si="2"/>
        <v>3836.0627330996931</v>
      </c>
      <c r="M12">
        <f t="shared" si="3"/>
        <v>4.8630188681997941</v>
      </c>
      <c r="P12">
        <f>F12/('[1]Time Interval'!$AI$4^2)</f>
        <v>2570376.3918306343</v>
      </c>
      <c r="Q12">
        <f t="shared" si="4"/>
        <v>3376103.9481524336</v>
      </c>
    </row>
    <row r="13" spans="1:18" x14ac:dyDescent="0.3">
      <c r="A13">
        <f t="shared" si="0"/>
        <v>90</v>
      </c>
      <c r="B13">
        <v>18</v>
      </c>
      <c r="C13">
        <v>55.4</v>
      </c>
      <c r="D13">
        <v>11.405895689999999</v>
      </c>
      <c r="E13">
        <v>148.4496</v>
      </c>
      <c r="F13">
        <f t="shared" si="1"/>
        <v>125.05293465890068</v>
      </c>
      <c r="G13">
        <f>A13*'[1]Time Interval'!$AF$8</f>
        <v>23.396665341099329</v>
      </c>
      <c r="I13">
        <f>C13/'[1]Time Interval'!$AL$31</f>
        <v>3264.3240574725928</v>
      </c>
      <c r="J13">
        <f>'[1]Time Interval'!$AD$31*A13</f>
        <v>0.84711311543410517</v>
      </c>
      <c r="K13">
        <f t="shared" si="2"/>
        <v>3825.4199641416958</v>
      </c>
      <c r="M13">
        <f t="shared" si="3"/>
        <v>4.8571371776239696</v>
      </c>
      <c r="P13">
        <f>F13/('[1]Time Interval'!$AI$4^2)</f>
        <v>2772228.5864557931</v>
      </c>
      <c r="Q13">
        <f t="shared" si="4"/>
        <v>3395519.7218220858</v>
      </c>
      <c r="R13">
        <f>_xlfn.STDEV.P(Q1:Q25)*100/R14</f>
        <v>1.6961307553359792</v>
      </c>
    </row>
    <row r="14" spans="1:18" x14ac:dyDescent="0.3">
      <c r="A14">
        <f t="shared" si="0"/>
        <v>95</v>
      </c>
      <c r="B14">
        <v>19</v>
      </c>
      <c r="C14">
        <v>57.4</v>
      </c>
      <c r="D14">
        <v>11.405895689999999</v>
      </c>
      <c r="E14">
        <v>157.43520000000001</v>
      </c>
      <c r="F14">
        <f t="shared" si="1"/>
        <v>132.7387199177285</v>
      </c>
      <c r="G14">
        <f>A14*'[1]Time Interval'!$AF$8</f>
        <v>24.696480082271513</v>
      </c>
      <c r="I14">
        <f>C14/'[1]Time Interval'!$AL$31</f>
        <v>3382.1696913163687</v>
      </c>
      <c r="J14">
        <f>'[1]Time Interval'!$AD$31*A14</f>
        <v>0.89417495518044443</v>
      </c>
      <c r="K14">
        <f t="shared" si="2"/>
        <v>3763.8648828416835</v>
      </c>
      <c r="M14">
        <f t="shared" si="3"/>
        <v>5.0324850901735712</v>
      </c>
      <c r="P14">
        <f>F14/('[1]Time Interval'!$AI$4^2)</f>
        <v>2942610.4624349545</v>
      </c>
      <c r="Q14">
        <f t="shared" si="4"/>
        <v>3373720.1190903317</v>
      </c>
      <c r="R14">
        <f>AVERAGE(Q1:Q25)</f>
        <v>3404453.4689116562</v>
      </c>
    </row>
    <row r="15" spans="1:18" x14ac:dyDescent="0.3">
      <c r="A15">
        <f t="shared" si="0"/>
        <v>100</v>
      </c>
      <c r="B15">
        <v>20</v>
      </c>
      <c r="C15">
        <v>59.4</v>
      </c>
      <c r="D15">
        <v>11.20181406</v>
      </c>
      <c r="E15">
        <v>165.34440000000001</v>
      </c>
      <c r="F15">
        <f t="shared" si="1"/>
        <v>139.34810517655632</v>
      </c>
      <c r="G15">
        <f>A15*'[1]Time Interval'!$AF$8</f>
        <v>25.996294823443698</v>
      </c>
      <c r="I15">
        <f>C15/'[1]Time Interval'!$AL$31</f>
        <v>3500.0153251601446</v>
      </c>
      <c r="J15">
        <f>'[1]Time Interval'!$AD$31*A15</f>
        <v>0.94123679492678358</v>
      </c>
      <c r="K15">
        <f t="shared" si="2"/>
        <v>3708.625772445886</v>
      </c>
      <c r="M15">
        <f t="shared" si="3"/>
        <v>5.3027125501135126</v>
      </c>
      <c r="P15">
        <f>F15/('[1]Time Interval'!$AI$4^2)</f>
        <v>3089130.228671547</v>
      </c>
      <c r="Q15">
        <f t="shared" si="4"/>
        <v>3326473.4100881824</v>
      </c>
    </row>
    <row r="16" spans="1:18" x14ac:dyDescent="0.3">
      <c r="A16">
        <f t="shared" si="0"/>
        <v>105</v>
      </c>
      <c r="B16">
        <v>21</v>
      </c>
      <c r="C16">
        <v>61.8</v>
      </c>
      <c r="D16">
        <v>11.814058960000001</v>
      </c>
      <c r="E16">
        <v>176.0616</v>
      </c>
      <c r="F16">
        <f t="shared" si="1"/>
        <v>148.76549043538412</v>
      </c>
      <c r="G16">
        <f>A16*'[1]Time Interval'!$AF$8</f>
        <v>27.296109564615886</v>
      </c>
      <c r="I16">
        <f>C16/'[1]Time Interval'!$AL$31</f>
        <v>3641.4300857726757</v>
      </c>
      <c r="J16">
        <f>'[1]Time Interval'!$AD$31*A16</f>
        <v>0.98829863467312273</v>
      </c>
      <c r="K16">
        <f t="shared" si="2"/>
        <v>3682.6352671892419</v>
      </c>
      <c r="M16">
        <f t="shared" si="3"/>
        <v>5.2310556608226033</v>
      </c>
      <c r="P16">
        <f>F16/('[1]Time Interval'!$AI$4^2)</f>
        <v>3297898.9768452761</v>
      </c>
      <c r="Q16">
        <f t="shared" si="4"/>
        <v>3345688.5243595727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RPM</vt:lpstr>
      <vt:lpstr>5 RPM</vt:lpstr>
      <vt:lpstr>10 RPM</vt:lpstr>
      <vt:lpstr>15 RPM</vt:lpstr>
      <vt:lpstr>20 RPM</vt:lpstr>
      <vt:lpstr>25 RPM</vt:lpstr>
      <vt:lpstr>30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2023-03-17T12:58:06Z</dcterms:created>
  <dcterms:modified xsi:type="dcterms:W3CDTF">2023-05-08T07:52:50Z</dcterms:modified>
</cp:coreProperties>
</file>