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23040" windowHeight="9072" firstSheet="2" activeTab="5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30 RPM" sheetId="7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1" i="4" l="1"/>
  <c r="F1" i="4" s="1"/>
  <c r="P1" i="4" s="1"/>
  <c r="I1" i="4"/>
  <c r="J1" i="4"/>
  <c r="M1" i="4"/>
  <c r="K1" i="4" l="1"/>
  <c r="Q1" i="4"/>
  <c r="G1" i="7"/>
  <c r="F1" i="7" s="1"/>
  <c r="P1" i="7" s="1"/>
  <c r="G2" i="7"/>
  <c r="F2" i="7" s="1"/>
  <c r="P2" i="7" s="1"/>
  <c r="G3" i="7"/>
  <c r="F3" i="7" s="1"/>
  <c r="P3" i="7" s="1"/>
  <c r="G4" i="7"/>
  <c r="F4" i="7" s="1"/>
  <c r="P4" i="7" s="1"/>
  <c r="G5" i="7"/>
  <c r="F5" i="7" s="1"/>
  <c r="P5" i="7" s="1"/>
  <c r="G6" i="7"/>
  <c r="F6" i="7" s="1"/>
  <c r="P6" i="7" s="1"/>
  <c r="G7" i="7"/>
  <c r="F7" i="7" s="1"/>
  <c r="P7" i="7" s="1"/>
  <c r="G8" i="7"/>
  <c r="F8" i="7" s="1"/>
  <c r="P8" i="7" s="1"/>
  <c r="G9" i="7"/>
  <c r="F9" i="7" s="1"/>
  <c r="P9" i="7" s="1"/>
  <c r="G10" i="7"/>
  <c r="F10" i="7" s="1"/>
  <c r="P10" i="7" s="1"/>
  <c r="G11" i="7"/>
  <c r="F11" i="7" s="1"/>
  <c r="P11" i="7" s="1"/>
  <c r="G12" i="7"/>
  <c r="F12" i="7" s="1"/>
  <c r="P12" i="7" s="1"/>
  <c r="G13" i="7"/>
  <c r="F13" i="7" s="1"/>
  <c r="P13" i="7" s="1"/>
  <c r="G14" i="7"/>
  <c r="F14" i="7" s="1"/>
  <c r="P14" i="7" s="1"/>
  <c r="G15" i="7"/>
  <c r="F15" i="7" s="1"/>
  <c r="P15" i="7" s="1"/>
  <c r="G16" i="7"/>
  <c r="F16" i="7" s="1"/>
  <c r="P16" i="7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8" i="2"/>
  <c r="F18" i="2" s="1"/>
  <c r="P18" i="2" s="1"/>
  <c r="G19" i="2"/>
  <c r="F19" i="2" s="1"/>
  <c r="P19" i="2" s="1"/>
  <c r="G20" i="2"/>
  <c r="F20" i="2" s="1"/>
  <c r="P20" i="2" s="1"/>
  <c r="G21" i="2"/>
  <c r="F21" i="2" s="1"/>
  <c r="P21" i="2" s="1"/>
  <c r="G22" i="2"/>
  <c r="F22" i="2" s="1"/>
  <c r="P22" i="2" s="1"/>
  <c r="G1" i="2"/>
  <c r="F1" i="2" s="1"/>
  <c r="P1" i="2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G21" i="1"/>
  <c r="F21" i="1" s="1"/>
  <c r="P21" i="1" s="1"/>
  <c r="G22" i="1"/>
  <c r="F22" i="1" s="1"/>
  <c r="P22" i="1" s="1"/>
  <c r="G23" i="1"/>
  <c r="F23" i="1" s="1"/>
  <c r="P23" i="1" s="1"/>
  <c r="G24" i="1"/>
  <c r="F24" i="1" s="1"/>
  <c r="P24" i="1" s="1"/>
  <c r="G1" i="1"/>
  <c r="F1" i="1" s="1"/>
  <c r="P1" i="1" s="1"/>
  <c r="I1" i="2" l="1"/>
  <c r="J1" i="2"/>
  <c r="Q1" i="2" s="1"/>
  <c r="M1" i="2"/>
  <c r="K1" i="2" l="1"/>
  <c r="A1" i="5"/>
  <c r="G1" i="5" s="1"/>
  <c r="F1" i="5" s="1"/>
  <c r="P1" i="5" s="1"/>
  <c r="A2" i="5"/>
  <c r="G2" i="5" s="1"/>
  <c r="F2" i="5" s="1"/>
  <c r="P2" i="5" s="1"/>
  <c r="A3" i="5"/>
  <c r="G3" i="5" s="1"/>
  <c r="F3" i="5" s="1"/>
  <c r="P3" i="5" s="1"/>
  <c r="A4" i="5"/>
  <c r="G4" i="5" s="1"/>
  <c r="F4" i="5" s="1"/>
  <c r="P4" i="5" s="1"/>
  <c r="A5" i="5"/>
  <c r="G5" i="5" s="1"/>
  <c r="F5" i="5" s="1"/>
  <c r="P5" i="5" s="1"/>
  <c r="A6" i="5"/>
  <c r="G6" i="5" s="1"/>
  <c r="F6" i="5" s="1"/>
  <c r="P6" i="5" s="1"/>
  <c r="A7" i="5"/>
  <c r="G7" i="5" s="1"/>
  <c r="F7" i="5" s="1"/>
  <c r="P7" i="5" s="1"/>
  <c r="A8" i="5"/>
  <c r="G8" i="5" s="1"/>
  <c r="F8" i="5" s="1"/>
  <c r="P8" i="5" s="1"/>
  <c r="A9" i="5"/>
  <c r="G9" i="5" s="1"/>
  <c r="F9" i="5" s="1"/>
  <c r="P9" i="5" s="1"/>
  <c r="A10" i="5"/>
  <c r="G10" i="5" s="1"/>
  <c r="F10" i="5" s="1"/>
  <c r="P10" i="5" s="1"/>
  <c r="A11" i="5"/>
  <c r="G11" i="5" s="1"/>
  <c r="F11" i="5" s="1"/>
  <c r="P11" i="5" s="1"/>
  <c r="A12" i="5"/>
  <c r="G12" i="5" s="1"/>
  <c r="F12" i="5" s="1"/>
  <c r="P12" i="5" s="1"/>
  <c r="A13" i="5"/>
  <c r="G13" i="5" s="1"/>
  <c r="F13" i="5" s="1"/>
  <c r="P13" i="5" s="1"/>
  <c r="A14" i="5"/>
  <c r="G14" i="5" s="1"/>
  <c r="F14" i="5" s="1"/>
  <c r="P14" i="5" s="1"/>
  <c r="A15" i="5"/>
  <c r="G15" i="5" s="1"/>
  <c r="F15" i="5" s="1"/>
  <c r="P15" i="5" s="1"/>
  <c r="A16" i="5"/>
  <c r="G16" i="5" s="1"/>
  <c r="F16" i="5" s="1"/>
  <c r="P16" i="5" s="1"/>
  <c r="A17" i="5"/>
  <c r="G17" i="5" s="1"/>
  <c r="F17" i="5" s="1"/>
  <c r="P17" i="5" s="1"/>
  <c r="A2" i="4"/>
  <c r="G2" i="4" s="1"/>
  <c r="F2" i="4" s="1"/>
  <c r="P2" i="4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15" i="4"/>
  <c r="G15" i="4" s="1"/>
  <c r="F15" i="4" s="1"/>
  <c r="P15" i="4" s="1"/>
  <c r="A16" i="4"/>
  <c r="G16" i="4" s="1"/>
  <c r="F16" i="4" s="1"/>
  <c r="P16" i="4" s="1"/>
  <c r="A17" i="4"/>
  <c r="G17" i="4" s="1"/>
  <c r="F17" i="4" s="1"/>
  <c r="P17" i="4" s="1"/>
  <c r="A18" i="4"/>
  <c r="G18" i="4" s="1"/>
  <c r="F18" i="4" s="1"/>
  <c r="P18" i="4" s="1"/>
  <c r="A19" i="4"/>
  <c r="G19" i="4" s="1"/>
  <c r="F19" i="4" s="1"/>
  <c r="P19" i="4" s="1"/>
  <c r="A20" i="4"/>
  <c r="G20" i="4" s="1"/>
  <c r="F20" i="4" s="1"/>
  <c r="P20" i="4" s="1"/>
  <c r="A2" i="3"/>
  <c r="G2" i="3" s="1"/>
  <c r="F2" i="3" s="1"/>
  <c r="P2" i="3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A15" i="3"/>
  <c r="G15" i="3" s="1"/>
  <c r="F15" i="3" s="1"/>
  <c r="P15" i="3" s="1"/>
  <c r="A16" i="3"/>
  <c r="G16" i="3" s="1"/>
  <c r="F16" i="3" s="1"/>
  <c r="P16" i="3" s="1"/>
  <c r="A17" i="3"/>
  <c r="G17" i="3" s="1"/>
  <c r="F17" i="3" s="1"/>
  <c r="P17" i="3" s="1"/>
  <c r="A18" i="3"/>
  <c r="G18" i="3" s="1"/>
  <c r="F18" i="3" s="1"/>
  <c r="P18" i="3" s="1"/>
  <c r="A19" i="3"/>
  <c r="G19" i="3" s="1"/>
  <c r="F19" i="3" s="1"/>
  <c r="P19" i="3" s="1"/>
  <c r="A20" i="3"/>
  <c r="G20" i="3" s="1"/>
  <c r="F20" i="3" s="1"/>
  <c r="P20" i="3" s="1"/>
  <c r="A21" i="3"/>
  <c r="G21" i="3" s="1"/>
  <c r="F21" i="3" s="1"/>
  <c r="P21" i="3" s="1"/>
  <c r="G1" i="3"/>
  <c r="F1" i="3" s="1"/>
  <c r="P1" i="3" s="1"/>
  <c r="M23" i="1" l="1"/>
  <c r="J23" i="1"/>
  <c r="Q23" i="1" s="1"/>
  <c r="M1" i="7" l="1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J1" i="7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J14" i="7"/>
  <c r="Q14" i="7" s="1"/>
  <c r="J15" i="7"/>
  <c r="Q15" i="7" s="1"/>
  <c r="J16" i="7"/>
  <c r="Q16" i="7" s="1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J14" i="5"/>
  <c r="Q14" i="5" s="1"/>
  <c r="J15" i="5"/>
  <c r="Q15" i="5" s="1"/>
  <c r="J16" i="5"/>
  <c r="Q16" i="5" s="1"/>
  <c r="J17" i="5"/>
  <c r="Q17" i="5" s="1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J19" i="4"/>
  <c r="Q19" i="4" s="1"/>
  <c r="J20" i="4"/>
  <c r="Q20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J20" i="3"/>
  <c r="Q20" i="3" s="1"/>
  <c r="J21" i="3"/>
  <c r="Q21" i="3" s="1"/>
  <c r="J1" i="3"/>
  <c r="Q1" i="3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1" i="3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J19" i="2"/>
  <c r="Q19" i="2" s="1"/>
  <c r="J20" i="2"/>
  <c r="Q20" i="2" s="1"/>
  <c r="J21" i="2"/>
  <c r="Q21" i="2" s="1"/>
  <c r="J22" i="2"/>
  <c r="Q22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4" i="1"/>
  <c r="Q24" i="1" s="1"/>
  <c r="J1" i="1"/>
  <c r="Q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" i="1"/>
  <c r="K16" i="2" l="1"/>
  <c r="K8" i="2"/>
  <c r="K12" i="5"/>
  <c r="K15" i="2"/>
  <c r="K7" i="2"/>
  <c r="R14" i="3"/>
  <c r="R13" i="3" s="1"/>
  <c r="R14" i="1"/>
  <c r="R13" i="1" s="1"/>
  <c r="R14" i="2"/>
  <c r="R13" i="2" s="1"/>
  <c r="R14" i="4"/>
  <c r="R13" i="4" s="1"/>
  <c r="R14" i="5"/>
  <c r="R13" i="5" s="1"/>
  <c r="R14" i="7"/>
  <c r="R13" i="7" s="1"/>
  <c r="K14" i="4"/>
  <c r="K6" i="4"/>
  <c r="K19" i="4"/>
  <c r="K17" i="4"/>
  <c r="K9" i="4"/>
  <c r="K9" i="3"/>
  <c r="K10" i="3"/>
  <c r="K2" i="3"/>
  <c r="K18" i="3"/>
  <c r="K17" i="3"/>
  <c r="K20" i="2"/>
  <c r="K12" i="2"/>
  <c r="K4" i="2"/>
  <c r="K1" i="3"/>
  <c r="K14" i="3"/>
  <c r="K6" i="3"/>
  <c r="K11" i="2"/>
  <c r="K21" i="3"/>
  <c r="K5" i="3"/>
  <c r="K13" i="4"/>
  <c r="K5" i="4"/>
  <c r="K19" i="2"/>
  <c r="K3" i="2"/>
  <c r="K13" i="3"/>
  <c r="K20" i="4"/>
  <c r="K12" i="4"/>
  <c r="K4" i="4"/>
  <c r="K11" i="4"/>
  <c r="K3" i="4"/>
  <c r="K16" i="5"/>
  <c r="K8" i="5"/>
  <c r="K11" i="5"/>
  <c r="K3" i="5"/>
  <c r="K18" i="2"/>
  <c r="K10" i="2"/>
  <c r="K2" i="2"/>
  <c r="K20" i="3"/>
  <c r="K12" i="3"/>
  <c r="K4" i="3"/>
  <c r="K15" i="5"/>
  <c r="K7" i="5"/>
  <c r="K22" i="2"/>
  <c r="K14" i="2"/>
  <c r="K6" i="2"/>
  <c r="K16" i="3"/>
  <c r="K8" i="3"/>
  <c r="K14" i="5"/>
  <c r="K6" i="5"/>
  <c r="K10" i="5"/>
  <c r="K2" i="5"/>
  <c r="K17" i="2"/>
  <c r="K9" i="2"/>
  <c r="K19" i="3"/>
  <c r="K11" i="3"/>
  <c r="K3" i="3"/>
  <c r="K17" i="5"/>
  <c r="K9" i="5"/>
  <c r="K1" i="5"/>
  <c r="K18" i="4"/>
  <c r="K10" i="4"/>
  <c r="K2" i="4"/>
  <c r="K21" i="2"/>
  <c r="K13" i="2"/>
  <c r="K5" i="2"/>
  <c r="K15" i="3"/>
  <c r="K7" i="3"/>
  <c r="K16" i="4"/>
  <c r="K8" i="4"/>
  <c r="K13" i="5"/>
  <c r="K5" i="5"/>
  <c r="K15" i="4"/>
  <c r="K7" i="4"/>
  <c r="K4" i="5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1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1" i="3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K16" i="7" l="1"/>
  <c r="K20" i="1"/>
  <c r="K4" i="1"/>
  <c r="K19" i="1"/>
  <c r="K15" i="1"/>
  <c r="K11" i="1"/>
  <c r="K3" i="7"/>
  <c r="K12" i="1"/>
  <c r="K15" i="7"/>
  <c r="K11" i="7"/>
  <c r="K23" i="1"/>
  <c r="K5" i="7"/>
  <c r="K21" i="1"/>
  <c r="K4" i="7"/>
  <c r="K18" i="1"/>
  <c r="K1" i="1"/>
  <c r="K2" i="1"/>
  <c r="K16" i="1"/>
  <c r="K14" i="7"/>
  <c r="K8" i="1"/>
  <c r="K7" i="1"/>
  <c r="K13" i="7"/>
  <c r="K9" i="7"/>
  <c r="K10" i="1"/>
  <c r="K24" i="1"/>
  <c r="K13" i="1"/>
  <c r="K3" i="1"/>
  <c r="K5" i="1"/>
  <c r="K12" i="7"/>
  <c r="K8" i="7"/>
  <c r="K14" i="1"/>
  <c r="K10" i="7"/>
  <c r="K17" i="1"/>
  <c r="K6" i="7"/>
  <c r="K22" i="1"/>
  <c r="K9" i="1"/>
  <c r="K6" i="1"/>
  <c r="K2" i="7"/>
  <c r="K7" i="7"/>
  <c r="K1" i="7"/>
  <c r="N13" i="4" l="1"/>
  <c r="N5" i="1"/>
  <c r="N16" i="3"/>
  <c r="N12" i="3" s="1"/>
  <c r="N18" i="2"/>
  <c r="N13" i="5"/>
  <c r="N9" i="7"/>
  <c r="N6" i="7" s="1"/>
  <c r="N11" i="4"/>
  <c r="N12" i="2"/>
  <c r="N12" i="1"/>
  <c r="N9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RPM'!$J$1:$J$22</c:f>
              <c:numCache>
                <c:formatCode>General</c:formatCode>
                <c:ptCount val="22"/>
                <c:pt idx="0">
                  <c:v>0.76362833234520655</c:v>
                </c:pt>
                <c:pt idx="1">
                  <c:v>1.9090708308630164</c:v>
                </c:pt>
                <c:pt idx="2">
                  <c:v>3.4363274955534293</c:v>
                </c:pt>
                <c:pt idx="3">
                  <c:v>4.9635841602438422</c:v>
                </c:pt>
                <c:pt idx="4">
                  <c:v>6.4908408249342555</c:v>
                </c:pt>
                <c:pt idx="5">
                  <c:v>8.0180974896246688</c:v>
                </c:pt>
                <c:pt idx="6">
                  <c:v>9.5453541543150813</c:v>
                </c:pt>
                <c:pt idx="7">
                  <c:v>11.072610819005495</c:v>
                </c:pt>
                <c:pt idx="8">
                  <c:v>12.599867483695908</c:v>
                </c:pt>
                <c:pt idx="9">
                  <c:v>14.12712414838632</c:v>
                </c:pt>
                <c:pt idx="10">
                  <c:v>15.654380813076735</c:v>
                </c:pt>
                <c:pt idx="11">
                  <c:v>17.181637477767147</c:v>
                </c:pt>
                <c:pt idx="12">
                  <c:v>18.708894142457559</c:v>
                </c:pt>
                <c:pt idx="13">
                  <c:v>20.236150807147972</c:v>
                </c:pt>
                <c:pt idx="14">
                  <c:v>21.763407471838388</c:v>
                </c:pt>
                <c:pt idx="15">
                  <c:v>23.2906641365288</c:v>
                </c:pt>
                <c:pt idx="16">
                  <c:v>24.817920801219213</c:v>
                </c:pt>
                <c:pt idx="17">
                  <c:v>26.345177465909625</c:v>
                </c:pt>
                <c:pt idx="18">
                  <c:v>27.872434130600038</c:v>
                </c:pt>
                <c:pt idx="19">
                  <c:v>29.399690795290454</c:v>
                </c:pt>
                <c:pt idx="20">
                  <c:v>30.926947459980866</c:v>
                </c:pt>
                <c:pt idx="21">
                  <c:v>32.454204124671278</c:v>
                </c:pt>
              </c:numCache>
            </c:numRef>
          </c:xVal>
          <c:yVal>
            <c:numRef>
              <c:f>'1 RPM'!$M$1:$M$22</c:f>
              <c:numCache>
                <c:formatCode>General</c:formatCode>
                <c:ptCount val="22"/>
                <c:pt idx="0">
                  <c:v>1.5930434782608698</c:v>
                </c:pt>
                <c:pt idx="1">
                  <c:v>2.6300990099009915</c:v>
                </c:pt>
                <c:pt idx="2">
                  <c:v>3.3634374999999985</c:v>
                </c:pt>
                <c:pt idx="3">
                  <c:v>3.6992307692307689</c:v>
                </c:pt>
                <c:pt idx="4">
                  <c:v>3.8332608695652177</c:v>
                </c:pt>
                <c:pt idx="5">
                  <c:v>4.0373459715639815</c:v>
                </c:pt>
                <c:pt idx="6">
                  <c:v>4.0422672064777343</c:v>
                </c:pt>
                <c:pt idx="7">
                  <c:v>4.528150943396227</c:v>
                </c:pt>
                <c:pt idx="8">
                  <c:v>4.8392452830188679</c:v>
                </c:pt>
                <c:pt idx="9">
                  <c:v>5.4960000000000004</c:v>
                </c:pt>
                <c:pt idx="10">
                  <c:v>7</c:v>
                </c:pt>
                <c:pt idx="11">
                  <c:v>7.9010426540284371</c:v>
                </c:pt>
                <c:pt idx="12">
                  <c:v>7.8</c:v>
                </c:pt>
                <c:pt idx="13">
                  <c:v>7.6630350194552541</c:v>
                </c:pt>
                <c:pt idx="14">
                  <c:v>8.0550972762645898</c:v>
                </c:pt>
                <c:pt idx="15">
                  <c:v>7.8276363636363637</c:v>
                </c:pt>
                <c:pt idx="16">
                  <c:v>7.9988732394366204</c:v>
                </c:pt>
                <c:pt idx="17">
                  <c:v>8.8845112781954896</c:v>
                </c:pt>
                <c:pt idx="18">
                  <c:v>9.5164202334630357</c:v>
                </c:pt>
                <c:pt idx="19">
                  <c:v>9.5043609022556392</c:v>
                </c:pt>
                <c:pt idx="20">
                  <c:v>10.051050583657586</c:v>
                </c:pt>
                <c:pt idx="21">
                  <c:v>10.300544747081711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B-4ABA-BADE-BFC98854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8720"/>
        <c:axId val="516479048"/>
      </c:scatterChart>
      <c:valAx>
        <c:axId val="5164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9048"/>
        <c:crosses val="autoZero"/>
        <c:crossBetween val="midCat"/>
      </c:valAx>
      <c:valAx>
        <c:axId val="5164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72390</xdr:rowOff>
    </xdr:from>
    <xdr:to>
      <xdr:col>8</xdr:col>
      <xdr:colOff>38100</xdr:colOff>
      <xdr:row>32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8">
          <cell r="AF8">
            <v>0.259962948234437</v>
          </cell>
        </row>
        <row r="36">
          <cell r="AA36">
            <v>2.5454277744840218E-2</v>
          </cell>
          <cell r="AI36">
            <v>2.3810359541164203E-2</v>
          </cell>
        </row>
        <row r="37">
          <cell r="AA37">
            <v>4.9449084978265582E-3</v>
          </cell>
          <cell r="AI37">
            <v>2.3810359541164203E-2</v>
          </cell>
        </row>
        <row r="38">
          <cell r="AA38">
            <v>2.4003555653058558E-3</v>
          </cell>
          <cell r="AI38">
            <v>2.3810359541164203E-2</v>
          </cell>
        </row>
        <row r="39">
          <cell r="AA39">
            <v>1.5917097785981119E-3</v>
          </cell>
          <cell r="AI39">
            <v>2.3810359541164203E-2</v>
          </cell>
        </row>
        <row r="40">
          <cell r="AA40">
            <v>1.1990671854114976E-3</v>
          </cell>
          <cell r="AI40">
            <v>2.3810359541164203E-2</v>
          </cell>
        </row>
        <row r="42">
          <cell r="AA42">
            <v>7.9902345528456856E-4</v>
          </cell>
          <cell r="AI42">
            <v>2.3810359541164203E-2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J1" workbookViewId="0">
      <selection activeCell="N5" sqref="N5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1.6</v>
      </c>
      <c r="D1">
        <v>1.0043668122270741</v>
      </c>
      <c r="E1">
        <v>0.49920000000000003</v>
      </c>
      <c r="F1">
        <f>E1-G1</f>
        <v>0.25438870121583113</v>
      </c>
      <c r="G1">
        <f>A1*'[1]Time Interval'!$AF$2</f>
        <v>0.24481129878416888</v>
      </c>
      <c r="I1">
        <f>C1/'[1]Time Interval'!$AI$36</f>
        <v>67.197641313809754</v>
      </c>
      <c r="J1">
        <f>'[1]Time Interval'!$AA$36*A1</f>
        <v>0.76362833234520655</v>
      </c>
      <c r="K1">
        <f>I1/(J1^0.8591)</f>
        <v>84.716903696020111</v>
      </c>
      <c r="M1">
        <f>C1/D1</f>
        <v>1.5930434782608698</v>
      </c>
      <c r="P1">
        <f>F1/('[1]Time Interval'!$AI$4^2)</f>
        <v>5639.4008785598226</v>
      </c>
      <c r="Q1">
        <f>P1/(J1^1.288)</f>
        <v>7981.4336688395697</v>
      </c>
    </row>
    <row r="2" spans="1:18" x14ac:dyDescent="0.3">
      <c r="A2">
        <v>75</v>
      </c>
      <c r="B2">
        <v>15</v>
      </c>
      <c r="C2">
        <v>5.8</v>
      </c>
      <c r="D2">
        <v>2.2052401746724879</v>
      </c>
      <c r="E2">
        <v>3.12</v>
      </c>
      <c r="F2">
        <f t="shared" ref="F2:F24" si="0">E2-G2</f>
        <v>2.5079717530395778</v>
      </c>
      <c r="G2">
        <f>A2*'[1]Time Interval'!$AF$2</f>
        <v>0.61202824696042213</v>
      </c>
      <c r="I2">
        <f>C2/'[1]Time Interval'!$AI$36</f>
        <v>243.59144976256036</v>
      </c>
      <c r="J2">
        <f>'[1]Time Interval'!$AA$36*A2</f>
        <v>1.9090708308630164</v>
      </c>
      <c r="K2">
        <f t="shared" ref="K2:K24" si="1">I2/(J2^0.8591)</f>
        <v>139.76802355220718</v>
      </c>
      <c r="M2">
        <f t="shared" ref="M2:M24" si="2">C2/D2</f>
        <v>2.6300990099009915</v>
      </c>
      <c r="P2">
        <f>F2/('[1]Time Interval'!$AI$4^2)</f>
        <v>55597.823487824142</v>
      </c>
      <c r="Q2">
        <f t="shared" ref="Q2:Q24" si="3">P2/(J2^1.288)</f>
        <v>24174.583492691072</v>
      </c>
    </row>
    <row r="3" spans="1:18" x14ac:dyDescent="0.3">
      <c r="A3">
        <v>135</v>
      </c>
      <c r="B3">
        <v>27</v>
      </c>
      <c r="C3">
        <v>9.4</v>
      </c>
      <c r="D3">
        <v>2.7947598253275121</v>
      </c>
      <c r="E3">
        <v>6.5676000000000005</v>
      </c>
      <c r="F3">
        <f t="shared" si="0"/>
        <v>5.4659491554712405</v>
      </c>
      <c r="G3">
        <f>A3*'[1]Time Interval'!$AF$2</f>
        <v>1.1016508445287598</v>
      </c>
      <c r="I3">
        <f>C3/'[1]Time Interval'!$AI$36</f>
        <v>394.78614271863233</v>
      </c>
      <c r="J3">
        <f>'[1]Time Interval'!$AA$36*A3</f>
        <v>3.4363274955534293</v>
      </c>
      <c r="K3">
        <f t="shared" si="1"/>
        <v>136.71087872599404</v>
      </c>
      <c r="M3">
        <f t="shared" si="2"/>
        <v>3.3634374999999985</v>
      </c>
      <c r="P3">
        <f>F3/('[1]Time Interval'!$AI$4^2)</f>
        <v>121171.57060122429</v>
      </c>
      <c r="Q3">
        <f t="shared" si="3"/>
        <v>24712.174414759484</v>
      </c>
    </row>
    <row r="4" spans="1:18" x14ac:dyDescent="0.3">
      <c r="A4">
        <v>195</v>
      </c>
      <c r="B4">
        <v>39</v>
      </c>
      <c r="C4">
        <v>12.6</v>
      </c>
      <c r="D4">
        <v>3.4061135371179043</v>
      </c>
      <c r="E4">
        <v>10.670400000000001</v>
      </c>
      <c r="F4">
        <f t="shared" si="0"/>
        <v>9.079126557902903</v>
      </c>
      <c r="G4">
        <f>A4*'[1]Time Interval'!$AF$2</f>
        <v>1.5912734420970978</v>
      </c>
      <c r="I4">
        <f>C4/'[1]Time Interval'!$AI$36</f>
        <v>529.18142534625179</v>
      </c>
      <c r="J4">
        <f>'[1]Time Interval'!$AA$36*A4</f>
        <v>4.9635841602438422</v>
      </c>
      <c r="K4">
        <f t="shared" si="1"/>
        <v>133.61240220414996</v>
      </c>
      <c r="M4">
        <f t="shared" si="2"/>
        <v>3.6992307692307689</v>
      </c>
      <c r="P4">
        <f>F4/('[1]Time Interval'!$AI$4^2)</f>
        <v>201270.08016662305</v>
      </c>
      <c r="Q4">
        <f t="shared" si="3"/>
        <v>25561.995690265143</v>
      </c>
    </row>
    <row r="5" spans="1:18" x14ac:dyDescent="0.3">
      <c r="A5">
        <v>255</v>
      </c>
      <c r="B5">
        <v>51</v>
      </c>
      <c r="C5">
        <v>15.4</v>
      </c>
      <c r="D5">
        <v>4.0174672489082965</v>
      </c>
      <c r="E5">
        <v>14.8668</v>
      </c>
      <c r="F5">
        <f t="shared" si="0"/>
        <v>12.785903960334565</v>
      </c>
      <c r="G5">
        <f>A5*'[1]Time Interval'!$AF$2</f>
        <v>2.0808960396654355</v>
      </c>
      <c r="I5">
        <f>C5/'[1]Time Interval'!$AI$36</f>
        <v>646.77729764541891</v>
      </c>
      <c r="J5">
        <f>'[1]Time Interval'!$AA$36*A5</f>
        <v>6.4908408249342555</v>
      </c>
      <c r="K5">
        <f t="shared" si="1"/>
        <v>129.69015626285207</v>
      </c>
      <c r="M5">
        <f t="shared" si="2"/>
        <v>3.8332608695652177</v>
      </c>
      <c r="N5">
        <f>AVERAGE(K1:K24)</f>
        <v>129.5750055969576</v>
      </c>
      <c r="P5">
        <f>F5/('[1]Time Interval'!$AI$4^2)</f>
        <v>283443.55579659302</v>
      </c>
      <c r="Q5">
        <f t="shared" si="3"/>
        <v>25481.380461024361</v>
      </c>
    </row>
    <row r="6" spans="1:18" x14ac:dyDescent="0.3">
      <c r="A6">
        <v>315</v>
      </c>
      <c r="B6">
        <v>63</v>
      </c>
      <c r="C6">
        <v>18.599999999999998</v>
      </c>
      <c r="D6">
        <v>4.6069868995633181</v>
      </c>
      <c r="E6">
        <v>18.5016</v>
      </c>
      <c r="F6">
        <f t="shared" si="0"/>
        <v>15.931081362766227</v>
      </c>
      <c r="G6">
        <f>A6*'[1]Time Interval'!$AF$2</f>
        <v>2.5705186372337732</v>
      </c>
      <c r="I6">
        <f>C6/'[1]Time Interval'!$AI$36</f>
        <v>781.17258027303831</v>
      </c>
      <c r="J6">
        <f>'[1]Time Interval'!$AA$36*A6</f>
        <v>8.0180974896246688</v>
      </c>
      <c r="K6">
        <f t="shared" si="1"/>
        <v>130.63492767517198</v>
      </c>
      <c r="M6">
        <f t="shared" si="2"/>
        <v>4.0373459715639815</v>
      </c>
      <c r="P6">
        <f>F6/('[1]Time Interval'!$AI$4^2)</f>
        <v>353167.23503913562</v>
      </c>
      <c r="Q6">
        <f t="shared" si="3"/>
        <v>24184.467483861128</v>
      </c>
    </row>
    <row r="7" spans="1:18" x14ac:dyDescent="0.3">
      <c r="A7">
        <v>375</v>
      </c>
      <c r="B7">
        <v>75</v>
      </c>
      <c r="C7">
        <v>21.8</v>
      </c>
      <c r="D7">
        <v>5.3930131004366793</v>
      </c>
      <c r="E7">
        <v>22.604400000000002</v>
      </c>
      <c r="F7">
        <f t="shared" si="0"/>
        <v>19.544258765197892</v>
      </c>
      <c r="G7">
        <f>A7*'[1]Time Interval'!$AF$2</f>
        <v>3.0601412348021109</v>
      </c>
      <c r="I7">
        <f>C7/'[1]Time Interval'!$AI$36</f>
        <v>915.56786290065793</v>
      </c>
      <c r="J7">
        <f>'[1]Time Interval'!$AA$36*A7</f>
        <v>9.5453541543150813</v>
      </c>
      <c r="K7">
        <f t="shared" si="1"/>
        <v>131.81085988215671</v>
      </c>
      <c r="M7">
        <f t="shared" si="2"/>
        <v>4.0422672064777343</v>
      </c>
      <c r="P7">
        <f>F7/('[1]Time Interval'!$AI$4^2)</f>
        <v>433265.74460453441</v>
      </c>
      <c r="Q7">
        <f t="shared" si="3"/>
        <v>23701.847416596618</v>
      </c>
    </row>
    <row r="8" spans="1:18" x14ac:dyDescent="0.3">
      <c r="A8">
        <v>435</v>
      </c>
      <c r="B8">
        <v>87</v>
      </c>
      <c r="C8">
        <v>26.200000000000003</v>
      </c>
      <c r="D8">
        <v>5.7860262008733621</v>
      </c>
      <c r="E8">
        <v>26.832000000000001</v>
      </c>
      <c r="F8">
        <f t="shared" si="0"/>
        <v>23.282236167629552</v>
      </c>
      <c r="G8">
        <f>A8*'[1]Time Interval'!$AF$2</f>
        <v>3.5497638323704486</v>
      </c>
      <c r="I8">
        <f>C8/'[1]Time Interval'!$AI$36</f>
        <v>1100.3613765136349</v>
      </c>
      <c r="J8">
        <f>'[1]Time Interval'!$AA$36*A8</f>
        <v>11.072610819005495</v>
      </c>
      <c r="K8">
        <f t="shared" si="1"/>
        <v>139.45051817671381</v>
      </c>
      <c r="M8">
        <f t="shared" si="2"/>
        <v>4.528150943396227</v>
      </c>
      <c r="P8">
        <f>F8/('[1]Time Interval'!$AI$4^2)</f>
        <v>516130.87558936141</v>
      </c>
      <c r="Q8">
        <f t="shared" si="3"/>
        <v>23322.000164141053</v>
      </c>
    </row>
    <row r="9" spans="1:18" x14ac:dyDescent="0.3">
      <c r="A9">
        <v>495</v>
      </c>
      <c r="B9">
        <v>99</v>
      </c>
      <c r="C9">
        <v>28</v>
      </c>
      <c r="D9">
        <v>5.7860262008733621</v>
      </c>
      <c r="E9">
        <v>30.498000000000001</v>
      </c>
      <c r="F9">
        <f t="shared" si="0"/>
        <v>26.458613570061214</v>
      </c>
      <c r="G9">
        <f>A9*'[1]Time Interval'!$AF$2</f>
        <v>4.0393864299387863</v>
      </c>
      <c r="I9">
        <f>C9/'[1]Time Interval'!$AI$36</f>
        <v>1175.9587229916708</v>
      </c>
      <c r="J9">
        <f>'[1]Time Interval'!$AA$36*A9</f>
        <v>12.599867483695908</v>
      </c>
      <c r="K9">
        <f t="shared" si="1"/>
        <v>133.37292219355089</v>
      </c>
      <c r="M9">
        <f t="shared" si="2"/>
        <v>4.8392452830188679</v>
      </c>
      <c r="P9">
        <f>F9/('[1]Time Interval'!$AI$4^2)</f>
        <v>586546.21018676111</v>
      </c>
      <c r="Q9">
        <f t="shared" si="3"/>
        <v>22440.413435848066</v>
      </c>
    </row>
    <row r="10" spans="1:18" x14ac:dyDescent="0.3">
      <c r="A10">
        <v>555</v>
      </c>
      <c r="B10">
        <v>111</v>
      </c>
      <c r="C10">
        <v>31.8</v>
      </c>
      <c r="D10">
        <v>5.7860262008733621</v>
      </c>
      <c r="E10">
        <v>33.976800000000004</v>
      </c>
      <c r="F10">
        <f t="shared" si="0"/>
        <v>29.447790972492882</v>
      </c>
      <c r="G10">
        <f>A10*'[1]Time Interval'!$AF$2</f>
        <v>4.529009027507124</v>
      </c>
      <c r="I10">
        <f>C10/'[1]Time Interval'!$AI$36</f>
        <v>1335.5531211119689</v>
      </c>
      <c r="J10">
        <f>'[1]Time Interval'!$AA$36*A10</f>
        <v>14.12712414838632</v>
      </c>
      <c r="K10">
        <f t="shared" si="1"/>
        <v>137.29350105292468</v>
      </c>
      <c r="M10">
        <f t="shared" si="2"/>
        <v>5.4960000000000004</v>
      </c>
      <c r="P10">
        <f>F10/('[1]Time Interval'!$AI$4^2)</f>
        <v>652811.61265501846</v>
      </c>
      <c r="Q10">
        <f t="shared" si="3"/>
        <v>21553.540814139535</v>
      </c>
    </row>
    <row r="11" spans="1:18" x14ac:dyDescent="0.3">
      <c r="A11">
        <v>615</v>
      </c>
      <c r="B11">
        <v>123</v>
      </c>
      <c r="C11">
        <v>35</v>
      </c>
      <c r="D11">
        <v>5</v>
      </c>
      <c r="E11">
        <v>39.187200000000004</v>
      </c>
      <c r="F11">
        <f t="shared" si="0"/>
        <v>34.16856837492454</v>
      </c>
      <c r="G11">
        <f>A11*'[1]Time Interval'!$AF$2</f>
        <v>5.0186316250754617</v>
      </c>
      <c r="I11">
        <f>C11/'[1]Time Interval'!$AI$36</f>
        <v>1469.9484037395885</v>
      </c>
      <c r="J11">
        <f>'[1]Time Interval'!$AA$36*A11</f>
        <v>15.654380813076735</v>
      </c>
      <c r="K11">
        <f t="shared" si="1"/>
        <v>138.35357770144196</v>
      </c>
      <c r="M11">
        <f t="shared" si="2"/>
        <v>7</v>
      </c>
      <c r="P11">
        <f>F11/('[1]Time Interval'!$AI$4^2)</f>
        <v>757463.88731784327</v>
      </c>
      <c r="Q11">
        <f t="shared" si="3"/>
        <v>21911.439012593411</v>
      </c>
    </row>
    <row r="12" spans="1:18" x14ac:dyDescent="0.3">
      <c r="A12">
        <v>675</v>
      </c>
      <c r="B12">
        <v>135</v>
      </c>
      <c r="C12">
        <v>36.4</v>
      </c>
      <c r="D12">
        <v>4.6069868995633181</v>
      </c>
      <c r="E12">
        <v>39.1404</v>
      </c>
      <c r="F12">
        <f t="shared" si="0"/>
        <v>33.6321457773562</v>
      </c>
      <c r="G12">
        <f>A12*'[1]Time Interval'!$AF$2</f>
        <v>5.5082542226437994</v>
      </c>
      <c r="I12">
        <f>C12/'[1]Time Interval'!$AI$36</f>
        <v>1528.7463398891718</v>
      </c>
      <c r="J12">
        <f>'[1]Time Interval'!$AA$36*A12</f>
        <v>17.181637477767147</v>
      </c>
      <c r="K12">
        <f t="shared" si="1"/>
        <v>132.82856295158896</v>
      </c>
      <c r="M12">
        <f t="shared" si="2"/>
        <v>7.9010426540284371</v>
      </c>
      <c r="N12">
        <f>STDEV(K1:K27)/AVERAGE(K1:K27)*100</f>
        <v>8.4850290219392281</v>
      </c>
      <c r="P12">
        <f>F12/('[1]Time Interval'!$AI$4^2)</f>
        <v>745572.23468725081</v>
      </c>
      <c r="Q12">
        <f t="shared" si="3"/>
        <v>19130.511590684055</v>
      </c>
    </row>
    <row r="13" spans="1:18" x14ac:dyDescent="0.3">
      <c r="A13">
        <v>735</v>
      </c>
      <c r="B13">
        <v>147</v>
      </c>
      <c r="C13">
        <v>39</v>
      </c>
      <c r="D13">
        <v>5</v>
      </c>
      <c r="E13">
        <v>44.179200000000002</v>
      </c>
      <c r="F13">
        <f t="shared" si="0"/>
        <v>38.181323179787867</v>
      </c>
      <c r="G13">
        <f>A13*'[1]Time Interval'!$AF$2</f>
        <v>5.9978768202121371</v>
      </c>
      <c r="I13">
        <f>C13/'[1]Time Interval'!$AI$36</f>
        <v>1637.9425070241127</v>
      </c>
      <c r="J13">
        <f>'[1]Time Interval'!$AA$36*A13</f>
        <v>18.708894142457559</v>
      </c>
      <c r="K13">
        <f t="shared" si="1"/>
        <v>132.27632354151481</v>
      </c>
      <c r="M13">
        <f t="shared" si="2"/>
        <v>7.8</v>
      </c>
      <c r="P13">
        <f>F13/('[1]Time Interval'!$AI$4^2)</f>
        <v>846420.404898362</v>
      </c>
      <c r="Q13">
        <f t="shared" si="3"/>
        <v>19462.030502579426</v>
      </c>
      <c r="R13">
        <f>_xlfn.STDEV.P(Q1:Q25)*100/R14</f>
        <v>20.851643423425216</v>
      </c>
    </row>
    <row r="14" spans="1:18" x14ac:dyDescent="0.3">
      <c r="A14">
        <v>795</v>
      </c>
      <c r="B14">
        <v>159</v>
      </c>
      <c r="C14">
        <v>43</v>
      </c>
      <c r="D14">
        <v>5.6113537117903922</v>
      </c>
      <c r="E14">
        <v>49.966800000000006</v>
      </c>
      <c r="F14">
        <f t="shared" si="0"/>
        <v>43.47930058221953</v>
      </c>
      <c r="G14">
        <f>A14*'[1]Time Interval'!$AF$2</f>
        <v>6.4874994177804748</v>
      </c>
      <c r="I14">
        <f>C14/'[1]Time Interval'!$AI$36</f>
        <v>1805.9366103086372</v>
      </c>
      <c r="J14">
        <f>'[1]Time Interval'!$AA$36*A14</f>
        <v>20.236150807147972</v>
      </c>
      <c r="K14">
        <f t="shared" si="1"/>
        <v>136.33520548744045</v>
      </c>
      <c r="M14">
        <f t="shared" si="2"/>
        <v>7.6630350194552541</v>
      </c>
      <c r="P14">
        <f>F14/('[1]Time Interval'!$AI$4^2)</f>
        <v>963868.30362604291</v>
      </c>
      <c r="Q14">
        <f t="shared" si="3"/>
        <v>20032.029651053421</v>
      </c>
      <c r="R14">
        <f>AVERAGE(Q1:Q25)</f>
        <v>19745.316169305886</v>
      </c>
    </row>
    <row r="15" spans="1:18" x14ac:dyDescent="0.3">
      <c r="A15">
        <v>855</v>
      </c>
      <c r="B15">
        <v>171</v>
      </c>
      <c r="C15">
        <v>45.199999999999996</v>
      </c>
      <c r="D15">
        <v>5.6113537117903931</v>
      </c>
      <c r="E15">
        <v>51.963600000000007</v>
      </c>
      <c r="F15">
        <f t="shared" si="0"/>
        <v>44.986477984651195</v>
      </c>
      <c r="G15">
        <f>A15*'[1]Time Interval'!$AF$2</f>
        <v>6.9771220153488125</v>
      </c>
      <c r="I15">
        <f>C15/'[1]Time Interval'!$AI$36</f>
        <v>1898.3333671151254</v>
      </c>
      <c r="J15">
        <f>'[1]Time Interval'!$AA$36*A15</f>
        <v>21.763407471838388</v>
      </c>
      <c r="K15">
        <f t="shared" si="1"/>
        <v>134.6267331553876</v>
      </c>
      <c r="M15">
        <f t="shared" si="2"/>
        <v>8.0550972762645898</v>
      </c>
      <c r="P15">
        <f>F15/('[1]Time Interval'!$AI$4^2)</f>
        <v>997280.07673858898</v>
      </c>
      <c r="Q15">
        <f t="shared" si="3"/>
        <v>18872.303160471307</v>
      </c>
    </row>
    <row r="16" spans="1:18" x14ac:dyDescent="0.3">
      <c r="A16">
        <v>915</v>
      </c>
      <c r="B16">
        <v>183</v>
      </c>
      <c r="C16">
        <v>47</v>
      </c>
      <c r="D16">
        <v>6.0043668122270741</v>
      </c>
      <c r="E16">
        <v>56.160000000000004</v>
      </c>
      <c r="F16">
        <f t="shared" si="0"/>
        <v>48.693255387082857</v>
      </c>
      <c r="G16">
        <f>A16*'[1]Time Interval'!$AF$2</f>
        <v>7.4667446129171502</v>
      </c>
      <c r="I16">
        <f>C16/'[1]Time Interval'!$AI$36</f>
        <v>1973.9307135931615</v>
      </c>
      <c r="J16">
        <f>'[1]Time Interval'!$AA$36*A16</f>
        <v>23.2906641365288</v>
      </c>
      <c r="K16">
        <f t="shared" si="1"/>
        <v>132.06445933653038</v>
      </c>
      <c r="M16">
        <f t="shared" si="2"/>
        <v>7.8276363636363637</v>
      </c>
      <c r="P16">
        <f>F16/('[1]Time Interval'!$AI$4^2)</f>
        <v>1079453.5523685589</v>
      </c>
      <c r="Q16">
        <f t="shared" si="3"/>
        <v>18718.614825770688</v>
      </c>
    </row>
    <row r="17" spans="1:17" x14ac:dyDescent="0.3">
      <c r="A17">
        <v>975</v>
      </c>
      <c r="B17">
        <v>195</v>
      </c>
      <c r="C17">
        <v>49.6</v>
      </c>
      <c r="D17">
        <v>6.2008733624454146</v>
      </c>
      <c r="E17">
        <v>59.779200000000003</v>
      </c>
      <c r="F17">
        <f t="shared" si="0"/>
        <v>51.822832789514514</v>
      </c>
      <c r="G17">
        <f>A17*'[1]Time Interval'!$AF$2</f>
        <v>7.9563672104854879</v>
      </c>
      <c r="I17">
        <f>C17/'[1]Time Interval'!$AI$36</f>
        <v>2083.1268807281026</v>
      </c>
      <c r="J17">
        <f>'[1]Time Interval'!$AA$36*A17</f>
        <v>24.817920801219213</v>
      </c>
      <c r="K17">
        <f t="shared" si="1"/>
        <v>131.96925738525479</v>
      </c>
      <c r="M17">
        <f t="shared" si="2"/>
        <v>7.9988732394366204</v>
      </c>
      <c r="P17">
        <f>F17/('[1]Time Interval'!$AI$4^2)</f>
        <v>1148831.4039336729</v>
      </c>
      <c r="Q17">
        <f t="shared" si="3"/>
        <v>18356.863175021579</v>
      </c>
    </row>
    <row r="18" spans="1:17" x14ac:dyDescent="0.3">
      <c r="A18">
        <v>1035</v>
      </c>
      <c r="B18">
        <v>207</v>
      </c>
      <c r="C18">
        <v>51.6</v>
      </c>
      <c r="D18">
        <v>5.8078602620087336</v>
      </c>
      <c r="E18">
        <v>61.666800000000002</v>
      </c>
      <c r="F18">
        <f t="shared" si="0"/>
        <v>53.220810191946178</v>
      </c>
      <c r="G18">
        <f>A18*'[1]Time Interval'!$AF$2</f>
        <v>8.4459898080538256</v>
      </c>
      <c r="I18">
        <f>C18/'[1]Time Interval'!$AI$36</f>
        <v>2167.1239323703649</v>
      </c>
      <c r="J18">
        <f>'[1]Time Interval'!$AA$36*A18</f>
        <v>26.345177465909625</v>
      </c>
      <c r="K18">
        <f t="shared" si="1"/>
        <v>130.42456857838684</v>
      </c>
      <c r="M18">
        <f t="shared" si="2"/>
        <v>8.8845112781954896</v>
      </c>
      <c r="P18">
        <f>F18/('[1]Time Interval'!$AI$4^2)</f>
        <v>1179822.3833042192</v>
      </c>
      <c r="Q18">
        <f t="shared" si="3"/>
        <v>17456.355503237915</v>
      </c>
    </row>
    <row r="19" spans="1:17" x14ac:dyDescent="0.3">
      <c r="A19">
        <v>1095</v>
      </c>
      <c r="B19">
        <v>219</v>
      </c>
      <c r="C19">
        <v>53.400000000000006</v>
      </c>
      <c r="D19">
        <v>5.6113537117903931</v>
      </c>
      <c r="E19">
        <v>64.615200000000002</v>
      </c>
      <c r="F19">
        <f t="shared" si="0"/>
        <v>55.679587594377836</v>
      </c>
      <c r="G19">
        <f>A19*'[1]Time Interval'!$AF$2</f>
        <v>8.9356124056221642</v>
      </c>
      <c r="I19">
        <f>C19/'[1]Time Interval'!$AI$36</f>
        <v>2242.7212788484007</v>
      </c>
      <c r="J19">
        <f>'[1]Time Interval'!$AA$36*A19</f>
        <v>27.872434130600038</v>
      </c>
      <c r="K19">
        <f t="shared" si="1"/>
        <v>128.59543413461395</v>
      </c>
      <c r="M19">
        <f t="shared" si="2"/>
        <v>9.5164202334630357</v>
      </c>
      <c r="P19">
        <f>F19/('[1]Time Interval'!$AI$4^2)</f>
        <v>1234329.6447399061</v>
      </c>
      <c r="Q19">
        <f t="shared" si="3"/>
        <v>16984.231124710004</v>
      </c>
    </row>
    <row r="20" spans="1:17" x14ac:dyDescent="0.3">
      <c r="A20">
        <v>1155</v>
      </c>
      <c r="B20">
        <v>231</v>
      </c>
      <c r="C20">
        <v>55.2</v>
      </c>
      <c r="D20">
        <v>5.8078602620087336</v>
      </c>
      <c r="E20">
        <v>70.668000000000006</v>
      </c>
      <c r="F20">
        <f t="shared" si="0"/>
        <v>61.242764996809505</v>
      </c>
      <c r="G20">
        <f>A20*'[1]Time Interval'!$AF$2</f>
        <v>9.425235003190501</v>
      </c>
      <c r="I20">
        <f>C20/'[1]Time Interval'!$AI$36</f>
        <v>2318.3186253264366</v>
      </c>
      <c r="J20">
        <f>'[1]Time Interval'!$AA$36*A20</f>
        <v>29.399690795290454</v>
      </c>
      <c r="K20">
        <f t="shared" si="1"/>
        <v>126.97547811033388</v>
      </c>
      <c r="M20">
        <f t="shared" si="2"/>
        <v>9.5043609022556392</v>
      </c>
      <c r="P20">
        <f>F20/('[1]Time Interval'!$AI$4^2)</f>
        <v>1357656.6139838723</v>
      </c>
      <c r="Q20">
        <f t="shared" si="3"/>
        <v>17440.722060880526</v>
      </c>
    </row>
    <row r="21" spans="1:17" x14ac:dyDescent="0.3">
      <c r="A21">
        <v>1215</v>
      </c>
      <c r="B21">
        <v>243</v>
      </c>
      <c r="C21">
        <v>56.4</v>
      </c>
      <c r="D21">
        <v>5.6113537117903931</v>
      </c>
      <c r="E21">
        <v>69.700800000000001</v>
      </c>
      <c r="F21">
        <f t="shared" si="0"/>
        <v>59.785942399241165</v>
      </c>
      <c r="G21">
        <f>A21*'[1]Time Interval'!$AF$2</f>
        <v>9.9148576007588396</v>
      </c>
      <c r="I21">
        <f>C21/'[1]Time Interval'!$AI$36</f>
        <v>2368.7168563117939</v>
      </c>
      <c r="J21">
        <f>'[1]Time Interval'!$AA$36*A21</f>
        <v>30.926947459980866</v>
      </c>
      <c r="K21">
        <f t="shared" si="1"/>
        <v>124.21229478480126</v>
      </c>
      <c r="M21">
        <f t="shared" si="2"/>
        <v>10.051050583657586</v>
      </c>
      <c r="P21">
        <f>F21/('[1]Time Interval'!$AI$4^2)</f>
        <v>1325361.128384996</v>
      </c>
      <c r="Q21">
        <f t="shared" si="3"/>
        <v>15950.712973516918</v>
      </c>
    </row>
    <row r="22" spans="1:17" x14ac:dyDescent="0.3">
      <c r="A22">
        <v>1275</v>
      </c>
      <c r="B22">
        <v>255</v>
      </c>
      <c r="C22">
        <v>57.8</v>
      </c>
      <c r="D22">
        <v>5.6113537117903931</v>
      </c>
      <c r="E22">
        <v>73.366799999999998</v>
      </c>
      <c r="F22">
        <f t="shared" si="0"/>
        <v>62.96231980167282</v>
      </c>
      <c r="G22">
        <f>A22*'[1]Time Interval'!$AF$2</f>
        <v>10.404480198327176</v>
      </c>
      <c r="I22">
        <f>C22/'[1]Time Interval'!$AI$36</f>
        <v>2427.5147924613775</v>
      </c>
      <c r="J22">
        <f>'[1]Time Interval'!$AA$36*A22</f>
        <v>32.454204124671278</v>
      </c>
      <c r="K22">
        <f t="shared" si="1"/>
        <v>122.13186820583985</v>
      </c>
      <c r="M22">
        <f t="shared" si="2"/>
        <v>10.300544747081711</v>
      </c>
      <c r="P22">
        <f>F22/('[1]Time Interval'!$AI$4^2)</f>
        <v>1395776.4629823957</v>
      </c>
      <c r="Q22">
        <f t="shared" si="3"/>
        <v>15786.973126792613</v>
      </c>
    </row>
    <row r="23" spans="1:17" x14ac:dyDescent="0.3">
      <c r="A23">
        <v>1335</v>
      </c>
      <c r="B23">
        <v>267</v>
      </c>
      <c r="C23">
        <v>59.8</v>
      </c>
      <c r="D23">
        <v>10.589519650655021</v>
      </c>
      <c r="E23">
        <v>80.636399999999995</v>
      </c>
      <c r="F23">
        <f t="shared" si="0"/>
        <v>69.742297204104474</v>
      </c>
      <c r="G23">
        <f>A23*'[1]Time Interval'!$AF$2</f>
        <v>10.894102795895515</v>
      </c>
      <c r="I23">
        <f>C23/'[1]Time Interval'!$AI$36</f>
        <v>2511.5118441036398</v>
      </c>
      <c r="J23">
        <f>'[1]Time Interval'!$AA$36*A23</f>
        <v>33.981460789361691</v>
      </c>
      <c r="K23">
        <f t="shared" si="1"/>
        <v>121.46333193052504</v>
      </c>
      <c r="M23">
        <f t="shared" si="2"/>
        <v>5.6470927835051548</v>
      </c>
      <c r="P23">
        <f>F23/('[1]Time Interval'!$AI$4^2)</f>
        <v>1546077.9910657874</v>
      </c>
      <c r="Q23">
        <f t="shared" si="3"/>
        <v>16481.306835967582</v>
      </c>
    </row>
    <row r="24" spans="1:17" x14ac:dyDescent="0.3">
      <c r="A24">
        <v>1395</v>
      </c>
      <c r="B24">
        <v>279</v>
      </c>
      <c r="C24">
        <v>61.6</v>
      </c>
      <c r="D24">
        <v>5.6113537117903931</v>
      </c>
      <c r="E24">
        <v>74.9268</v>
      </c>
      <c r="F24">
        <f t="shared" si="0"/>
        <v>63.543074606536152</v>
      </c>
      <c r="G24">
        <f>A24*'[1]Time Interval'!$AF$2</f>
        <v>11.383725393463852</v>
      </c>
      <c r="I24">
        <f>C24/'[1]Time Interval'!$AI$36</f>
        <v>2587.1091905816756</v>
      </c>
      <c r="J24">
        <f>'[1]Time Interval'!$AA$36*A24</f>
        <v>35.508717454052103</v>
      </c>
      <c r="K24">
        <f t="shared" si="1"/>
        <v>120.48194560158129</v>
      </c>
      <c r="M24">
        <f t="shared" si="2"/>
        <v>10.977743190661478</v>
      </c>
      <c r="P24">
        <f>F24/('[1]Time Interval'!$AI$4^2)</f>
        <v>1408650.891528636</v>
      </c>
      <c r="Q24">
        <f t="shared" si="3"/>
        <v>14189.65747789576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workbookViewId="0">
      <selection activeCell="R14" sqref="R14"/>
    </sheetView>
  </sheetViews>
  <sheetFormatPr defaultRowHeight="14.4" x14ac:dyDescent="0.3"/>
  <cols>
    <col min="10" max="10" width="11" bestFit="1" customWidth="1"/>
  </cols>
  <sheetData>
    <row r="1" spans="1:18" x14ac:dyDescent="0.3">
      <c r="A1">
        <v>30</v>
      </c>
      <c r="B1">
        <v>6</v>
      </c>
      <c r="C1">
        <v>4.4000000000000004</v>
      </c>
      <c r="D1">
        <v>2.8196721311475397</v>
      </c>
      <c r="E1">
        <v>3.8532000000000006</v>
      </c>
      <c r="F1">
        <f>E1-G1</f>
        <v>2.5930159547206522</v>
      </c>
      <c r="G1">
        <f>A1*'[1]Time Interval'!$AF$3</f>
        <v>1.2601840452793485</v>
      </c>
      <c r="I1">
        <f>C1/'[1]Time Interval'!$AI$37</f>
        <v>184.79351361297685</v>
      </c>
      <c r="J1">
        <f>'[1]Time Interval'!$AA$37*A1</f>
        <v>0.14834725493479675</v>
      </c>
      <c r="K1">
        <f>I1/(J1^0.82755)</f>
        <v>896.3845468753982</v>
      </c>
      <c r="M1">
        <f t="shared" ref="M1" si="0">C1/D1</f>
        <v>1.5604651162790706</v>
      </c>
      <c r="P1">
        <f>F1/('[1]Time Interval'!$AI$4^2)</f>
        <v>57483.120843345299</v>
      </c>
      <c r="Q1">
        <f>P1/(J1^1.1975)</f>
        <v>564849.98309314507</v>
      </c>
    </row>
    <row r="2" spans="1:18" x14ac:dyDescent="0.3">
      <c r="A2">
        <v>40</v>
      </c>
      <c r="B2">
        <v>8</v>
      </c>
      <c r="C2">
        <v>5.8</v>
      </c>
      <c r="D2">
        <v>3.0163934426229506</v>
      </c>
      <c r="E2">
        <v>5.3196000000000003</v>
      </c>
      <c r="F2">
        <f t="shared" ref="F2:F22" si="1">E2-G2</f>
        <v>3.6393546062942024</v>
      </c>
      <c r="G2">
        <f>A2*'[1]Time Interval'!$AF$3</f>
        <v>1.680245393705798</v>
      </c>
      <c r="I2">
        <f>C2/'[1]Time Interval'!$AI$37</f>
        <v>243.59144976256036</v>
      </c>
      <c r="J2">
        <f>'[1]Time Interval'!$AA$37*A2</f>
        <v>0.19779633991306234</v>
      </c>
      <c r="K2">
        <f t="shared" ref="K2:K22" si="2">I2/(J2^0.82755)</f>
        <v>931.27217384823507</v>
      </c>
      <c r="M2">
        <f t="shared" ref="M2:M22" si="3">C2/D2</f>
        <v>1.9228260869565219</v>
      </c>
      <c r="P2">
        <f>F2/('[1]Time Interval'!$AI$4^2)</f>
        <v>80678.817361126668</v>
      </c>
      <c r="Q2">
        <f t="shared" ref="Q2:Q22" si="4">P2/(J2^1.1975)</f>
        <v>561743.64487140079</v>
      </c>
    </row>
    <row r="3" spans="1:18" x14ac:dyDescent="0.3">
      <c r="A3">
        <v>75</v>
      </c>
      <c r="B3">
        <v>15</v>
      </c>
      <c r="C3">
        <v>9.1999999999999993</v>
      </c>
      <c r="D3">
        <v>4</v>
      </c>
      <c r="E3">
        <v>10.3116</v>
      </c>
      <c r="F3">
        <f t="shared" si="1"/>
        <v>7.1611398868016298</v>
      </c>
      <c r="G3">
        <f>A3*'[1]Time Interval'!$AF$3</f>
        <v>3.1504601131983709</v>
      </c>
      <c r="I3">
        <f>C3/'[1]Time Interval'!$AI$37</f>
        <v>386.38643755440609</v>
      </c>
      <c r="J3">
        <f>'[1]Time Interval'!$AA$37*A3</f>
        <v>0.37086813733699187</v>
      </c>
      <c r="K3">
        <f t="shared" si="2"/>
        <v>878.03991216767383</v>
      </c>
      <c r="M3">
        <f t="shared" si="3"/>
        <v>2.2999999999999998</v>
      </c>
      <c r="P3">
        <f>F3/('[1]Time Interval'!$AI$4^2)</f>
        <v>158751.30607650464</v>
      </c>
      <c r="Q3">
        <f t="shared" si="4"/>
        <v>520687.23180490552</v>
      </c>
    </row>
    <row r="4" spans="1:18" x14ac:dyDescent="0.3">
      <c r="A4">
        <v>110</v>
      </c>
      <c r="B4">
        <v>22</v>
      </c>
      <c r="C4">
        <v>12.6</v>
      </c>
      <c r="D4">
        <v>4.3934426229508201</v>
      </c>
      <c r="E4">
        <v>16.052400000000002</v>
      </c>
      <c r="F4">
        <f t="shared" si="1"/>
        <v>11.431725167309057</v>
      </c>
      <c r="G4">
        <f>A4*'[1]Time Interval'!$AF$3</f>
        <v>4.6206748326909439</v>
      </c>
      <c r="I4">
        <f>C4/'[1]Time Interval'!$AI$37</f>
        <v>529.18142534625179</v>
      </c>
      <c r="J4">
        <f>'[1]Time Interval'!$AA$37*A4</f>
        <v>0.5439399347609214</v>
      </c>
      <c r="K4">
        <f t="shared" si="2"/>
        <v>875.88967585428429</v>
      </c>
      <c r="M4">
        <f t="shared" si="3"/>
        <v>2.8679104477611936</v>
      </c>
      <c r="P4">
        <f>F4/('[1]Time Interval'!$AI$4^2)</f>
        <v>253423.52330845248</v>
      </c>
      <c r="Q4">
        <f t="shared" si="4"/>
        <v>525441.85957606824</v>
      </c>
    </row>
    <row r="5" spans="1:18" x14ac:dyDescent="0.3">
      <c r="A5">
        <v>145</v>
      </c>
      <c r="B5">
        <v>29</v>
      </c>
      <c r="C5">
        <v>15.599999999999998</v>
      </c>
      <c r="D5">
        <v>5.0054644808743181</v>
      </c>
      <c r="E5">
        <v>21.106800000000003</v>
      </c>
      <c r="F5">
        <f t="shared" si="1"/>
        <v>15.015910447816486</v>
      </c>
      <c r="G5">
        <f>A5*'[1]Time Interval'!$AF$3</f>
        <v>6.0908895521835174</v>
      </c>
      <c r="I5">
        <f>C5/'[1]Time Interval'!$AI$37</f>
        <v>655.17700280964505</v>
      </c>
      <c r="J5">
        <f>'[1]Time Interval'!$AA$37*A5</f>
        <v>0.71701173218485093</v>
      </c>
      <c r="K5">
        <f t="shared" si="2"/>
        <v>862.81539779906302</v>
      </c>
      <c r="M5">
        <f t="shared" si="3"/>
        <v>3.1165938864628808</v>
      </c>
      <c r="P5">
        <f>F5/('[1]Time Interval'!$AI$4^2)</f>
        <v>332879.32273354463</v>
      </c>
      <c r="Q5">
        <f t="shared" si="4"/>
        <v>495785.84192907001</v>
      </c>
    </row>
    <row r="6" spans="1:18" x14ac:dyDescent="0.3">
      <c r="A6">
        <v>180</v>
      </c>
      <c r="B6">
        <v>36</v>
      </c>
      <c r="C6">
        <v>18.2</v>
      </c>
      <c r="D6">
        <v>5.9890710382513666</v>
      </c>
      <c r="E6">
        <v>28.6416</v>
      </c>
      <c r="F6">
        <f t="shared" si="1"/>
        <v>21.08049572832391</v>
      </c>
      <c r="G6">
        <f>A6*'[1]Time Interval'!$AF$3</f>
        <v>7.5611042716760908</v>
      </c>
      <c r="I6">
        <f>C6/'[1]Time Interval'!$AI$37</f>
        <v>764.37316994458592</v>
      </c>
      <c r="J6">
        <f>'[1]Time Interval'!$AA$37*A6</f>
        <v>0.89008352960878045</v>
      </c>
      <c r="K6">
        <f t="shared" si="2"/>
        <v>841.69356174742302</v>
      </c>
      <c r="M6">
        <f t="shared" si="3"/>
        <v>3.0388686131386859</v>
      </c>
      <c r="P6">
        <f>F6/('[1]Time Interval'!$AI$4^2)</f>
        <v>467321.72286977427</v>
      </c>
      <c r="Q6">
        <f t="shared" si="4"/>
        <v>537245.30429666536</v>
      </c>
    </row>
    <row r="7" spans="1:18" x14ac:dyDescent="0.3">
      <c r="A7">
        <v>215</v>
      </c>
      <c r="B7">
        <v>43</v>
      </c>
      <c r="C7">
        <v>20.8</v>
      </c>
      <c r="D7">
        <v>7.6065573770491808</v>
      </c>
      <c r="E7">
        <v>35.568000000000005</v>
      </c>
      <c r="F7">
        <f t="shared" si="1"/>
        <v>26.536681008831341</v>
      </c>
      <c r="G7">
        <f>A7*'[1]Time Interval'!$AF$3</f>
        <v>9.0313189911686642</v>
      </c>
      <c r="I7">
        <f>C7/'[1]Time Interval'!$AI$37</f>
        <v>873.56933707952692</v>
      </c>
      <c r="J7">
        <f>'[1]Time Interval'!$AA$37*A7</f>
        <v>1.0631553270327101</v>
      </c>
      <c r="K7">
        <f t="shared" si="2"/>
        <v>830.3998580616111</v>
      </c>
      <c r="M7">
        <f t="shared" si="3"/>
        <v>2.7344827586206897</v>
      </c>
      <c r="P7">
        <f>F7/('[1]Time Interval'!$AI$4^2)</f>
        <v>588276.84358629107</v>
      </c>
      <c r="Q7">
        <f t="shared" si="4"/>
        <v>546678.73627744487</v>
      </c>
    </row>
    <row r="8" spans="1:18" x14ac:dyDescent="0.3">
      <c r="A8">
        <v>250</v>
      </c>
      <c r="B8">
        <v>50</v>
      </c>
      <c r="C8">
        <v>23.2</v>
      </c>
      <c r="D8">
        <v>9.0054644808743163</v>
      </c>
      <c r="E8">
        <v>41.979600000000005</v>
      </c>
      <c r="F8">
        <f t="shared" si="1"/>
        <v>31.47806628933877</v>
      </c>
      <c r="G8">
        <f>A8*'[1]Time Interval'!$AF$3</f>
        <v>10.501533710661237</v>
      </c>
      <c r="I8">
        <f>C8/'[1]Time Interval'!$AI$37</f>
        <v>974.36579905024143</v>
      </c>
      <c r="J8">
        <f>'[1]Time Interval'!$AA$37*A8</f>
        <v>1.2362271244566396</v>
      </c>
      <c r="K8">
        <f t="shared" si="2"/>
        <v>817.53453869653799</v>
      </c>
      <c r="M8">
        <f t="shared" si="3"/>
        <v>2.5762135922330098</v>
      </c>
      <c r="P8">
        <f>F8/('[1]Time Interval'!$AI$4^2)</f>
        <v>697819.65094766603</v>
      </c>
      <c r="Q8">
        <f t="shared" si="4"/>
        <v>541321.80201423902</v>
      </c>
    </row>
    <row r="9" spans="1:18" x14ac:dyDescent="0.3">
      <c r="A9">
        <v>285</v>
      </c>
      <c r="B9">
        <v>57</v>
      </c>
      <c r="C9">
        <v>25.4</v>
      </c>
      <c r="D9">
        <v>9.2021857923497272</v>
      </c>
      <c r="E9">
        <v>50.356800000000007</v>
      </c>
      <c r="F9">
        <f t="shared" si="1"/>
        <v>38.385051569846198</v>
      </c>
      <c r="G9">
        <f>A9*'[1]Time Interval'!$AF$3</f>
        <v>11.971748430153809</v>
      </c>
      <c r="I9">
        <f>C9/'[1]Time Interval'!$AI$37</f>
        <v>1066.7625558567299</v>
      </c>
      <c r="J9">
        <f>'[1]Time Interval'!$AA$37*A9</f>
        <v>1.4092989218805692</v>
      </c>
      <c r="K9">
        <f t="shared" si="2"/>
        <v>803.08262805263632</v>
      </c>
      <c r="M9">
        <f t="shared" si="3"/>
        <v>2.76021377672209</v>
      </c>
      <c r="P9">
        <f>F9/('[1]Time Interval'!$AI$4^2)</f>
        <v>850936.74566503684</v>
      </c>
      <c r="Q9">
        <f t="shared" si="4"/>
        <v>564242.82106276404</v>
      </c>
    </row>
    <row r="10" spans="1:18" x14ac:dyDescent="0.3">
      <c r="A10">
        <v>320</v>
      </c>
      <c r="B10">
        <v>64</v>
      </c>
      <c r="C10">
        <v>29</v>
      </c>
      <c r="D10">
        <v>9.8142076502732234</v>
      </c>
      <c r="E10">
        <v>57.969600000000007</v>
      </c>
      <c r="F10">
        <f t="shared" si="1"/>
        <v>44.527636850353623</v>
      </c>
      <c r="G10">
        <f>A10*'[1]Time Interval'!$AF$3</f>
        <v>13.441963149646384</v>
      </c>
      <c r="I10">
        <f>C10/'[1]Time Interval'!$AI$37</f>
        <v>1217.9572488128019</v>
      </c>
      <c r="J10">
        <f>'[1]Time Interval'!$AA$37*A10</f>
        <v>1.5823707193044987</v>
      </c>
      <c r="K10">
        <f t="shared" si="2"/>
        <v>833.09496966585141</v>
      </c>
      <c r="M10">
        <f t="shared" si="3"/>
        <v>2.9548997772828511</v>
      </c>
      <c r="P10">
        <f>F10/('[1]Time Interval'!$AI$4^2)</f>
        <v>987108.28418840922</v>
      </c>
      <c r="Q10">
        <f t="shared" si="4"/>
        <v>569761.60756332101</v>
      </c>
    </row>
    <row r="11" spans="1:18" x14ac:dyDescent="0.3">
      <c r="A11">
        <v>355</v>
      </c>
      <c r="B11">
        <v>71</v>
      </c>
      <c r="C11">
        <v>32.4</v>
      </c>
      <c r="D11">
        <v>9.8142076502732234</v>
      </c>
      <c r="E11">
        <v>67.672800000000009</v>
      </c>
      <c r="F11">
        <f t="shared" si="1"/>
        <v>52.760622130861051</v>
      </c>
      <c r="G11">
        <f>A11*'[1]Time Interval'!$AF$3</f>
        <v>14.912177869138956</v>
      </c>
      <c r="I11">
        <f>C11/'[1]Time Interval'!$AI$37</f>
        <v>1360.7522366046476</v>
      </c>
      <c r="J11">
        <f>'[1]Time Interval'!$AA$37*A11</f>
        <v>1.7554425167284282</v>
      </c>
      <c r="K11">
        <f t="shared" si="2"/>
        <v>854.15544836560809</v>
      </c>
      <c r="M11">
        <f t="shared" si="3"/>
        <v>3.3013363028953231</v>
      </c>
      <c r="P11">
        <f>F11/('[1]Time Interval'!$AI$4^2)</f>
        <v>1169620.7314872057</v>
      </c>
      <c r="Q11">
        <f t="shared" si="4"/>
        <v>596200.16073601507</v>
      </c>
    </row>
    <row r="12" spans="1:18" x14ac:dyDescent="0.3">
      <c r="A12">
        <v>390</v>
      </c>
      <c r="B12">
        <v>78</v>
      </c>
      <c r="C12">
        <v>35.200000000000003</v>
      </c>
      <c r="D12">
        <v>9.6174863387978142</v>
      </c>
      <c r="E12">
        <v>71.494799999999998</v>
      </c>
      <c r="F12">
        <f t="shared" si="1"/>
        <v>55.112407411368466</v>
      </c>
      <c r="G12">
        <f>A12*'[1]Time Interval'!$AF$3</f>
        <v>16.382392588631529</v>
      </c>
      <c r="I12">
        <f>C12/'[1]Time Interval'!$AI$37</f>
        <v>1478.3481089038148</v>
      </c>
      <c r="J12">
        <f>'[1]Time Interval'!$AA$37*A12</f>
        <v>1.9285143141523577</v>
      </c>
      <c r="K12">
        <f t="shared" si="2"/>
        <v>858.50044921742153</v>
      </c>
      <c r="M12">
        <f t="shared" si="3"/>
        <v>3.66</v>
      </c>
      <c r="N12">
        <f>STDEV(K1:K27)/AVERAGE(K1:K27)*100</f>
        <v>3.4977714488272369</v>
      </c>
      <c r="P12">
        <f>F12/('[1]Time Interval'!$AI$4^2)</f>
        <v>1221756.1443954431</v>
      </c>
      <c r="Q12">
        <f t="shared" si="4"/>
        <v>556455.1279422408</v>
      </c>
    </row>
    <row r="13" spans="1:18" x14ac:dyDescent="0.3">
      <c r="A13">
        <v>425</v>
      </c>
      <c r="B13">
        <v>85</v>
      </c>
      <c r="C13">
        <v>38</v>
      </c>
      <c r="D13">
        <v>9.9890710382513657</v>
      </c>
      <c r="E13">
        <v>80.636399999999995</v>
      </c>
      <c r="F13">
        <f t="shared" si="1"/>
        <v>62.783792691875888</v>
      </c>
      <c r="G13">
        <f>A13*'[1]Time Interval'!$AF$3</f>
        <v>17.852607308124103</v>
      </c>
      <c r="I13">
        <f>C13/'[1]Time Interval'!$AI$37</f>
        <v>1595.9439812029818</v>
      </c>
      <c r="J13">
        <f>'[1]Time Interval'!$AA$37*A13</f>
        <v>2.1015861115762871</v>
      </c>
      <c r="K13">
        <f t="shared" si="2"/>
        <v>863.16478992064128</v>
      </c>
      <c r="M13">
        <f t="shared" si="3"/>
        <v>3.804157549234136</v>
      </c>
      <c r="P13">
        <f>F13/('[1]Time Interval'!$AI$4^2)</f>
        <v>1391818.795306812</v>
      </c>
      <c r="Q13">
        <f t="shared" si="4"/>
        <v>571916.25108425575</v>
      </c>
      <c r="R13">
        <f>_xlfn.STDEV.P(Q1:Q25)*100/R14</f>
        <v>4.7272060173039083</v>
      </c>
    </row>
    <row r="14" spans="1:18" x14ac:dyDescent="0.3">
      <c r="A14">
        <v>460</v>
      </c>
      <c r="B14">
        <v>92</v>
      </c>
      <c r="C14">
        <v>42</v>
      </c>
      <c r="D14">
        <v>10.010928961748633</v>
      </c>
      <c r="E14">
        <v>87.937200000000004</v>
      </c>
      <c r="F14">
        <f t="shared" si="1"/>
        <v>68.614377972383323</v>
      </c>
      <c r="G14">
        <f>A14*'[1]Time Interval'!$AF$3</f>
        <v>19.322822027616677</v>
      </c>
      <c r="I14">
        <f>C14/'[1]Time Interval'!$AI$37</f>
        <v>1763.9380844875061</v>
      </c>
      <c r="J14">
        <f>'[1]Time Interval'!$AA$37*A14</f>
        <v>2.2746579090002168</v>
      </c>
      <c r="K14">
        <f t="shared" si="2"/>
        <v>893.54705050572545</v>
      </c>
      <c r="M14">
        <f t="shared" si="3"/>
        <v>4.1954148471615724</v>
      </c>
      <c r="P14">
        <f>F14/('[1]Time Interval'!$AI$4^2)</f>
        <v>1521073.7802816138</v>
      </c>
      <c r="Q14">
        <f t="shared" si="4"/>
        <v>568516.74490560009</v>
      </c>
      <c r="R14">
        <f>AVERAGE(Q1:Q25)</f>
        <v>547541.63254431495</v>
      </c>
    </row>
    <row r="15" spans="1:18" x14ac:dyDescent="0.3">
      <c r="A15">
        <v>495</v>
      </c>
      <c r="B15">
        <v>99</v>
      </c>
      <c r="C15">
        <v>45.199999999999996</v>
      </c>
      <c r="D15">
        <v>10.404371584699454</v>
      </c>
      <c r="E15">
        <v>98.732399999999998</v>
      </c>
      <c r="F15">
        <f t="shared" si="1"/>
        <v>77.939363252890757</v>
      </c>
      <c r="G15">
        <f>A15*'[1]Time Interval'!$AF$3</f>
        <v>20.793036747109248</v>
      </c>
      <c r="I15">
        <f>C15/'[1]Time Interval'!$AI$37</f>
        <v>1898.3333671151254</v>
      </c>
      <c r="J15">
        <f>'[1]Time Interval'!$AA$37*A15</f>
        <v>2.4477297064241461</v>
      </c>
      <c r="K15">
        <f t="shared" si="2"/>
        <v>905.00563063627976</v>
      </c>
      <c r="M15">
        <f t="shared" si="3"/>
        <v>4.3443277310924362</v>
      </c>
      <c r="P15">
        <f>F15/('[1]Time Interval'!$AI$4^2)</f>
        <v>1727794.1650004082</v>
      </c>
      <c r="Q15">
        <f t="shared" si="4"/>
        <v>591490.48303160025</v>
      </c>
    </row>
    <row r="16" spans="1:18" x14ac:dyDescent="0.3">
      <c r="A16">
        <v>530</v>
      </c>
      <c r="B16">
        <v>106</v>
      </c>
      <c r="C16">
        <v>47.199999999999996</v>
      </c>
      <c r="D16">
        <v>9.8142076502732252</v>
      </c>
      <c r="E16">
        <v>102.07080000000002</v>
      </c>
      <c r="F16">
        <f t="shared" si="1"/>
        <v>79.807548533398204</v>
      </c>
      <c r="G16">
        <f>A16*'[1]Time Interval'!$AF$3</f>
        <v>22.263251466601822</v>
      </c>
      <c r="I16">
        <f>C16/'[1]Time Interval'!$AI$37</f>
        <v>1982.3304187573876</v>
      </c>
      <c r="J16">
        <f>'[1]Time Interval'!$AA$37*A16</f>
        <v>2.6208015038480759</v>
      </c>
      <c r="K16">
        <f t="shared" si="2"/>
        <v>893.10162909451503</v>
      </c>
      <c r="M16">
        <f t="shared" si="3"/>
        <v>4.8093541202672592</v>
      </c>
      <c r="P16">
        <f>F16/('[1]Time Interval'!$AI$4^2)</f>
        <v>1769208.9199083615</v>
      </c>
      <c r="Q16">
        <f t="shared" si="4"/>
        <v>558090.01246931124</v>
      </c>
    </row>
    <row r="17" spans="1:17" x14ac:dyDescent="0.3">
      <c r="A17">
        <v>565</v>
      </c>
      <c r="B17">
        <v>113</v>
      </c>
      <c r="C17">
        <v>49.6</v>
      </c>
      <c r="D17">
        <v>10.404371584699454</v>
      </c>
      <c r="E17">
        <v>110.08920000000002</v>
      </c>
      <c r="F17">
        <f t="shared" si="1"/>
        <v>86.35573381390563</v>
      </c>
      <c r="G17">
        <f>A17*'[1]Time Interval'!$AF$3</f>
        <v>23.733466186094397</v>
      </c>
      <c r="I17">
        <f>C17/'[1]Time Interval'!$AI$37</f>
        <v>2083.1268807281026</v>
      </c>
      <c r="J17">
        <f>'[1]Time Interval'!$AA$37*A17</f>
        <v>2.7938733012720052</v>
      </c>
      <c r="K17">
        <f t="shared" si="2"/>
        <v>890.13804271621314</v>
      </c>
      <c r="M17">
        <f t="shared" si="3"/>
        <v>4.7672268907563025</v>
      </c>
      <c r="P17">
        <f>F17/('[1]Time Interval'!$AI$4^2)</f>
        <v>1914371.9780448759</v>
      </c>
      <c r="Q17">
        <f t="shared" si="4"/>
        <v>559363.07792857499</v>
      </c>
    </row>
    <row r="18" spans="1:17" x14ac:dyDescent="0.3">
      <c r="A18">
        <v>600</v>
      </c>
      <c r="B18">
        <v>120</v>
      </c>
      <c r="C18">
        <v>51.2</v>
      </c>
      <c r="D18">
        <v>10.404371584699454</v>
      </c>
      <c r="E18">
        <v>109.91760000000002</v>
      </c>
      <c r="F18">
        <f t="shared" si="1"/>
        <v>84.713919094413058</v>
      </c>
      <c r="G18">
        <f>A18*'[1]Time Interval'!$AF$3</f>
        <v>25.203680905586967</v>
      </c>
      <c r="I18">
        <f>C18/'[1]Time Interval'!$AI$37</f>
        <v>2150.3245220419121</v>
      </c>
      <c r="J18">
        <f>'[1]Time Interval'!$AA$37*A18</f>
        <v>2.9669450986959349</v>
      </c>
      <c r="K18">
        <f t="shared" si="2"/>
        <v>874.26737578782797</v>
      </c>
      <c r="M18">
        <f t="shared" si="3"/>
        <v>4.9210084033613448</v>
      </c>
      <c r="N18">
        <f>AVERAGE(K1:K22)</f>
        <v>869.66424664393378</v>
      </c>
      <c r="P18">
        <f>F18/('[1]Time Interval'!$AI$4^2)</f>
        <v>1877975.5055314079</v>
      </c>
      <c r="Q18">
        <f t="shared" si="4"/>
        <v>510621.72114591568</v>
      </c>
    </row>
    <row r="19" spans="1:17" x14ac:dyDescent="0.3">
      <c r="A19">
        <v>635</v>
      </c>
      <c r="B19">
        <v>127</v>
      </c>
      <c r="C19">
        <v>53.800000000000004</v>
      </c>
      <c r="D19">
        <v>10.404371584699454</v>
      </c>
      <c r="E19">
        <v>123.20880000000001</v>
      </c>
      <c r="F19">
        <f t="shared" si="1"/>
        <v>96.534904374920472</v>
      </c>
      <c r="G19">
        <f>A19*'[1]Time Interval'!$AF$3</f>
        <v>26.673895625079542</v>
      </c>
      <c r="I19">
        <f>C19/'[1]Time Interval'!$AI$37</f>
        <v>2259.5206891768535</v>
      </c>
      <c r="J19">
        <f>'[1]Time Interval'!$AA$37*A19</f>
        <v>3.1400168961198647</v>
      </c>
      <c r="K19">
        <f t="shared" si="2"/>
        <v>876.55719342645091</v>
      </c>
      <c r="M19">
        <f t="shared" si="3"/>
        <v>5.1709033613445374</v>
      </c>
      <c r="P19">
        <f>F19/('[1]Time Interval'!$AI$4^2)</f>
        <v>2140028.318638768</v>
      </c>
      <c r="Q19">
        <f t="shared" si="4"/>
        <v>543680.13912932819</v>
      </c>
    </row>
    <row r="20" spans="1:17" x14ac:dyDescent="0.3">
      <c r="A20">
        <v>670</v>
      </c>
      <c r="B20">
        <v>134</v>
      </c>
      <c r="C20">
        <v>56.8</v>
      </c>
      <c r="D20">
        <v>9.2021857923497254</v>
      </c>
      <c r="E20">
        <v>128.68439999999998</v>
      </c>
      <c r="F20">
        <f t="shared" si="1"/>
        <v>100.54028965542787</v>
      </c>
      <c r="G20">
        <f>A20*'[1]Time Interval'!$AF$3</f>
        <v>28.144110344572116</v>
      </c>
      <c r="I20">
        <f>C20/'[1]Time Interval'!$AI$37</f>
        <v>2385.5162666402462</v>
      </c>
      <c r="J20">
        <f>'[1]Time Interval'!$AA$37*A20</f>
        <v>3.313088693543794</v>
      </c>
      <c r="K20">
        <f t="shared" si="2"/>
        <v>885.24505926049642</v>
      </c>
      <c r="M20">
        <f t="shared" si="3"/>
        <v>6.1724465558194783</v>
      </c>
      <c r="P20">
        <f>F20/('[1]Time Interval'!$AI$4^2)</f>
        <v>2228821.46535443</v>
      </c>
      <c r="Q20">
        <f t="shared" si="4"/>
        <v>531002.03993684333</v>
      </c>
    </row>
    <row r="21" spans="1:17" x14ac:dyDescent="0.3">
      <c r="A21">
        <v>705</v>
      </c>
      <c r="B21">
        <v>141</v>
      </c>
      <c r="C21">
        <v>59</v>
      </c>
      <c r="D21">
        <v>9.2021857923497254</v>
      </c>
      <c r="E21">
        <v>132.31920000000002</v>
      </c>
      <c r="F21">
        <f t="shared" si="1"/>
        <v>102.70487493593534</v>
      </c>
      <c r="G21">
        <f>A21*'[1]Time Interval'!$AF$3</f>
        <v>29.614325064064687</v>
      </c>
      <c r="I21">
        <f>C21/'[1]Time Interval'!$AI$37</f>
        <v>2477.9130234467348</v>
      </c>
      <c r="J21">
        <f>'[1]Time Interval'!$AA$37*A21</f>
        <v>3.4861604909677237</v>
      </c>
      <c r="K21">
        <f t="shared" si="2"/>
        <v>881.5896577848705</v>
      </c>
      <c r="M21">
        <f t="shared" si="3"/>
        <v>6.4115201900237535</v>
      </c>
      <c r="P21">
        <f>F21/('[1]Time Interval'!$AI$4^2)</f>
        <v>2276806.946133526</v>
      </c>
      <c r="Q21">
        <f t="shared" si="4"/>
        <v>510346.59805334534</v>
      </c>
    </row>
    <row r="22" spans="1:17" x14ac:dyDescent="0.3">
      <c r="A22">
        <v>740</v>
      </c>
      <c r="B22">
        <v>148</v>
      </c>
      <c r="C22">
        <v>61.800000000000004</v>
      </c>
      <c r="D22">
        <v>9.2021857923497254</v>
      </c>
      <c r="E22">
        <v>142.0848</v>
      </c>
      <c r="F22">
        <f t="shared" si="1"/>
        <v>111.00026021644274</v>
      </c>
      <c r="G22">
        <f>A22*'[1]Time Interval'!$AF$3</f>
        <v>31.084539783557261</v>
      </c>
      <c r="I22">
        <f>C22/'[1]Time Interval'!$AI$37</f>
        <v>2595.508895745902</v>
      </c>
      <c r="J22">
        <f>'[1]Time Interval'!$AA$37*A22</f>
        <v>3.659232288391653</v>
      </c>
      <c r="K22">
        <f t="shared" si="2"/>
        <v>887.13383668177994</v>
      </c>
      <c r="M22">
        <f t="shared" si="3"/>
        <v>6.7157957244655595</v>
      </c>
      <c r="P22">
        <f>F22/('[1]Time Interval'!$AI$4^2)</f>
        <v>2460702.7041420359</v>
      </c>
      <c r="Q22">
        <f t="shared" si="4"/>
        <v>520474.72712287249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J1" workbookViewId="0">
      <selection activeCell="R14" sqref="R14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3.4</v>
      </c>
      <c r="D1">
        <v>2.816593886462881</v>
      </c>
      <c r="E1">
        <v>2.9796000000000005</v>
      </c>
      <c r="F1">
        <f t="shared" ref="F1:F21" si="0">E1-G1</f>
        <v>0.383528449436501</v>
      </c>
      <c r="G1">
        <f>A1*'[1]Time Interval'!$AF$4</f>
        <v>2.5960715505634995</v>
      </c>
      <c r="I1">
        <f>C1/'[1]Time Interval'!$AI$38</f>
        <v>142.79498779184573</v>
      </c>
      <c r="J1">
        <f>'[1]Time Interval'!$AA$38*A1</f>
        <v>7.201066695917567E-2</v>
      </c>
      <c r="K1">
        <f t="shared" ref="K1:K21" si="1">I1/(J1^1.0193)</f>
        <v>2086.2597119477655</v>
      </c>
      <c r="M1">
        <f>C1/D1</f>
        <v>1.2071317829457369</v>
      </c>
      <c r="P1">
        <f>F1/('[1]Time Interval'!$AI$4^2)</f>
        <v>8502.2277497688265</v>
      </c>
      <c r="Q1">
        <f>P1/(J1^1.9673)</f>
        <v>1504443.7138567674</v>
      </c>
    </row>
    <row r="2" spans="1:18" x14ac:dyDescent="0.3">
      <c r="A2">
        <f t="shared" ref="A2:A21" si="2">B2*5</f>
        <v>45</v>
      </c>
      <c r="B2">
        <v>9</v>
      </c>
      <c r="C2">
        <v>5.2</v>
      </c>
      <c r="D2">
        <v>3.0131004369999999</v>
      </c>
      <c r="E2">
        <v>4.7267999999999999</v>
      </c>
      <c r="F2">
        <f t="shared" si="0"/>
        <v>0.83269267415475046</v>
      </c>
      <c r="G2">
        <f>A2*'[1]Time Interval'!$AF$4</f>
        <v>3.8941073258452494</v>
      </c>
      <c r="I2">
        <f>C2/'[1]Time Interval'!$AI$38</f>
        <v>218.39233426988173</v>
      </c>
      <c r="J2">
        <f>'[1]Time Interval'!$AA$38*A2</f>
        <v>0.10801600043876351</v>
      </c>
      <c r="K2">
        <f t="shared" si="1"/>
        <v>2110.5856336515481</v>
      </c>
      <c r="M2">
        <f t="shared" ref="M2:M21" si="3">C2/D2</f>
        <v>1.7257971012666913</v>
      </c>
      <c r="P2">
        <f>F2/('[1]Time Interval'!$AI$4^2)</f>
        <v>18459.498302224096</v>
      </c>
      <c r="Q2">
        <f t="shared" ref="Q2:Q21" si="4">P2/(J2^1.9673)</f>
        <v>1471088.3943203583</v>
      </c>
    </row>
    <row r="3" spans="1:18" x14ac:dyDescent="0.3">
      <c r="A3">
        <f t="shared" si="2"/>
        <v>70</v>
      </c>
      <c r="B3">
        <v>14</v>
      </c>
      <c r="C3">
        <v>8</v>
      </c>
      <c r="D3">
        <v>4.1921397379999998</v>
      </c>
      <c r="E3">
        <v>9.7187999999999999</v>
      </c>
      <c r="F3">
        <f t="shared" si="0"/>
        <v>3.6612997153518343</v>
      </c>
      <c r="G3">
        <f>A3*'[1]Time Interval'!$AF$4</f>
        <v>6.0575002846481656</v>
      </c>
      <c r="I3">
        <f>C3/'[1]Time Interval'!$AI$38</f>
        <v>335.98820656904877</v>
      </c>
      <c r="J3">
        <f>'[1]Time Interval'!$AA$38*A3</f>
        <v>0.1680248895714099</v>
      </c>
      <c r="K3">
        <f t="shared" si="1"/>
        <v>2069.6680915314359</v>
      </c>
      <c r="M3">
        <f t="shared" si="3"/>
        <v>1.9083333333293577</v>
      </c>
      <c r="P3">
        <f>F3/('[1]Time Interval'!$AI$4^2)</f>
        <v>81165.306213454678</v>
      </c>
      <c r="Q3">
        <f t="shared" si="4"/>
        <v>2712020.1470579724</v>
      </c>
    </row>
    <row r="4" spans="1:18" x14ac:dyDescent="0.3">
      <c r="A4">
        <f t="shared" si="2"/>
        <v>95</v>
      </c>
      <c r="B4">
        <v>19</v>
      </c>
      <c r="C4">
        <v>11</v>
      </c>
      <c r="D4">
        <v>5.1965065499999996</v>
      </c>
      <c r="E4">
        <v>16.520399999999999</v>
      </c>
      <c r="F4">
        <f t="shared" si="0"/>
        <v>8.2995067565489169</v>
      </c>
      <c r="G4">
        <f>A4*'[1]Time Interval'!$AF$4</f>
        <v>8.2208932434510817</v>
      </c>
      <c r="I4">
        <f>C4/'[1]Time Interval'!$AI$38</f>
        <v>461.98378403244209</v>
      </c>
      <c r="J4">
        <f>'[1]Time Interval'!$AA$38*A4</f>
        <v>0.22803377870405631</v>
      </c>
      <c r="K4">
        <f t="shared" si="1"/>
        <v>2084.5780650654747</v>
      </c>
      <c r="M4">
        <f t="shared" si="3"/>
        <v>2.1168067227780174</v>
      </c>
      <c r="P4">
        <f>F4/('[1]Time Interval'!$AI$4^2)</f>
        <v>183987.12470639564</v>
      </c>
      <c r="Q4">
        <f t="shared" si="4"/>
        <v>3371286.3170815418</v>
      </c>
    </row>
    <row r="5" spans="1:18" x14ac:dyDescent="0.3">
      <c r="A5">
        <f t="shared" si="2"/>
        <v>120</v>
      </c>
      <c r="B5">
        <v>24</v>
      </c>
      <c r="C5">
        <v>14.2</v>
      </c>
      <c r="D5">
        <v>5.6113537119999997</v>
      </c>
      <c r="E5">
        <v>23.524799999999999</v>
      </c>
      <c r="F5">
        <f t="shared" si="0"/>
        <v>13.140513797746001</v>
      </c>
      <c r="G5">
        <f>A5*'[1]Time Interval'!$AF$4</f>
        <v>10.384286202253998</v>
      </c>
      <c r="I5">
        <f>C5/'[1]Time Interval'!$AI$38</f>
        <v>596.37906666006154</v>
      </c>
      <c r="J5">
        <f>'[1]Time Interval'!$AA$38*A5</f>
        <v>0.28804266783670268</v>
      </c>
      <c r="K5">
        <f t="shared" si="1"/>
        <v>2120.7918686639673</v>
      </c>
      <c r="M5">
        <f t="shared" si="3"/>
        <v>2.5305836574930209</v>
      </c>
      <c r="P5">
        <f>F5/('[1]Time Interval'!$AI$4^2)</f>
        <v>291304.70300590765</v>
      </c>
      <c r="Q5">
        <f t="shared" si="4"/>
        <v>3370994.8187872656</v>
      </c>
    </row>
    <row r="6" spans="1:18" x14ac:dyDescent="0.3">
      <c r="A6">
        <f t="shared" si="2"/>
        <v>145</v>
      </c>
      <c r="B6">
        <v>29</v>
      </c>
      <c r="C6">
        <v>17.8</v>
      </c>
      <c r="D6">
        <v>6.2008733620000003</v>
      </c>
      <c r="E6">
        <v>31.8552</v>
      </c>
      <c r="F6">
        <f t="shared" si="0"/>
        <v>19.307520838943084</v>
      </c>
      <c r="G6">
        <f>A6*'[1]Time Interval'!$AF$4</f>
        <v>12.547679161056914</v>
      </c>
      <c r="I6">
        <f>C6/'[1]Time Interval'!$AI$38</f>
        <v>747.57375961613354</v>
      </c>
      <c r="J6">
        <f>'[1]Time Interval'!$AA$38*A6</f>
        <v>0.34805155696934909</v>
      </c>
      <c r="K6">
        <f t="shared" si="1"/>
        <v>2192.0817527558734</v>
      </c>
      <c r="M6">
        <f t="shared" si="3"/>
        <v>2.8705633804878854</v>
      </c>
      <c r="P6">
        <f>F6/('[1]Time Interval'!$AI$4^2)</f>
        <v>428017.63388684537</v>
      </c>
      <c r="Q6">
        <f t="shared" si="4"/>
        <v>3413392.6203862545</v>
      </c>
    </row>
    <row r="7" spans="1:18" x14ac:dyDescent="0.3">
      <c r="A7">
        <f t="shared" si="2"/>
        <v>170</v>
      </c>
      <c r="B7">
        <v>34</v>
      </c>
      <c r="C7">
        <v>21.2</v>
      </c>
      <c r="D7">
        <v>6.7903930130000001</v>
      </c>
      <c r="E7">
        <v>39.733199999999997</v>
      </c>
      <c r="F7">
        <f t="shared" si="0"/>
        <v>25.022127880140168</v>
      </c>
      <c r="G7">
        <f>A7*'[1]Time Interval'!$AF$4</f>
        <v>14.71107211985983</v>
      </c>
      <c r="I7">
        <f>C7/'[1]Time Interval'!$AI$38</f>
        <v>890.3687474079793</v>
      </c>
      <c r="J7">
        <f>'[1]Time Interval'!$AA$38*A7</f>
        <v>0.40806044610199549</v>
      </c>
      <c r="K7">
        <f t="shared" si="1"/>
        <v>2220.0278603206984</v>
      </c>
      <c r="M7">
        <f t="shared" si="3"/>
        <v>3.122057877859683</v>
      </c>
      <c r="P7">
        <f>F7/('[1]Time Interval'!$AI$4^2)</f>
        <v>554701.56212235556</v>
      </c>
      <c r="Q7">
        <f t="shared" si="4"/>
        <v>3235050.6157216909</v>
      </c>
    </row>
    <row r="8" spans="1:18" x14ac:dyDescent="0.3">
      <c r="A8">
        <f t="shared" si="2"/>
        <v>195</v>
      </c>
      <c r="B8">
        <v>39</v>
      </c>
      <c r="C8">
        <v>24.8</v>
      </c>
      <c r="D8">
        <v>7.1834061140000003</v>
      </c>
      <c r="E8">
        <v>48.952800000000003</v>
      </c>
      <c r="F8">
        <f t="shared" si="0"/>
        <v>32.078334921337259</v>
      </c>
      <c r="G8">
        <f>A8*'[1]Time Interval'!$AF$4</f>
        <v>16.874465078662748</v>
      </c>
      <c r="I8">
        <f>C8/'[1]Time Interval'!$AI$38</f>
        <v>1041.5634403640513</v>
      </c>
      <c r="J8">
        <f>'[1]Time Interval'!$AA$38*A8</f>
        <v>0.46806933523464189</v>
      </c>
      <c r="K8">
        <f t="shared" si="1"/>
        <v>2258.0759787021834</v>
      </c>
      <c r="M8">
        <f t="shared" si="3"/>
        <v>3.4524012155830062</v>
      </c>
      <c r="P8">
        <f>F8/('[1]Time Interval'!$AI$4^2)</f>
        <v>711126.6706167201</v>
      </c>
      <c r="Q8">
        <f t="shared" si="4"/>
        <v>3166253.8455321412</v>
      </c>
    </row>
    <row r="9" spans="1:18" x14ac:dyDescent="0.3">
      <c r="A9">
        <f t="shared" si="2"/>
        <v>220</v>
      </c>
      <c r="B9">
        <v>44</v>
      </c>
      <c r="C9">
        <v>28.8</v>
      </c>
      <c r="D9">
        <v>7.4017467249999997</v>
      </c>
      <c r="E9">
        <v>57.735599999999998</v>
      </c>
      <c r="F9">
        <f t="shared" si="0"/>
        <v>38.697741962534337</v>
      </c>
      <c r="G9">
        <f>A9*'[1]Time Interval'!$AF$4</f>
        <v>19.037858037465664</v>
      </c>
      <c r="I9">
        <f>C9/'[1]Time Interval'!$AI$38</f>
        <v>1209.5575436485756</v>
      </c>
      <c r="J9">
        <f>'[1]Time Interval'!$AA$38*A9</f>
        <v>0.52807822436728824</v>
      </c>
      <c r="K9">
        <f t="shared" si="1"/>
        <v>2318.8902711763299</v>
      </c>
      <c r="M9">
        <f t="shared" si="3"/>
        <v>3.8909734512700447</v>
      </c>
      <c r="P9">
        <f>F9/('[1]Time Interval'!$AI$4^2)</f>
        <v>857868.60414308531</v>
      </c>
      <c r="Q9">
        <f t="shared" si="4"/>
        <v>3012704.1673187111</v>
      </c>
    </row>
    <row r="10" spans="1:18" x14ac:dyDescent="0.3">
      <c r="A10">
        <f t="shared" si="2"/>
        <v>245</v>
      </c>
      <c r="B10">
        <v>49</v>
      </c>
      <c r="C10">
        <v>32</v>
      </c>
      <c r="D10">
        <v>8.0131004370000003</v>
      </c>
      <c r="E10">
        <v>68.25</v>
      </c>
      <c r="F10">
        <f t="shared" si="0"/>
        <v>47.048749003731416</v>
      </c>
      <c r="G10">
        <f>A10*'[1]Time Interval'!$AF$4</f>
        <v>21.20125099626858</v>
      </c>
      <c r="I10">
        <f>C10/'[1]Time Interval'!$AI$38</f>
        <v>1343.9528262761951</v>
      </c>
      <c r="J10">
        <f>'[1]Time Interval'!$AA$38*A10</f>
        <v>0.5880871134999347</v>
      </c>
      <c r="K10">
        <f t="shared" si="1"/>
        <v>2308.8309622795764</v>
      </c>
      <c r="M10">
        <f t="shared" si="3"/>
        <v>3.9934604903043471</v>
      </c>
      <c r="P10">
        <f>F10/('[1]Time Interval'!$AI$4^2)</f>
        <v>1042997.4098640183</v>
      </c>
      <c r="Q10">
        <f t="shared" si="4"/>
        <v>2963880.2055860022</v>
      </c>
    </row>
    <row r="11" spans="1:18" x14ac:dyDescent="0.3">
      <c r="A11">
        <f t="shared" si="2"/>
        <v>270</v>
      </c>
      <c r="B11">
        <v>54</v>
      </c>
      <c r="C11">
        <v>34.799999999999997</v>
      </c>
      <c r="D11">
        <v>8.0131004370000003</v>
      </c>
      <c r="E11">
        <v>76.705200000000005</v>
      </c>
      <c r="F11">
        <f t="shared" si="0"/>
        <v>53.340556044928505</v>
      </c>
      <c r="G11">
        <f>A11*'[1]Time Interval'!$AF$4</f>
        <v>23.364643955071497</v>
      </c>
      <c r="I11">
        <f>C11/'[1]Time Interval'!$AI$38</f>
        <v>1461.5486985753621</v>
      </c>
      <c r="J11">
        <f>'[1]Time Interval'!$AA$38*A11</f>
        <v>0.64809600263258105</v>
      </c>
      <c r="K11">
        <f t="shared" si="1"/>
        <v>2274.0986922676939</v>
      </c>
      <c r="M11">
        <f t="shared" si="3"/>
        <v>4.3428882832059772</v>
      </c>
      <c r="P11">
        <f>F11/('[1]Time Interval'!$AI$4^2)</f>
        <v>1182476.9621643845</v>
      </c>
      <c r="Q11">
        <f t="shared" si="4"/>
        <v>2775585.4947219002</v>
      </c>
    </row>
    <row r="12" spans="1:18" x14ac:dyDescent="0.3">
      <c r="A12">
        <f t="shared" si="2"/>
        <v>295</v>
      </c>
      <c r="B12">
        <v>59</v>
      </c>
      <c r="C12">
        <v>37.6</v>
      </c>
      <c r="D12">
        <v>8.3842794759999997</v>
      </c>
      <c r="E12">
        <v>85.659599999999998</v>
      </c>
      <c r="F12">
        <f t="shared" si="0"/>
        <v>60.131563086125581</v>
      </c>
      <c r="G12">
        <f>A12*'[1]Time Interval'!$AF$4</f>
        <v>25.528036913874413</v>
      </c>
      <c r="I12">
        <f>C12/'[1]Time Interval'!$AI$38</f>
        <v>1579.1445708745293</v>
      </c>
      <c r="J12">
        <f>'[1]Time Interval'!$AA$38*A12</f>
        <v>0.70810489176522751</v>
      </c>
      <c r="K12">
        <f t="shared" si="1"/>
        <v>2245.0055208911836</v>
      </c>
      <c r="M12">
        <f t="shared" si="3"/>
        <v>4.4845833333239904</v>
      </c>
      <c r="N12">
        <f>STDEV(K1:K27)/AVERAGE(K1:K27)*100</f>
        <v>3.5586264853477338</v>
      </c>
      <c r="P12">
        <f>F12/('[1]Time Interval'!$AI$4^2)</f>
        <v>1333023.0001424637</v>
      </c>
      <c r="Q12">
        <f t="shared" si="4"/>
        <v>2628697.698897473</v>
      </c>
    </row>
    <row r="13" spans="1:18" x14ac:dyDescent="0.3">
      <c r="A13">
        <f t="shared" si="2"/>
        <v>320</v>
      </c>
      <c r="B13">
        <v>64</v>
      </c>
      <c r="C13">
        <v>40</v>
      </c>
      <c r="D13">
        <v>8.602620087</v>
      </c>
      <c r="E13">
        <v>94.520399999999995</v>
      </c>
      <c r="F13">
        <f t="shared" si="0"/>
        <v>66.828970127322663</v>
      </c>
      <c r="G13">
        <f>A13*'[1]Time Interval'!$AF$4</f>
        <v>27.691429872677329</v>
      </c>
      <c r="I13">
        <f>C13/'[1]Time Interval'!$AI$38</f>
        <v>1679.9410328452439</v>
      </c>
      <c r="J13">
        <f>'[1]Time Interval'!$AA$38*A13</f>
        <v>0.76811378089787385</v>
      </c>
      <c r="K13">
        <f t="shared" si="1"/>
        <v>2198.2635951877155</v>
      </c>
      <c r="M13">
        <f t="shared" si="3"/>
        <v>4.649746193075142</v>
      </c>
      <c r="P13">
        <f>F13/('[1]Time Interval'!$AI$4^2)</f>
        <v>1481494.0720559717</v>
      </c>
      <c r="Q13">
        <f t="shared" si="4"/>
        <v>2489443.1894494835</v>
      </c>
      <c r="R13">
        <f>_xlfn.STDEV.P(Q1:Q25)*100/R14</f>
        <v>24.334209960352968</v>
      </c>
    </row>
    <row r="14" spans="1:18" x14ac:dyDescent="0.3">
      <c r="A14">
        <f t="shared" si="2"/>
        <v>345</v>
      </c>
      <c r="B14">
        <v>69</v>
      </c>
      <c r="C14">
        <v>43.8</v>
      </c>
      <c r="D14">
        <v>8.9956331879999993</v>
      </c>
      <c r="E14">
        <v>104.86320000000001</v>
      </c>
      <c r="F14">
        <f t="shared" si="0"/>
        <v>75.008377168519758</v>
      </c>
      <c r="G14">
        <f>A14*'[1]Time Interval'!$AF$4</f>
        <v>29.854822831480245</v>
      </c>
      <c r="I14">
        <f>C14/'[1]Time Interval'!$AI$38</f>
        <v>1839.535430965542</v>
      </c>
      <c r="J14">
        <f>'[1]Time Interval'!$AA$38*A14</f>
        <v>0.8281226700305202</v>
      </c>
      <c r="K14">
        <f t="shared" si="1"/>
        <v>2229.4321322076094</v>
      </c>
      <c r="M14">
        <f t="shared" si="3"/>
        <v>4.8690291260906848</v>
      </c>
      <c r="P14">
        <f>F14/('[1]Time Interval'!$AI$4^2)</f>
        <v>1662818.7733251911</v>
      </c>
      <c r="Q14">
        <f t="shared" si="4"/>
        <v>2409779.2890079208</v>
      </c>
      <c r="R14">
        <f>AVERAGE(Q1:Q25)</f>
        <v>2509949.545927023</v>
      </c>
    </row>
    <row r="15" spans="1:18" x14ac:dyDescent="0.3">
      <c r="A15">
        <f t="shared" si="2"/>
        <v>370</v>
      </c>
      <c r="B15">
        <v>74</v>
      </c>
      <c r="C15">
        <v>46.4</v>
      </c>
      <c r="D15">
        <v>8.9956331879999993</v>
      </c>
      <c r="E15">
        <v>113.9892</v>
      </c>
      <c r="F15">
        <f t="shared" si="0"/>
        <v>81.970984209716832</v>
      </c>
      <c r="G15">
        <f>A15*'[1]Time Interval'!$AF$4</f>
        <v>32.018215790283165</v>
      </c>
      <c r="I15">
        <f>C15/'[1]Time Interval'!$AI$38</f>
        <v>1948.7315981004829</v>
      </c>
      <c r="J15">
        <f>'[1]Time Interval'!$AA$38*A15</f>
        <v>0.88813155916316666</v>
      </c>
      <c r="K15">
        <f t="shared" si="1"/>
        <v>2199.2222085640769</v>
      </c>
      <c r="M15">
        <f t="shared" si="3"/>
        <v>5.1580582522969811</v>
      </c>
      <c r="P15">
        <f>F15/('[1]Time Interval'!$AI$4^2)</f>
        <v>1817168.9157549841</v>
      </c>
      <c r="Q15">
        <f t="shared" si="4"/>
        <v>2294858.4436466172</v>
      </c>
    </row>
    <row r="16" spans="1:18" x14ac:dyDescent="0.3">
      <c r="A16">
        <f t="shared" si="2"/>
        <v>395</v>
      </c>
      <c r="B16">
        <v>79</v>
      </c>
      <c r="C16">
        <v>49.6</v>
      </c>
      <c r="D16">
        <v>9.4104803490000002</v>
      </c>
      <c r="E16">
        <v>126.0168</v>
      </c>
      <c r="F16">
        <f t="shared" si="0"/>
        <v>91.835191250913923</v>
      </c>
      <c r="G16">
        <f>A16*'[1]Time Interval'!$AF$4</f>
        <v>34.181608749086081</v>
      </c>
      <c r="I16">
        <f>C16/'[1]Time Interval'!$AI$38</f>
        <v>2083.1268807281026</v>
      </c>
      <c r="J16">
        <f>'[1]Time Interval'!$AA$38*A16</f>
        <v>0.94814044829581301</v>
      </c>
      <c r="K16">
        <f t="shared" si="1"/>
        <v>2199.3249761810002</v>
      </c>
      <c r="M16">
        <f t="shared" si="3"/>
        <v>5.2707192577338224</v>
      </c>
      <c r="N16">
        <f>AVERAGE(K1:K21)</f>
        <v>2179.8117883999325</v>
      </c>
      <c r="P16">
        <f>F16/('[1]Time Interval'!$AI$4^2)</f>
        <v>2035843.0061864855</v>
      </c>
      <c r="Q16">
        <f t="shared" si="4"/>
        <v>2260698.6361855152</v>
      </c>
    </row>
    <row r="17" spans="1:17" x14ac:dyDescent="0.3">
      <c r="A17">
        <f t="shared" si="2"/>
        <v>420</v>
      </c>
      <c r="B17">
        <v>84</v>
      </c>
      <c r="C17">
        <v>52.4</v>
      </c>
      <c r="D17">
        <v>9.4104803490000002</v>
      </c>
      <c r="E17">
        <v>129.33959999999999</v>
      </c>
      <c r="F17">
        <f t="shared" si="0"/>
        <v>92.994598292110993</v>
      </c>
      <c r="G17">
        <f>A17*'[1]Time Interval'!$AF$4</f>
        <v>36.345001707888997</v>
      </c>
      <c r="I17">
        <f>C17/'[1]Time Interval'!$AI$38</f>
        <v>2200.7227530272694</v>
      </c>
      <c r="J17">
        <f>'[1]Time Interval'!$AA$38*A17</f>
        <v>1.0081493374284594</v>
      </c>
      <c r="K17">
        <f t="shared" si="1"/>
        <v>2182.591374669707</v>
      </c>
      <c r="M17">
        <f t="shared" si="3"/>
        <v>5.5682598609929892</v>
      </c>
      <c r="P17">
        <f>F17/('[1]Time Interval'!$AI$4^2)</f>
        <v>2061545.2526128623</v>
      </c>
      <c r="Q17">
        <f t="shared" si="4"/>
        <v>2028889.5137667269</v>
      </c>
    </row>
    <row r="18" spans="1:17" x14ac:dyDescent="0.3">
      <c r="A18">
        <f t="shared" si="2"/>
        <v>445</v>
      </c>
      <c r="B18">
        <v>89</v>
      </c>
      <c r="C18">
        <v>55.4</v>
      </c>
      <c r="D18">
        <v>11.200873359999999</v>
      </c>
      <c r="E18">
        <v>145.28280000000001</v>
      </c>
      <c r="F18">
        <f t="shared" si="0"/>
        <v>106.7744053333081</v>
      </c>
      <c r="G18">
        <f>A18*'[1]Time Interval'!$AF$4</f>
        <v>38.508394666691913</v>
      </c>
      <c r="I18">
        <f>C18/'[1]Time Interval'!$AI$38</f>
        <v>2326.718330490663</v>
      </c>
      <c r="J18">
        <f>'[1]Time Interval'!$AA$38*A18</f>
        <v>1.0681582265611058</v>
      </c>
      <c r="K18">
        <f t="shared" si="1"/>
        <v>2175.4823034006699</v>
      </c>
      <c r="M18">
        <f t="shared" si="3"/>
        <v>4.9460428860700913</v>
      </c>
      <c r="P18">
        <f>F18/('[1]Time Interval'!$AI$4^2)</f>
        <v>2367022.0900789271</v>
      </c>
      <c r="Q18">
        <f t="shared" si="4"/>
        <v>2079062.358289788</v>
      </c>
    </row>
    <row r="19" spans="1:17" x14ac:dyDescent="0.3">
      <c r="A19">
        <f t="shared" si="2"/>
        <v>470</v>
      </c>
      <c r="B19">
        <v>94</v>
      </c>
      <c r="C19">
        <v>57.6</v>
      </c>
      <c r="D19">
        <v>10.393013099999999</v>
      </c>
      <c r="E19">
        <v>152.1</v>
      </c>
      <c r="F19">
        <f t="shared" si="0"/>
        <v>111.42821237450516</v>
      </c>
      <c r="G19">
        <f>A19*'[1]Time Interval'!$AF$4</f>
        <v>40.671787625494829</v>
      </c>
      <c r="I19">
        <f>C19/'[1]Time Interval'!$AI$38</f>
        <v>2419.1150872971511</v>
      </c>
      <c r="J19">
        <f>'[1]Time Interval'!$AA$38*A19</f>
        <v>1.1281671156937523</v>
      </c>
      <c r="K19">
        <f t="shared" si="1"/>
        <v>2139.3029307928109</v>
      </c>
      <c r="M19">
        <f t="shared" si="3"/>
        <v>5.5421848741824453</v>
      </c>
      <c r="P19">
        <f>F19/('[1]Time Interval'!$AI$4^2)</f>
        <v>2470189.736249296</v>
      </c>
      <c r="Q19">
        <f t="shared" si="4"/>
        <v>1948480.4429763102</v>
      </c>
    </row>
    <row r="20" spans="1:17" x14ac:dyDescent="0.3">
      <c r="A20">
        <f t="shared" si="2"/>
        <v>495</v>
      </c>
      <c r="B20">
        <v>99</v>
      </c>
      <c r="C20">
        <v>59.6</v>
      </c>
      <c r="D20">
        <v>11.200873359999999</v>
      </c>
      <c r="E20">
        <v>158.94839999999999</v>
      </c>
      <c r="F20">
        <f t="shared" si="0"/>
        <v>116.11321941570225</v>
      </c>
      <c r="G20">
        <f>A20*'[1]Time Interval'!$AF$4</f>
        <v>42.835180584297746</v>
      </c>
      <c r="I20">
        <f>C20/'[1]Time Interval'!$AI$38</f>
        <v>2503.1121389394134</v>
      </c>
      <c r="J20">
        <f>'[1]Time Interval'!$AA$38*A20</f>
        <v>1.1881760048263985</v>
      </c>
      <c r="K20">
        <f t="shared" si="1"/>
        <v>2099.6858900852167</v>
      </c>
      <c r="M20">
        <f t="shared" si="3"/>
        <v>5.3210136463858753</v>
      </c>
      <c r="P20">
        <f>F20/('[1]Time Interval'!$AI$4^2)</f>
        <v>2574049.0377745228</v>
      </c>
      <c r="Q20">
        <f t="shared" si="4"/>
        <v>1833596.8855162512</v>
      </c>
    </row>
    <row r="21" spans="1:17" x14ac:dyDescent="0.3">
      <c r="A21">
        <f t="shared" si="2"/>
        <v>520</v>
      </c>
      <c r="B21">
        <v>104</v>
      </c>
      <c r="C21">
        <v>61.6</v>
      </c>
      <c r="D21">
        <v>11.39737991</v>
      </c>
      <c r="E21">
        <v>166.3116</v>
      </c>
      <c r="F21">
        <f t="shared" si="0"/>
        <v>121.31302645689934</v>
      </c>
      <c r="G21">
        <f>A21*'[1]Time Interval'!$AF$4</f>
        <v>44.998573543100662</v>
      </c>
      <c r="I21">
        <f>C21/'[1]Time Interval'!$AI$38</f>
        <v>2587.1091905816756</v>
      </c>
      <c r="J21">
        <f>'[1]Time Interval'!$AA$38*A21</f>
        <v>1.248184893959045</v>
      </c>
      <c r="K21">
        <f t="shared" si="1"/>
        <v>2063.8477360560532</v>
      </c>
      <c r="M21">
        <f t="shared" si="3"/>
        <v>5.4047509591175853</v>
      </c>
      <c r="P21">
        <f>F21/('[1]Time Interval'!$AI$4^2)</f>
        <v>2689320.6526548914</v>
      </c>
      <c r="Q21">
        <f t="shared" si="4"/>
        <v>1738733.666360806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K1" workbookViewId="0">
      <selection activeCell="R14" sqref="R14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5</v>
      </c>
      <c r="D1">
        <v>5.1965065502183396</v>
      </c>
      <c r="E1">
        <v>7.9404000000000003</v>
      </c>
      <c r="F1">
        <f t="shared" ref="F1" si="0">E1-G1</f>
        <v>4.0254307775229936</v>
      </c>
      <c r="G1">
        <f>A1*'[1]Time Interval'!$AF$5</f>
        <v>3.9149692224770067</v>
      </c>
      <c r="I1">
        <f>C1/'[1]Time Interval'!$AI$39</f>
        <v>209.99262910565548</v>
      </c>
      <c r="J1">
        <f>'[1]Time Interval'!$AA$39*A1</f>
        <v>4.7751293357943356E-2</v>
      </c>
      <c r="K1">
        <f t="shared" ref="K1" si="1">I1/(J1^0.99243)</f>
        <v>4297.5291322185949</v>
      </c>
      <c r="M1">
        <f t="shared" ref="M1" si="2">C1/D1</f>
        <v>0.96218487394957997</v>
      </c>
      <c r="P1">
        <f>F1/('[1]Time Interval'!$AI$4^2)</f>
        <v>89237.52413077766</v>
      </c>
      <c r="Q1">
        <f>P1/(J1^1.3911)</f>
        <v>6140606.7468439741</v>
      </c>
    </row>
    <row r="2" spans="1:18" x14ac:dyDescent="0.3">
      <c r="A2">
        <f t="shared" ref="A2:A20" si="3">B2*5</f>
        <v>35</v>
      </c>
      <c r="B2">
        <v>7</v>
      </c>
      <c r="C2">
        <v>6.2</v>
      </c>
      <c r="D2">
        <v>5.4148471615720535</v>
      </c>
      <c r="E2">
        <v>10.218</v>
      </c>
      <c r="F2">
        <f t="shared" ref="F2:F20" si="4">E2-G2</f>
        <v>5.6505359071101591</v>
      </c>
      <c r="G2">
        <f>A2*'[1]Time Interval'!$AF$5</f>
        <v>4.5674640928898409</v>
      </c>
      <c r="I2">
        <f>C2/'[1]Time Interval'!$AI$39</f>
        <v>260.39086009101283</v>
      </c>
      <c r="J2">
        <f>'[1]Time Interval'!$AA$39*A2</f>
        <v>5.5709842250933915E-2</v>
      </c>
      <c r="K2">
        <f t="shared" ref="K2:K20" si="5">I2/(J2^0.99243)</f>
        <v>4572.9927421412831</v>
      </c>
      <c r="M2">
        <f t="shared" ref="M2:M20" si="6">C2/D2</f>
        <v>1.1449999999999998</v>
      </c>
      <c r="P2">
        <f>F2/('[1]Time Interval'!$AI$4^2)</f>
        <v>125263.57108861953</v>
      </c>
      <c r="Q2">
        <f t="shared" ref="Q2:Q20" si="7">P2/(J2^1.3911)</f>
        <v>6955988.9374805735</v>
      </c>
    </row>
    <row r="3" spans="1:18" x14ac:dyDescent="0.3">
      <c r="A3">
        <f t="shared" si="3"/>
        <v>55</v>
      </c>
      <c r="B3">
        <v>11</v>
      </c>
      <c r="C3">
        <v>9.1999999999999993</v>
      </c>
      <c r="D3">
        <v>6.790393013100438</v>
      </c>
      <c r="E3">
        <v>18.3612</v>
      </c>
      <c r="F3">
        <f t="shared" si="4"/>
        <v>11.183756425458821</v>
      </c>
      <c r="G3">
        <f>A3*'[1]Time Interval'!$AF$5</f>
        <v>7.1774435745411784</v>
      </c>
      <c r="I3">
        <f>C3/'[1]Time Interval'!$AI$39</f>
        <v>386.38643755440609</v>
      </c>
      <c r="J3">
        <f>'[1]Time Interval'!$AA$39*A3</f>
        <v>8.7544037822896159E-2</v>
      </c>
      <c r="K3">
        <f t="shared" si="5"/>
        <v>4332.9926792011483</v>
      </c>
      <c r="M3">
        <f t="shared" si="6"/>
        <v>1.3548553054662376</v>
      </c>
      <c r="P3">
        <f>F3/('[1]Time Interval'!$AI$4^2)</f>
        <v>247926.4429194176</v>
      </c>
      <c r="Q3">
        <f t="shared" si="7"/>
        <v>7341612.5755197471</v>
      </c>
    </row>
    <row r="4" spans="1:18" x14ac:dyDescent="0.3">
      <c r="A4">
        <f t="shared" si="3"/>
        <v>75</v>
      </c>
      <c r="B4">
        <v>15</v>
      </c>
      <c r="C4">
        <v>12.2</v>
      </c>
      <c r="D4">
        <v>7.5982532751091698</v>
      </c>
      <c r="E4">
        <v>26.551200000000001</v>
      </c>
      <c r="F4">
        <f t="shared" si="4"/>
        <v>16.763776943807486</v>
      </c>
      <c r="G4">
        <f>A4*'[1]Time Interval'!$AF$5</f>
        <v>9.787423056192516</v>
      </c>
      <c r="I4">
        <f>C4/'[1]Time Interval'!$AI$39</f>
        <v>512.3820150177994</v>
      </c>
      <c r="J4">
        <f>'[1]Time Interval'!$AA$39*A4</f>
        <v>0.1193782333948584</v>
      </c>
      <c r="K4">
        <f t="shared" si="5"/>
        <v>4223.5831920004684</v>
      </c>
      <c r="M4">
        <f t="shared" si="6"/>
        <v>1.6056321839080461</v>
      </c>
      <c r="P4">
        <f>F4/('[1]Time Interval'!$AI$4^2)</f>
        <v>371626.79778250132</v>
      </c>
      <c r="Q4">
        <f t="shared" si="7"/>
        <v>7148195.9670097465</v>
      </c>
    </row>
    <row r="5" spans="1:18" x14ac:dyDescent="0.3">
      <c r="A5">
        <f t="shared" si="3"/>
        <v>95</v>
      </c>
      <c r="B5">
        <v>19</v>
      </c>
      <c r="C5">
        <v>15.799999999999999</v>
      </c>
      <c r="D5">
        <v>9.3886462882096069</v>
      </c>
      <c r="E5">
        <v>36.550800000000002</v>
      </c>
      <c r="F5">
        <f t="shared" si="4"/>
        <v>24.15339746215615</v>
      </c>
      <c r="G5">
        <f>A5*'[1]Time Interval'!$AF$5</f>
        <v>12.397402537843854</v>
      </c>
      <c r="I5">
        <f>C5/'[1]Time Interval'!$AI$39</f>
        <v>663.57670797387129</v>
      </c>
      <c r="J5">
        <f>'[1]Time Interval'!$AA$39*A5</f>
        <v>0.15121242896682063</v>
      </c>
      <c r="K5">
        <f t="shared" si="5"/>
        <v>4326.0658039243699</v>
      </c>
      <c r="M5">
        <f t="shared" si="6"/>
        <v>1.6828837209302325</v>
      </c>
      <c r="P5">
        <f>F5/('[1]Time Interval'!$AI$4^2)</f>
        <v>535443.1632272955</v>
      </c>
      <c r="Q5">
        <f t="shared" si="7"/>
        <v>7412918.4224782512</v>
      </c>
    </row>
    <row r="6" spans="1:18" x14ac:dyDescent="0.3">
      <c r="A6">
        <f t="shared" si="3"/>
        <v>115</v>
      </c>
      <c r="B6">
        <v>23</v>
      </c>
      <c r="C6">
        <v>18.399999999999999</v>
      </c>
      <c r="D6">
        <v>10.196506550218341</v>
      </c>
      <c r="E6">
        <v>47.330400000000004</v>
      </c>
      <c r="F6">
        <f t="shared" si="4"/>
        <v>32.323017980504815</v>
      </c>
      <c r="G6">
        <f>A6*'[1]Time Interval'!$AF$5</f>
        <v>15.007382019495193</v>
      </c>
      <c r="I6">
        <f>C6/'[1]Time Interval'!$AI$39</f>
        <v>772.77287510881217</v>
      </c>
      <c r="J6">
        <f>'[1]Time Interval'!$AA$39*A6</f>
        <v>0.18304662453878287</v>
      </c>
      <c r="K6">
        <f t="shared" si="5"/>
        <v>4167.8083188748942</v>
      </c>
      <c r="M6">
        <f t="shared" si="6"/>
        <v>1.8045396145610275</v>
      </c>
      <c r="P6">
        <f>F6/('[1]Time Interval'!$AI$4^2)</f>
        <v>716550.91254351661</v>
      </c>
      <c r="Q6">
        <f t="shared" si="7"/>
        <v>7604968.8265736783</v>
      </c>
    </row>
    <row r="7" spans="1:18" x14ac:dyDescent="0.3">
      <c r="A7">
        <f t="shared" si="3"/>
        <v>135</v>
      </c>
      <c r="B7">
        <v>27</v>
      </c>
      <c r="C7">
        <v>21.4</v>
      </c>
      <c r="D7">
        <v>11.200873362445416</v>
      </c>
      <c r="E7">
        <v>57.876000000000005</v>
      </c>
      <c r="F7">
        <f t="shared" si="4"/>
        <v>40.258638498853472</v>
      </c>
      <c r="G7">
        <f>A7*'[1]Time Interval'!$AF$5</f>
        <v>17.617361501146529</v>
      </c>
      <c r="I7">
        <f>C7/'[1]Time Interval'!$AI$39</f>
        <v>898.76845257220543</v>
      </c>
      <c r="J7">
        <f>'[1]Time Interval'!$AA$39*A7</f>
        <v>0.21488082011074511</v>
      </c>
      <c r="K7">
        <f t="shared" si="5"/>
        <v>4134.2325629713268</v>
      </c>
      <c r="M7">
        <f t="shared" si="6"/>
        <v>1.9105653021442492</v>
      </c>
      <c r="P7">
        <f>F7/('[1]Time Interval'!$AI$4^2)</f>
        <v>892471.24669830943</v>
      </c>
      <c r="Q7">
        <f t="shared" si="7"/>
        <v>7578339.8660695776</v>
      </c>
    </row>
    <row r="8" spans="1:18" x14ac:dyDescent="0.3">
      <c r="A8">
        <f t="shared" si="3"/>
        <v>155</v>
      </c>
      <c r="B8">
        <v>31</v>
      </c>
      <c r="C8">
        <v>24.8</v>
      </c>
      <c r="D8">
        <v>11.593886462882097</v>
      </c>
      <c r="E8">
        <v>69.373199999999997</v>
      </c>
      <c r="F8">
        <f t="shared" si="4"/>
        <v>49.145859017202127</v>
      </c>
      <c r="G8">
        <f>A8*'[1]Time Interval'!$AF$5</f>
        <v>20.227340982797866</v>
      </c>
      <c r="I8">
        <f>C8/'[1]Time Interval'!$AI$39</f>
        <v>1041.5634403640513</v>
      </c>
      <c r="J8">
        <f>'[1]Time Interval'!$AA$39*A8</f>
        <v>0.24671501568270734</v>
      </c>
      <c r="K8">
        <f t="shared" si="5"/>
        <v>4177.2365128143083</v>
      </c>
      <c r="M8">
        <f t="shared" si="6"/>
        <v>2.1390583804143124</v>
      </c>
      <c r="P8">
        <f>F8/('[1]Time Interval'!$AI$4^2)</f>
        <v>1089487.0691762432</v>
      </c>
      <c r="Q8">
        <f t="shared" si="7"/>
        <v>7633765.3316334719</v>
      </c>
    </row>
    <row r="9" spans="1:18" x14ac:dyDescent="0.3">
      <c r="A9">
        <f t="shared" si="3"/>
        <v>175</v>
      </c>
      <c r="B9">
        <v>35</v>
      </c>
      <c r="C9">
        <v>28.2</v>
      </c>
      <c r="D9">
        <v>11.812227074235807</v>
      </c>
      <c r="E9">
        <v>80.979600000000005</v>
      </c>
      <c r="F9">
        <f t="shared" si="4"/>
        <v>58.142279535550799</v>
      </c>
      <c r="G9">
        <f>A9*'[1]Time Interval'!$AF$5</f>
        <v>22.837320464449206</v>
      </c>
      <c r="I9">
        <f>C9/'[1]Time Interval'!$AI$39</f>
        <v>1184.3584281558969</v>
      </c>
      <c r="J9">
        <f>'[1]Time Interval'!$AA$39*A9</f>
        <v>0.27854921125466958</v>
      </c>
      <c r="K9">
        <f t="shared" si="5"/>
        <v>4210.9407383397811</v>
      </c>
      <c r="M9">
        <f t="shared" si="6"/>
        <v>2.3873567467652497</v>
      </c>
      <c r="P9">
        <f>F9/('[1]Time Interval'!$AI$4^2)</f>
        <v>1288923.685396177</v>
      </c>
      <c r="Q9">
        <f t="shared" si="7"/>
        <v>7628236.0825700555</v>
      </c>
    </row>
    <row r="10" spans="1:18" x14ac:dyDescent="0.3">
      <c r="A10">
        <f t="shared" si="3"/>
        <v>195</v>
      </c>
      <c r="B10">
        <v>39</v>
      </c>
      <c r="C10">
        <v>31.400000000000002</v>
      </c>
      <c r="D10">
        <v>12.205240174672488</v>
      </c>
      <c r="E10">
        <v>91.618800000000007</v>
      </c>
      <c r="F10">
        <f t="shared" si="4"/>
        <v>66.171500053899464</v>
      </c>
      <c r="G10">
        <f>A10*'[1]Time Interval'!$AF$5</f>
        <v>25.447299946100543</v>
      </c>
      <c r="I10">
        <f>C10/'[1]Time Interval'!$AI$39</f>
        <v>1318.7537107835165</v>
      </c>
      <c r="J10">
        <f>'[1]Time Interval'!$AA$39*A10</f>
        <v>0.31038340682663185</v>
      </c>
      <c r="K10">
        <f t="shared" si="5"/>
        <v>4211.3260872222208</v>
      </c>
      <c r="M10">
        <f t="shared" si="6"/>
        <v>2.5726654740608232</v>
      </c>
      <c r="P10">
        <f>F10/('[1]Time Interval'!$AI$4^2)</f>
        <v>1466918.9856155412</v>
      </c>
      <c r="Q10">
        <f t="shared" si="7"/>
        <v>7468375.2679390553</v>
      </c>
    </row>
    <row r="11" spans="1:18" x14ac:dyDescent="0.3">
      <c r="A11">
        <f t="shared" si="3"/>
        <v>215</v>
      </c>
      <c r="B11">
        <v>43</v>
      </c>
      <c r="C11">
        <v>34</v>
      </c>
      <c r="D11">
        <v>12.401746724890828</v>
      </c>
      <c r="E11">
        <v>101.47799999999999</v>
      </c>
      <c r="F11">
        <f t="shared" si="4"/>
        <v>73.420720572248115</v>
      </c>
      <c r="G11">
        <f>A11*'[1]Time Interval'!$AF$5</f>
        <v>28.05727942775188</v>
      </c>
      <c r="I11">
        <f>C11/'[1]Time Interval'!$AI$39</f>
        <v>1427.9498779184573</v>
      </c>
      <c r="J11">
        <f>'[1]Time Interval'!$AA$39*A11</f>
        <v>0.34221760239859406</v>
      </c>
      <c r="K11">
        <f t="shared" si="5"/>
        <v>4138.9033793654153</v>
      </c>
      <c r="M11">
        <f t="shared" si="6"/>
        <v>2.7415492957746483</v>
      </c>
      <c r="N11">
        <f>STDEV(K2:K27)/AVERAGE(K2:K27)*100</f>
        <v>4.0849762013864961</v>
      </c>
      <c r="P11">
        <f>F11/('[1]Time Interval'!$AI$4^2)</f>
        <v>1627622.9019634782</v>
      </c>
      <c r="Q11">
        <f t="shared" si="7"/>
        <v>7234121.5390542848</v>
      </c>
    </row>
    <row r="12" spans="1:18" x14ac:dyDescent="0.3">
      <c r="A12">
        <f t="shared" si="3"/>
        <v>235</v>
      </c>
      <c r="B12">
        <v>47</v>
      </c>
      <c r="C12">
        <v>36.799999999999997</v>
      </c>
      <c r="D12">
        <v>12.794759825327509</v>
      </c>
      <c r="E12">
        <v>114.5196</v>
      </c>
      <c r="F12">
        <f t="shared" si="4"/>
        <v>83.852341090596781</v>
      </c>
      <c r="G12">
        <f>A12*'[1]Time Interval'!$AF$5</f>
        <v>30.66725890940322</v>
      </c>
      <c r="I12">
        <f>C12/'[1]Time Interval'!$AI$39</f>
        <v>1545.5457502176243</v>
      </c>
      <c r="J12">
        <f>'[1]Time Interval'!$AA$39*A12</f>
        <v>0.37405179797055632</v>
      </c>
      <c r="K12">
        <f t="shared" si="5"/>
        <v>4101.2591468482351</v>
      </c>
      <c r="M12">
        <f t="shared" si="6"/>
        <v>2.8761774744027306</v>
      </c>
      <c r="P12">
        <f>F12/('[1]Time Interval'!$AI$4^2)</f>
        <v>1858875.6645068373</v>
      </c>
      <c r="Q12">
        <f t="shared" si="7"/>
        <v>7300371.973519301</v>
      </c>
    </row>
    <row r="13" spans="1:18" x14ac:dyDescent="0.3">
      <c r="A13">
        <f t="shared" si="3"/>
        <v>255</v>
      </c>
      <c r="B13">
        <v>51</v>
      </c>
      <c r="C13">
        <v>40.599999999999994</v>
      </c>
      <c r="D13">
        <v>12.991266375545852</v>
      </c>
      <c r="E13">
        <v>124.76880000000001</v>
      </c>
      <c r="F13">
        <f t="shared" si="4"/>
        <v>91.49156160894546</v>
      </c>
      <c r="G13">
        <f>A13*'[1]Time Interval'!$AF$5</f>
        <v>33.277238391054553</v>
      </c>
      <c r="I13">
        <f>C13/'[1]Time Interval'!$AI$39</f>
        <v>1705.1401483379223</v>
      </c>
      <c r="J13">
        <f>'[1]Time Interval'!$AA$39*A13</f>
        <v>0.40588599354251853</v>
      </c>
      <c r="K13">
        <f t="shared" si="5"/>
        <v>4172.4547374194017</v>
      </c>
      <c r="M13">
        <f t="shared" si="6"/>
        <v>3.1251764705882348</v>
      </c>
      <c r="N13">
        <f>AVERAGE(K2:K20)</f>
        <v>4141.0278875985914</v>
      </c>
      <c r="P13">
        <f>F13/('[1]Time Interval'!$AI$4^2)</f>
        <v>2028225.2727904886</v>
      </c>
      <c r="Q13">
        <f t="shared" si="7"/>
        <v>7109929.516691044</v>
      </c>
      <c r="R13">
        <f>_xlfn.STDEV.P(Q1:Q25)*100/R14</f>
        <v>5.4519944880913433</v>
      </c>
    </row>
    <row r="14" spans="1:18" x14ac:dyDescent="0.3">
      <c r="A14">
        <f t="shared" si="3"/>
        <v>275</v>
      </c>
      <c r="B14">
        <v>55</v>
      </c>
      <c r="C14">
        <v>43.8</v>
      </c>
      <c r="D14">
        <v>13.209606986899564</v>
      </c>
      <c r="E14">
        <v>138.77760000000001</v>
      </c>
      <c r="F14">
        <f t="shared" si="4"/>
        <v>102.89038212729412</v>
      </c>
      <c r="G14">
        <f>A14*'[1]Time Interval'!$AF$5</f>
        <v>35.887217872705897</v>
      </c>
      <c r="I14">
        <f>C14/'[1]Time Interval'!$AI$39</f>
        <v>1839.535430965542</v>
      </c>
      <c r="J14">
        <f>'[1]Time Interval'!$AA$39*A14</f>
        <v>0.4377201891144808</v>
      </c>
      <c r="K14">
        <f t="shared" si="5"/>
        <v>4176.33605006572</v>
      </c>
      <c r="M14">
        <f t="shared" si="6"/>
        <v>3.3157685950413218</v>
      </c>
      <c r="P14">
        <f>F14/('[1]Time Interval'!$AI$4^2)</f>
        <v>2280919.3513344168</v>
      </c>
      <c r="Q14">
        <f t="shared" si="7"/>
        <v>7198489.4064695453</v>
      </c>
      <c r="R14">
        <f>AVERAGE(Q1:Q25)</f>
        <v>7120718.4138841256</v>
      </c>
    </row>
    <row r="15" spans="1:18" x14ac:dyDescent="0.3">
      <c r="A15">
        <f t="shared" si="3"/>
        <v>295</v>
      </c>
      <c r="B15">
        <v>59</v>
      </c>
      <c r="C15">
        <v>45.6</v>
      </c>
      <c r="D15">
        <v>13.18777292576419</v>
      </c>
      <c r="E15">
        <v>143.86320000000001</v>
      </c>
      <c r="F15">
        <f t="shared" si="4"/>
        <v>105.36600264564277</v>
      </c>
      <c r="G15">
        <f>A15*'[1]Time Interval'!$AF$5</f>
        <v>38.497197354357233</v>
      </c>
      <c r="I15">
        <f>C15/'[1]Time Interval'!$AI$39</f>
        <v>1915.1327774435781</v>
      </c>
      <c r="J15">
        <f>'[1]Time Interval'!$AA$39*A15</f>
        <v>0.469554384686443</v>
      </c>
      <c r="K15">
        <f t="shared" si="5"/>
        <v>4055.3435470038407</v>
      </c>
      <c r="M15">
        <f t="shared" si="6"/>
        <v>3.4577483443708616</v>
      </c>
      <c r="P15">
        <f>F15/('[1]Time Interval'!$AI$4^2)</f>
        <v>2335799.9983892213</v>
      </c>
      <c r="Q15">
        <f t="shared" si="7"/>
        <v>6685800.260903962</v>
      </c>
    </row>
    <row r="16" spans="1:18" x14ac:dyDescent="0.3">
      <c r="A16">
        <f t="shared" si="3"/>
        <v>315</v>
      </c>
      <c r="B16">
        <v>63</v>
      </c>
      <c r="C16">
        <v>48.4</v>
      </c>
      <c r="D16">
        <v>13.013100436681222</v>
      </c>
      <c r="E16">
        <v>160.602</v>
      </c>
      <c r="F16">
        <f t="shared" si="4"/>
        <v>119.49482316399144</v>
      </c>
      <c r="G16">
        <f>A16*'[1]Time Interval'!$AF$5</f>
        <v>41.10717683600857</v>
      </c>
      <c r="I16">
        <f>C16/'[1]Time Interval'!$AI$39</f>
        <v>2032.7286497427451</v>
      </c>
      <c r="J16">
        <f>'[1]Time Interval'!$AA$39*A16</f>
        <v>0.50138858025840527</v>
      </c>
      <c r="K16">
        <f t="shared" si="5"/>
        <v>4033.065641876748</v>
      </c>
      <c r="M16">
        <f t="shared" si="6"/>
        <v>3.7193288590604028</v>
      </c>
      <c r="P16">
        <f>F16/('[1]Time Interval'!$AI$4^2)</f>
        <v>2649013.920483144</v>
      </c>
      <c r="Q16">
        <f t="shared" si="7"/>
        <v>6921043.511741966</v>
      </c>
    </row>
    <row r="17" spans="1:17" x14ac:dyDescent="0.3">
      <c r="A17">
        <f t="shared" si="3"/>
        <v>335</v>
      </c>
      <c r="B17">
        <v>67</v>
      </c>
      <c r="C17">
        <v>50.6</v>
      </c>
      <c r="D17">
        <v>12.816593886462881</v>
      </c>
      <c r="E17">
        <v>170.67959999999999</v>
      </c>
      <c r="F17">
        <f t="shared" si="4"/>
        <v>126.96244368234008</v>
      </c>
      <c r="G17">
        <f>A17*'[1]Time Interval'!$AF$5</f>
        <v>43.717156317659907</v>
      </c>
      <c r="I17">
        <f>C17/'[1]Time Interval'!$AI$39</f>
        <v>2125.1254065492335</v>
      </c>
      <c r="J17">
        <f>'[1]Time Interval'!$AA$39*A17</f>
        <v>0.53322277583036748</v>
      </c>
      <c r="K17">
        <f t="shared" si="5"/>
        <v>3966.5101582626448</v>
      </c>
      <c r="M17">
        <f t="shared" si="6"/>
        <v>3.9480068143100517</v>
      </c>
      <c r="P17">
        <f>F17/('[1]Time Interval'!$AI$4^2)</f>
        <v>2814559.4243150805</v>
      </c>
      <c r="Q17">
        <f t="shared" si="7"/>
        <v>6750061.6883841436</v>
      </c>
    </row>
    <row r="18" spans="1:17" x14ac:dyDescent="0.3">
      <c r="A18">
        <f t="shared" si="3"/>
        <v>355</v>
      </c>
      <c r="B18">
        <v>71</v>
      </c>
      <c r="C18">
        <v>52.8</v>
      </c>
      <c r="D18">
        <v>13.799126637554584</v>
      </c>
      <c r="E18">
        <v>186.20160000000001</v>
      </c>
      <c r="F18">
        <f t="shared" si="4"/>
        <v>139.87446420068878</v>
      </c>
      <c r="G18">
        <f>A18*'[1]Time Interval'!$AF$5</f>
        <v>46.327135799311243</v>
      </c>
      <c r="I18">
        <f>C18/'[1]Time Interval'!$AI$39</f>
        <v>2217.5221633557217</v>
      </c>
      <c r="J18">
        <f>'[1]Time Interval'!$AA$39*A18</f>
        <v>0.56505697140232969</v>
      </c>
      <c r="K18">
        <f t="shared" si="5"/>
        <v>3907.5007493263452</v>
      </c>
      <c r="M18">
        <f t="shared" si="6"/>
        <v>3.8263291139240505</v>
      </c>
      <c r="P18">
        <f>F18/('[1]Time Interval'!$AI$4^2)</f>
        <v>3100798.7875695778</v>
      </c>
      <c r="Q18">
        <f t="shared" si="7"/>
        <v>6860220.4865886513</v>
      </c>
    </row>
    <row r="19" spans="1:17" x14ac:dyDescent="0.3">
      <c r="A19">
        <f t="shared" si="3"/>
        <v>375</v>
      </c>
      <c r="B19">
        <v>75</v>
      </c>
      <c r="C19">
        <v>55.599999999999994</v>
      </c>
      <c r="D19">
        <v>13.406113537117903</v>
      </c>
      <c r="E19">
        <v>196.51320000000001</v>
      </c>
      <c r="F19">
        <f t="shared" si="4"/>
        <v>147.57608471903742</v>
      </c>
      <c r="G19">
        <f>A19*'[1]Time Interval'!$AF$5</f>
        <v>48.93711528096258</v>
      </c>
      <c r="I19">
        <f>C19/'[1]Time Interval'!$AI$39</f>
        <v>2335.1180356548889</v>
      </c>
      <c r="J19">
        <f>'[1]Time Interval'!$AA$39*A19</f>
        <v>0.59689116697429201</v>
      </c>
      <c r="K19">
        <f t="shared" si="5"/>
        <v>3896.8816153132752</v>
      </c>
      <c r="M19">
        <f t="shared" si="6"/>
        <v>4.1473615635179151</v>
      </c>
      <c r="P19">
        <f>F19/('[1]Time Interval'!$AI$4^2)</f>
        <v>3271531.7065629424</v>
      </c>
      <c r="Q19">
        <f t="shared" si="7"/>
        <v>6706615.1804201379</v>
      </c>
    </row>
    <row r="20" spans="1:17" x14ac:dyDescent="0.3">
      <c r="A20">
        <f t="shared" si="3"/>
        <v>395</v>
      </c>
      <c r="B20">
        <v>79</v>
      </c>
      <c r="C20">
        <v>58.2</v>
      </c>
      <c r="D20">
        <v>14.017467248908295</v>
      </c>
      <c r="E20">
        <v>210.84960000000001</v>
      </c>
      <c r="F20">
        <f t="shared" si="4"/>
        <v>159.30250523738607</v>
      </c>
      <c r="G20">
        <f>A20*'[1]Time Interval'!$AF$5</f>
        <v>51.547094762613924</v>
      </c>
      <c r="I20">
        <f>C20/'[1]Time Interval'!$AI$39</f>
        <v>2444.3142027898302</v>
      </c>
      <c r="J20">
        <f>'[1]Time Interval'!$AA$39*A20</f>
        <v>0.62872536254625422</v>
      </c>
      <c r="K20">
        <f t="shared" si="5"/>
        <v>3874.0962014018173</v>
      </c>
      <c r="M20">
        <f t="shared" si="6"/>
        <v>4.1519626168224306</v>
      </c>
      <c r="P20">
        <f>F20/('[1]Time Interval'!$AI$4^2)</f>
        <v>3531488.1663328698</v>
      </c>
      <c r="Q20">
        <f t="shared" si="7"/>
        <v>6734706.6897913469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J1" workbookViewId="0">
      <selection activeCell="N13" sqref="N13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f t="shared" ref="A1:A17" si="0">B1*5</f>
        <v>30</v>
      </c>
      <c r="B1">
        <v>6</v>
      </c>
      <c r="C1">
        <v>7</v>
      </c>
      <c r="D1">
        <v>6.3825136612021849</v>
      </c>
      <c r="E1">
        <v>13.494000000000002</v>
      </c>
      <c r="F1">
        <f t="shared" ref="F1:F17" si="1">E1-G1</f>
        <v>8.2970478440715869</v>
      </c>
      <c r="G1">
        <f>A1*'[1]Time Interval'!$AF$6</f>
        <v>5.1969521559284146</v>
      </c>
      <c r="I1">
        <f>C1/'[1]Time Interval'!$AI$40</f>
        <v>293.9896807479177</v>
      </c>
      <c r="J1">
        <f>'[1]Time Interval'!$AA$40*A1</f>
        <v>3.5972015562344931E-2</v>
      </c>
      <c r="K1">
        <f t="shared" ref="K1:K17" si="2">I1/(J1^0.86365)</f>
        <v>5193.6551610308879</v>
      </c>
      <c r="M1">
        <f t="shared" ref="M1:M17" si="3">C1/D1</f>
        <v>1.0967465753424659</v>
      </c>
      <c r="P1">
        <f>F1/('[1]Time Interval'!$AI$4^2)</f>
        <v>183932.61445056007</v>
      </c>
      <c r="Q1">
        <f>P1/(J1^1.239)</f>
        <v>11319269.255031247</v>
      </c>
    </row>
    <row r="2" spans="1:18" x14ac:dyDescent="0.3">
      <c r="A2">
        <f t="shared" si="0"/>
        <v>45</v>
      </c>
      <c r="B2">
        <v>9</v>
      </c>
      <c r="C2">
        <v>10</v>
      </c>
      <c r="D2">
        <v>7.8032786885245891</v>
      </c>
      <c r="E2">
        <v>21.403200000000002</v>
      </c>
      <c r="F2">
        <f t="shared" si="1"/>
        <v>13.60777176610738</v>
      </c>
      <c r="G2">
        <f>A2*'[1]Time Interval'!$AF$6</f>
        <v>7.7954282338926211</v>
      </c>
      <c r="I2">
        <f>C2/'[1]Time Interval'!$AI$40</f>
        <v>419.98525821131096</v>
      </c>
      <c r="J2">
        <f>'[1]Time Interval'!$AA$40*A2</f>
        <v>5.3958023343517396E-2</v>
      </c>
      <c r="K2">
        <f t="shared" si="2"/>
        <v>5227.4977534546879</v>
      </c>
      <c r="M2">
        <f t="shared" si="3"/>
        <v>1.2815126050420169</v>
      </c>
      <c r="P2">
        <f>F2/('[1]Time Interval'!$AI$4^2)</f>
        <v>301663.08364426618</v>
      </c>
      <c r="Q2">
        <f t="shared" ref="Q2:Q17" si="4">P2/(J2^1.239)</f>
        <v>11233232.373438455</v>
      </c>
    </row>
    <row r="3" spans="1:18" x14ac:dyDescent="0.3">
      <c r="A3">
        <f t="shared" si="0"/>
        <v>60</v>
      </c>
      <c r="B3">
        <v>12</v>
      </c>
      <c r="C3">
        <v>12.2</v>
      </c>
      <c r="D3">
        <v>8.6120218579234962</v>
      </c>
      <c r="E3">
        <v>29.796000000000003</v>
      </c>
      <c r="F3">
        <f t="shared" si="1"/>
        <v>19.402095688143174</v>
      </c>
      <c r="G3">
        <f>A3*'[1]Time Interval'!$AF$6</f>
        <v>10.393904311856829</v>
      </c>
      <c r="I3">
        <f>C3/'[1]Time Interval'!$AI$40</f>
        <v>512.3820150177994</v>
      </c>
      <c r="J3">
        <f>'[1]Time Interval'!$AA$40*A3</f>
        <v>7.1944031124689861E-2</v>
      </c>
      <c r="K3">
        <f t="shared" si="2"/>
        <v>4974.510428504308</v>
      </c>
      <c r="M3">
        <f t="shared" si="3"/>
        <v>1.4166243654822337</v>
      </c>
      <c r="P3">
        <f>F3/('[1]Time Interval'!$AI$4^2)</f>
        <v>430114.21083825699</v>
      </c>
      <c r="Q3">
        <f t="shared" si="4"/>
        <v>11214173.573148133</v>
      </c>
    </row>
    <row r="4" spans="1:18" x14ac:dyDescent="0.3">
      <c r="A4">
        <f t="shared" si="0"/>
        <v>75</v>
      </c>
      <c r="B4">
        <v>15</v>
      </c>
      <c r="C4">
        <v>14.6</v>
      </c>
      <c r="D4">
        <v>9.7923497267759565</v>
      </c>
      <c r="E4">
        <v>38.204400000000007</v>
      </c>
      <c r="F4">
        <f t="shared" si="1"/>
        <v>25.21201961017897</v>
      </c>
      <c r="G4">
        <f>A4*'[1]Time Interval'!$AF$6</f>
        <v>12.992380389821037</v>
      </c>
      <c r="I4">
        <f>C4/'[1]Time Interval'!$AI$40</f>
        <v>613.17847698851403</v>
      </c>
      <c r="J4">
        <f>'[1]Time Interval'!$AA$40*A4</f>
        <v>8.993003890586232E-2</v>
      </c>
      <c r="K4">
        <f t="shared" si="2"/>
        <v>4909.6104880330277</v>
      </c>
      <c r="M4">
        <f t="shared" si="3"/>
        <v>1.4909598214285713</v>
      </c>
      <c r="P4">
        <f>F4/('[1]Time Interval'!$AI$4^2)</f>
        <v>558911.16570967645</v>
      </c>
      <c r="Q4">
        <f t="shared" si="4"/>
        <v>11052353.368612332</v>
      </c>
    </row>
    <row r="5" spans="1:18" x14ac:dyDescent="0.3">
      <c r="A5">
        <f t="shared" si="0"/>
        <v>90</v>
      </c>
      <c r="B5">
        <v>18</v>
      </c>
      <c r="C5">
        <v>16.8</v>
      </c>
      <c r="D5">
        <v>10.797814207650275</v>
      </c>
      <c r="E5">
        <v>47.751600000000003</v>
      </c>
      <c r="F5">
        <f t="shared" si="1"/>
        <v>32.160743532214759</v>
      </c>
      <c r="G5">
        <f>A5*'[1]Time Interval'!$AF$6</f>
        <v>15.590856467785242</v>
      </c>
      <c r="I5">
        <f>C5/'[1]Time Interval'!$AI$40</f>
        <v>705.57523379500253</v>
      </c>
      <c r="J5">
        <f>'[1]Time Interval'!$AA$40*A5</f>
        <v>0.10791604668703479</v>
      </c>
      <c r="K5">
        <f t="shared" si="2"/>
        <v>4826.3474183260223</v>
      </c>
      <c r="M5">
        <f t="shared" si="3"/>
        <v>1.5558704453441294</v>
      </c>
      <c r="P5">
        <f>F5/('[1]Time Interval'!$AI$4^2)</f>
        <v>712953.54103337904</v>
      </c>
      <c r="Q5">
        <f t="shared" si="4"/>
        <v>11247801.477379285</v>
      </c>
    </row>
    <row r="6" spans="1:18" x14ac:dyDescent="0.3">
      <c r="A6">
        <f t="shared" si="0"/>
        <v>105</v>
      </c>
      <c r="B6">
        <v>21</v>
      </c>
      <c r="C6">
        <v>20</v>
      </c>
      <c r="D6">
        <v>11.191256830601093</v>
      </c>
      <c r="E6">
        <v>57.813600000000008</v>
      </c>
      <c r="F6">
        <f t="shared" si="1"/>
        <v>39.624267454250557</v>
      </c>
      <c r="G6">
        <f>A6*'[1]Time Interval'!$AF$6</f>
        <v>18.189332545749451</v>
      </c>
      <c r="I6">
        <f>C6/'[1]Time Interval'!$AI$40</f>
        <v>839.97051642262193</v>
      </c>
      <c r="J6">
        <f>'[1]Time Interval'!$AA$40*A6</f>
        <v>0.12590205446820726</v>
      </c>
      <c r="K6">
        <f t="shared" si="2"/>
        <v>5029.4523729207876</v>
      </c>
      <c r="M6">
        <f t="shared" si="3"/>
        <v>1.787109375</v>
      </c>
      <c r="P6">
        <f>F6/('[1]Time Interval'!$AI$4^2)</f>
        <v>878408.22971222352</v>
      </c>
      <c r="Q6">
        <f t="shared" si="4"/>
        <v>11448688.411843052</v>
      </c>
    </row>
    <row r="7" spans="1:18" x14ac:dyDescent="0.3">
      <c r="A7">
        <f t="shared" si="0"/>
        <v>120</v>
      </c>
      <c r="B7">
        <v>24</v>
      </c>
      <c r="C7">
        <v>22</v>
      </c>
      <c r="D7">
        <v>11.606557377049182</v>
      </c>
      <c r="E7">
        <v>66.128399999999999</v>
      </c>
      <c r="F7">
        <f t="shared" si="1"/>
        <v>45.340591376286341</v>
      </c>
      <c r="G7">
        <f>A7*'[1]Time Interval'!$AF$6</f>
        <v>20.787808623713659</v>
      </c>
      <c r="I7">
        <f>C7/'[1]Time Interval'!$AI$40</f>
        <v>923.96756806488418</v>
      </c>
      <c r="J7">
        <f>'[1]Time Interval'!$AA$40*A7</f>
        <v>0.14388806224937972</v>
      </c>
      <c r="K7">
        <f t="shared" si="2"/>
        <v>4929.7925031882096</v>
      </c>
      <c r="M7">
        <f t="shared" si="3"/>
        <v>1.8954802259887003</v>
      </c>
      <c r="P7">
        <f>F7/('[1]Time Interval'!$AI$4^2)</f>
        <v>1005130.2185190713</v>
      </c>
      <c r="Q7">
        <f t="shared" si="4"/>
        <v>11102726.645227086</v>
      </c>
    </row>
    <row r="8" spans="1:18" x14ac:dyDescent="0.3">
      <c r="A8">
        <f t="shared" si="0"/>
        <v>135</v>
      </c>
      <c r="B8">
        <v>27</v>
      </c>
      <c r="C8">
        <v>25.2</v>
      </c>
      <c r="D8">
        <v>11.803278688524589</v>
      </c>
      <c r="E8">
        <v>76.08120000000001</v>
      </c>
      <c r="F8">
        <f t="shared" si="1"/>
        <v>52.694915298322144</v>
      </c>
      <c r="G8">
        <f>A8*'[1]Time Interval'!$AF$6</f>
        <v>23.386284701677866</v>
      </c>
      <c r="I8">
        <f>C8/'[1]Time Interval'!$AI$40</f>
        <v>1058.3628506925036</v>
      </c>
      <c r="J8">
        <f>'[1]Time Interval'!$AA$40*A8</f>
        <v>0.16187407003055218</v>
      </c>
      <c r="K8">
        <f t="shared" si="2"/>
        <v>5100.686410563967</v>
      </c>
      <c r="M8">
        <f t="shared" si="3"/>
        <v>2.1350000000000002</v>
      </c>
      <c r="P8">
        <f>F8/('[1]Time Interval'!$AI$4^2)</f>
        <v>1168164.1134559163</v>
      </c>
      <c r="Q8">
        <f t="shared" si="4"/>
        <v>11151497.786774468</v>
      </c>
    </row>
    <row r="9" spans="1:18" x14ac:dyDescent="0.3">
      <c r="A9">
        <f t="shared" si="0"/>
        <v>150</v>
      </c>
      <c r="B9">
        <v>30</v>
      </c>
      <c r="C9">
        <v>27.400000000000002</v>
      </c>
      <c r="D9">
        <v>12.218579234972676</v>
      </c>
      <c r="E9">
        <v>85.191600000000008</v>
      </c>
      <c r="F9">
        <f t="shared" si="1"/>
        <v>59.206839220357935</v>
      </c>
      <c r="G9">
        <f>A9*'[1]Time Interval'!$AF$6</f>
        <v>25.984760779642073</v>
      </c>
      <c r="I9">
        <f>C9/'[1]Time Interval'!$AI$40</f>
        <v>1150.7596074989922</v>
      </c>
      <c r="J9">
        <f>'[1]Time Interval'!$AA$40*A9</f>
        <v>0.17986007781172464</v>
      </c>
      <c r="K9">
        <f t="shared" si="2"/>
        <v>5063.6093055316305</v>
      </c>
      <c r="M9">
        <f t="shared" si="3"/>
        <v>2.2424865831842582</v>
      </c>
      <c r="N9">
        <f>STDEV(K1:K26)/AVERAGE(K1:K26)*100</f>
        <v>2.3973007669448787</v>
      </c>
      <c r="P9">
        <f>F9/('[1]Time Interval'!$AI$4^2)</f>
        <v>1312523.3138116198</v>
      </c>
      <c r="Q9">
        <f t="shared" si="4"/>
        <v>10996205.252508327</v>
      </c>
    </row>
    <row r="10" spans="1:18" x14ac:dyDescent="0.3">
      <c r="A10">
        <f t="shared" si="0"/>
        <v>165</v>
      </c>
      <c r="B10">
        <v>33</v>
      </c>
      <c r="C10">
        <v>29.6</v>
      </c>
      <c r="D10">
        <v>11.999999999999996</v>
      </c>
      <c r="E10">
        <v>95.721600000000009</v>
      </c>
      <c r="F10">
        <f t="shared" si="1"/>
        <v>67.138363142393729</v>
      </c>
      <c r="G10">
        <f>A10*'[1]Time Interval'!$AF$6</f>
        <v>28.583236857606277</v>
      </c>
      <c r="I10">
        <f>C10/'[1]Time Interval'!$AI$40</f>
        <v>1243.1563643054806</v>
      </c>
      <c r="J10">
        <f>'[1]Time Interval'!$AA$40*A10</f>
        <v>0.1978460855928971</v>
      </c>
      <c r="K10">
        <f t="shared" si="2"/>
        <v>5037.9348274772119</v>
      </c>
      <c r="M10">
        <f t="shared" si="3"/>
        <v>2.4666666666666677</v>
      </c>
      <c r="P10">
        <f>F10/('[1]Time Interval'!$AI$4^2)</f>
        <v>1488352.8328133202</v>
      </c>
      <c r="Q10">
        <f t="shared" si="4"/>
        <v>11080418.732608324</v>
      </c>
    </row>
    <row r="11" spans="1:18" x14ac:dyDescent="0.3">
      <c r="A11">
        <f t="shared" si="0"/>
        <v>180</v>
      </c>
      <c r="B11">
        <v>36</v>
      </c>
      <c r="C11">
        <v>31.599999999999998</v>
      </c>
      <c r="D11">
        <v>13.202185792349729</v>
      </c>
      <c r="E11">
        <v>106.53240000000001</v>
      </c>
      <c r="F11">
        <f t="shared" si="1"/>
        <v>75.350687064429522</v>
      </c>
      <c r="G11">
        <f>A11*'[1]Time Interval'!$AF$6</f>
        <v>31.181712935570484</v>
      </c>
      <c r="I11">
        <f>C11/'[1]Time Interval'!$AI$40</f>
        <v>1327.1534159477426</v>
      </c>
      <c r="J11">
        <f>'[1]Time Interval'!$AA$40*A11</f>
        <v>0.21583209337406958</v>
      </c>
      <c r="K11">
        <f t="shared" si="2"/>
        <v>4988.9807240583204</v>
      </c>
      <c r="M11">
        <f t="shared" si="3"/>
        <v>2.3935430463576153</v>
      </c>
      <c r="P11">
        <f>F11/('[1]Time Interval'!$AI$4^2)</f>
        <v>1670407.2500087346</v>
      </c>
      <c r="Q11">
        <f t="shared" si="4"/>
        <v>11164842.8294515</v>
      </c>
    </row>
    <row r="12" spans="1:18" x14ac:dyDescent="0.3">
      <c r="A12">
        <f t="shared" si="0"/>
        <v>195</v>
      </c>
      <c r="B12">
        <v>39</v>
      </c>
      <c r="C12">
        <v>33.6</v>
      </c>
      <c r="D12">
        <v>14.382513661202186</v>
      </c>
      <c r="E12">
        <v>118.2012</v>
      </c>
      <c r="F12">
        <f t="shared" si="1"/>
        <v>84.421010986465305</v>
      </c>
      <c r="G12">
        <f>A12*'[1]Time Interval'!$AF$6</f>
        <v>33.780189013534695</v>
      </c>
      <c r="I12">
        <f>C12/'[1]Time Interval'!$AI$40</f>
        <v>1411.1504675900051</v>
      </c>
      <c r="J12">
        <f>'[1]Time Interval'!$AA$40*A12</f>
        <v>0.23381810115524204</v>
      </c>
      <c r="K12">
        <f t="shared" si="2"/>
        <v>4950.4163644673918</v>
      </c>
      <c r="M12">
        <f t="shared" si="3"/>
        <v>2.3361702127659574</v>
      </c>
      <c r="P12">
        <f>F12/('[1]Time Interval'!$AI$4^2)</f>
        <v>1871482.1894627181</v>
      </c>
      <c r="Q12">
        <f t="shared" si="4"/>
        <v>11327803.222773589</v>
      </c>
    </row>
    <row r="13" spans="1:18" x14ac:dyDescent="0.3">
      <c r="A13">
        <f t="shared" si="0"/>
        <v>210</v>
      </c>
      <c r="B13">
        <v>42</v>
      </c>
      <c r="C13">
        <v>36.799999999999997</v>
      </c>
      <c r="D13">
        <v>15.016393442622951</v>
      </c>
      <c r="E13">
        <v>128.90279999999998</v>
      </c>
      <c r="F13">
        <f t="shared" si="1"/>
        <v>92.524134908501082</v>
      </c>
      <c r="G13">
        <f>A13*'[1]Time Interval'!$AF$6</f>
        <v>36.378665091498902</v>
      </c>
      <c r="I13">
        <f>C13/'[1]Time Interval'!$AI$40</f>
        <v>1545.5457502176243</v>
      </c>
      <c r="J13">
        <f>'[1]Time Interval'!$AA$40*A13</f>
        <v>0.25180410893641453</v>
      </c>
      <c r="K13">
        <f t="shared" si="2"/>
        <v>5085.7378139588491</v>
      </c>
      <c r="M13">
        <f t="shared" si="3"/>
        <v>2.450655021834061</v>
      </c>
      <c r="N13">
        <f>AVERAGE(K1:K17)</f>
        <v>5060.7952901998678</v>
      </c>
      <c r="P13">
        <f>F13/('[1]Time Interval'!$AI$4^2)</f>
        <v>2051115.8129161322</v>
      </c>
      <c r="Q13">
        <f t="shared" si="4"/>
        <v>11325916.563896175</v>
      </c>
      <c r="R13">
        <f>_xlfn.STDEV.P(Q1:Q25)*100/R14</f>
        <v>1.0367787677895561</v>
      </c>
    </row>
    <row r="14" spans="1:18" x14ac:dyDescent="0.3">
      <c r="A14">
        <f t="shared" si="0"/>
        <v>225</v>
      </c>
      <c r="B14">
        <v>45</v>
      </c>
      <c r="C14">
        <v>39.199999999999996</v>
      </c>
      <c r="D14">
        <v>15.606557377049182</v>
      </c>
      <c r="E14">
        <v>139.19880000000001</v>
      </c>
      <c r="F14">
        <f t="shared" si="1"/>
        <v>100.2216588305369</v>
      </c>
      <c r="G14">
        <f>A14*'[1]Time Interval'!$AF$6</f>
        <v>38.97714116946311</v>
      </c>
      <c r="I14">
        <f>C14/'[1]Time Interval'!$AI$40</f>
        <v>1646.3422121883389</v>
      </c>
      <c r="J14">
        <f>'[1]Time Interval'!$AA$40*A14</f>
        <v>0.26979011671758696</v>
      </c>
      <c r="K14">
        <f t="shared" si="2"/>
        <v>5104.0447992884165</v>
      </c>
      <c r="M14">
        <f t="shared" si="3"/>
        <v>2.5117647058823525</v>
      </c>
      <c r="P14">
        <f>F14/('[1]Time Interval'!$AI$4^2)</f>
        <v>2221757.916756405</v>
      </c>
      <c r="Q14">
        <f t="shared" si="4"/>
        <v>11263036.142141247</v>
      </c>
      <c r="R14">
        <f>AVERAGE(Q1:Q25)</f>
        <v>11218084.817298509</v>
      </c>
    </row>
    <row r="15" spans="1:18" x14ac:dyDescent="0.3">
      <c r="A15">
        <f t="shared" si="0"/>
        <v>240</v>
      </c>
      <c r="B15">
        <v>48</v>
      </c>
      <c r="C15">
        <v>42</v>
      </c>
      <c r="D15">
        <v>15.213114754098362</v>
      </c>
      <c r="E15">
        <v>149.6508</v>
      </c>
      <c r="F15">
        <f t="shared" si="1"/>
        <v>108.07518275257269</v>
      </c>
      <c r="G15">
        <f>A15*'[1]Time Interval'!$AF$6</f>
        <v>41.575617247427317</v>
      </c>
      <c r="I15">
        <f>C15/'[1]Time Interval'!$AI$40</f>
        <v>1763.9380844875061</v>
      </c>
      <c r="J15">
        <f>'[1]Time Interval'!$AA$40*A15</f>
        <v>0.28777612449875944</v>
      </c>
      <c r="K15">
        <f t="shared" si="2"/>
        <v>5172.1450253833673</v>
      </c>
      <c r="M15">
        <f t="shared" si="3"/>
        <v>2.7607758620689653</v>
      </c>
      <c r="P15">
        <f>F15/('[1]Time Interval'!$AI$4^2)</f>
        <v>2395858.2973709628</v>
      </c>
      <c r="Q15">
        <f t="shared" si="4"/>
        <v>11212237.307190301</v>
      </c>
    </row>
    <row r="16" spans="1:18" x14ac:dyDescent="0.3">
      <c r="A16">
        <f t="shared" si="0"/>
        <v>255</v>
      </c>
      <c r="B16">
        <v>51</v>
      </c>
      <c r="C16">
        <v>44.400000000000006</v>
      </c>
      <c r="D16">
        <v>15.584699453551913</v>
      </c>
      <c r="E16">
        <v>162.31800000000001</v>
      </c>
      <c r="F16">
        <f t="shared" si="1"/>
        <v>118.14390667460849</v>
      </c>
      <c r="G16">
        <f>A16*'[1]Time Interval'!$AF$6</f>
        <v>44.174093325391524</v>
      </c>
      <c r="I16">
        <f>C16/'[1]Time Interval'!$AI$40</f>
        <v>1864.7345464582211</v>
      </c>
      <c r="J16">
        <f>'[1]Time Interval'!$AA$40*A16</f>
        <v>0.30576213227993188</v>
      </c>
      <c r="K16">
        <f t="shared" si="2"/>
        <v>5188.7815328479091</v>
      </c>
      <c r="M16">
        <f t="shared" si="3"/>
        <v>2.8489481065918656</v>
      </c>
      <c r="P16">
        <f>F16/('[1]Time Interval'!$AI$4^2)</f>
        <v>2619066.2081803735</v>
      </c>
      <c r="Q16">
        <f t="shared" si="4"/>
        <v>11369885.076369325</v>
      </c>
    </row>
    <row r="17" spans="1:17" x14ac:dyDescent="0.3">
      <c r="A17">
        <f t="shared" si="0"/>
        <v>270</v>
      </c>
      <c r="B17">
        <v>54</v>
      </c>
      <c r="C17">
        <v>47.199999999999996</v>
      </c>
      <c r="D17">
        <v>16.196721311475407</v>
      </c>
      <c r="E17">
        <v>171.66240000000002</v>
      </c>
      <c r="F17">
        <f t="shared" si="1"/>
        <v>124.88983059664429</v>
      </c>
      <c r="G17">
        <f>A17*'[1]Time Interval'!$AF$6</f>
        <v>46.772569403355732</v>
      </c>
      <c r="I17">
        <f>C17/'[1]Time Interval'!$AI$40</f>
        <v>1982.3304187573876</v>
      </c>
      <c r="J17">
        <f>'[1]Time Interval'!$AA$40*A17</f>
        <v>0.32374814006110436</v>
      </c>
      <c r="K17">
        <f t="shared" si="2"/>
        <v>5250.3170043627815</v>
      </c>
      <c r="M17">
        <f t="shared" si="3"/>
        <v>2.9141700404858302</v>
      </c>
      <c r="P17">
        <f>F17/('[1]Time Interval'!$AI$4^2)</f>
        <v>2768612.8236975051</v>
      </c>
      <c r="Q17">
        <f t="shared" si="4"/>
        <v>11197353.875681786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L1" workbookViewId="0">
      <selection activeCell="R14" sqref="R14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8</v>
      </c>
      <c r="D1">
        <v>7.8032786885245891</v>
      </c>
      <c r="E1">
        <v>18.6264</v>
      </c>
      <c r="F1">
        <f t="shared" ref="F1:F16" si="0">E1-G1</f>
        <v>10.827511552966889</v>
      </c>
      <c r="G1">
        <f>A1*'[1]Time Interval'!$AF$8</f>
        <v>7.7988884470331099</v>
      </c>
      <c r="I1">
        <f>C1/'[1]Time Interval'!$AI$42</f>
        <v>335.98820656904877</v>
      </c>
      <c r="J1">
        <f>'[1]Time Interval'!$AA$42*A1</f>
        <v>2.3970703658537058E-2</v>
      </c>
      <c r="K1">
        <f t="shared" ref="K1:K16" si="1">I1/(J1^0.92053)</f>
        <v>10420.210265423339</v>
      </c>
      <c r="M1">
        <f t="shared" ref="M1:M16" si="2">C1/D1</f>
        <v>1.0252100840336136</v>
      </c>
      <c r="P1">
        <f>F1/('[1]Time Interval'!$AI$4^2)</f>
        <v>240029.04953161566</v>
      </c>
      <c r="Q1">
        <f>P1/(J1^1.257)</f>
        <v>26121917.968659941</v>
      </c>
    </row>
    <row r="2" spans="1:18" x14ac:dyDescent="0.3">
      <c r="A2">
        <v>45</v>
      </c>
      <c r="B2">
        <v>9</v>
      </c>
      <c r="C2">
        <v>12</v>
      </c>
      <c r="D2">
        <v>9.9890710382513674</v>
      </c>
      <c r="E2">
        <v>30.654000000000003</v>
      </c>
      <c r="F2">
        <f t="shared" si="0"/>
        <v>18.955667329450339</v>
      </c>
      <c r="G2">
        <f>A2*'[1]Time Interval'!$AF$8</f>
        <v>11.698332670549664</v>
      </c>
      <c r="I2">
        <f>C2/'[1]Time Interval'!$AI$42</f>
        <v>503.98230985357316</v>
      </c>
      <c r="J2">
        <f>'[1]Time Interval'!$AA$42*A2</f>
        <v>3.5956055487805588E-2</v>
      </c>
      <c r="K2">
        <f t="shared" si="1"/>
        <v>10761.441641235047</v>
      </c>
      <c r="M2">
        <f t="shared" si="2"/>
        <v>1.2013129102844637</v>
      </c>
      <c r="P2">
        <f>F2/('[1]Time Interval'!$AI$4^2)</f>
        <v>420217.59016998921</v>
      </c>
      <c r="Q2">
        <f t="shared" ref="Q2:Q16" si="3">P2/(J2^1.257)</f>
        <v>27470639.59311891</v>
      </c>
    </row>
    <row r="3" spans="1:18" x14ac:dyDescent="0.3">
      <c r="A3">
        <v>60</v>
      </c>
      <c r="B3">
        <v>12</v>
      </c>
      <c r="C3">
        <v>15.799999999999999</v>
      </c>
      <c r="D3">
        <v>10.994535519125684</v>
      </c>
      <c r="E3">
        <v>43.602000000000004</v>
      </c>
      <c r="F3">
        <f t="shared" si="0"/>
        <v>28.004223105933782</v>
      </c>
      <c r="G3">
        <f>A3*'[1]Time Interval'!$AF$8</f>
        <v>15.59777689406622</v>
      </c>
      <c r="I3">
        <f>C3/'[1]Time Interval'!$AI$42</f>
        <v>663.57670797387129</v>
      </c>
      <c r="J3">
        <f>'[1]Time Interval'!$AA$42*A3</f>
        <v>4.7941407317074115E-2</v>
      </c>
      <c r="K3">
        <f t="shared" si="1"/>
        <v>10872.675852014627</v>
      </c>
      <c r="M3">
        <f t="shared" si="2"/>
        <v>1.4370775347912523</v>
      </c>
      <c r="P3">
        <f>F3/('[1]Time Interval'!$AI$4^2)</f>
        <v>620809.96377664641</v>
      </c>
      <c r="Q3">
        <f t="shared" si="3"/>
        <v>28268660.488053344</v>
      </c>
    </row>
    <row r="4" spans="1:18" x14ac:dyDescent="0.3">
      <c r="A4">
        <v>75</v>
      </c>
      <c r="B4">
        <v>15</v>
      </c>
      <c r="C4">
        <v>19.2</v>
      </c>
      <c r="D4">
        <v>12.415300546448087</v>
      </c>
      <c r="E4">
        <v>55.879200000000004</v>
      </c>
      <c r="F4">
        <f t="shared" si="0"/>
        <v>36.381978882417229</v>
      </c>
      <c r="G4">
        <f>A4*'[1]Time Interval'!$AF$8</f>
        <v>19.497221117582775</v>
      </c>
      <c r="I4">
        <f>C4/'[1]Time Interval'!$AI$42</f>
        <v>806.37169576571705</v>
      </c>
      <c r="J4">
        <f>'[1]Time Interval'!$AA$42*A4</f>
        <v>5.9926759146342642E-2</v>
      </c>
      <c r="K4">
        <f t="shared" si="1"/>
        <v>10759.002490439727</v>
      </c>
      <c r="M4">
        <f t="shared" si="2"/>
        <v>1.5464788732394366</v>
      </c>
      <c r="P4">
        <f>F4/('[1]Time Interval'!$AI$4^2)</f>
        <v>806531.74725387653</v>
      </c>
      <c r="Q4">
        <f t="shared" si="3"/>
        <v>27742917.604529247</v>
      </c>
    </row>
    <row r="5" spans="1:18" x14ac:dyDescent="0.3">
      <c r="A5">
        <v>90</v>
      </c>
      <c r="B5">
        <v>18</v>
      </c>
      <c r="C5">
        <v>22.8</v>
      </c>
      <c r="D5">
        <v>13.202185792349727</v>
      </c>
      <c r="E5">
        <v>70.2</v>
      </c>
      <c r="F5">
        <f t="shared" si="0"/>
        <v>46.803334658900674</v>
      </c>
      <c r="G5">
        <f>A5*'[1]Time Interval'!$AF$8</f>
        <v>23.396665341099329</v>
      </c>
      <c r="I5">
        <f>C5/'[1]Time Interval'!$AI$42</f>
        <v>957.56638872178905</v>
      </c>
      <c r="J5">
        <f>'[1]Time Interval'!$AA$42*A5</f>
        <v>7.1912110975611176E-2</v>
      </c>
      <c r="K5">
        <f t="shared" si="1"/>
        <v>10802.316904728454</v>
      </c>
      <c r="M5">
        <f t="shared" si="2"/>
        <v>1.7269867549668874</v>
      </c>
      <c r="P5">
        <f>F5/('[1]Time Interval'!$AI$4^2)</f>
        <v>1037556.9564742452</v>
      </c>
      <c r="Q5">
        <f t="shared" si="3"/>
        <v>28379960.407619216</v>
      </c>
    </row>
    <row r="6" spans="1:18" x14ac:dyDescent="0.3">
      <c r="A6">
        <v>105</v>
      </c>
      <c r="B6">
        <v>21</v>
      </c>
      <c r="C6">
        <v>26.200000000000003</v>
      </c>
      <c r="D6">
        <v>13.595628415300546</v>
      </c>
      <c r="E6">
        <v>83.272800000000004</v>
      </c>
      <c r="F6">
        <f t="shared" si="0"/>
        <v>55.976690435384114</v>
      </c>
      <c r="G6">
        <f>A6*'[1]Time Interval'!$AF$8</f>
        <v>27.296109564615886</v>
      </c>
      <c r="I6">
        <f>C6/'[1]Time Interval'!$AI$42</f>
        <v>1100.3613765136349</v>
      </c>
      <c r="J6">
        <f>'[1]Time Interval'!$AA$42*A6</f>
        <v>8.3897462804879697E-2</v>
      </c>
      <c r="K6">
        <f t="shared" si="1"/>
        <v>10771.019942250532</v>
      </c>
      <c r="M6">
        <f t="shared" si="2"/>
        <v>1.9270900321543412</v>
      </c>
      <c r="N6">
        <f>STDEV(K1:K26)/AVERAGE(K1:K26)*100</f>
        <v>1.3958955336562997</v>
      </c>
      <c r="P6">
        <f>F6/('[1]Time Interval'!$AI$4^2)</f>
        <v>1240915.9515003306</v>
      </c>
      <c r="Q6">
        <f t="shared" si="3"/>
        <v>27963407.492027037</v>
      </c>
    </row>
    <row r="7" spans="1:18" x14ac:dyDescent="0.3">
      <c r="A7">
        <v>120</v>
      </c>
      <c r="B7">
        <v>24</v>
      </c>
      <c r="C7">
        <v>29.2</v>
      </c>
      <c r="D7">
        <v>13.005464480874316</v>
      </c>
      <c r="E7">
        <v>98.342399999999998</v>
      </c>
      <c r="F7">
        <f t="shared" si="0"/>
        <v>67.146846211867555</v>
      </c>
      <c r="G7">
        <f>A7*'[1]Time Interval'!$AF$8</f>
        <v>31.19555378813244</v>
      </c>
      <c r="I7">
        <f>C7/'[1]Time Interval'!$AI$42</f>
        <v>1226.3569539770281</v>
      </c>
      <c r="J7">
        <f>'[1]Time Interval'!$AA$42*A7</f>
        <v>9.5882814634148231E-2</v>
      </c>
      <c r="K7">
        <f t="shared" si="1"/>
        <v>10615.85708271998</v>
      </c>
      <c r="M7">
        <f t="shared" si="2"/>
        <v>2.2452100840336136</v>
      </c>
      <c r="P7">
        <f>F7/('[1]Time Interval'!$AI$4^2)</f>
        <v>1488540.8892372688</v>
      </c>
      <c r="Q7">
        <f t="shared" si="3"/>
        <v>28360417.226436663</v>
      </c>
    </row>
    <row r="8" spans="1:18" x14ac:dyDescent="0.3">
      <c r="A8">
        <v>135</v>
      </c>
      <c r="B8">
        <v>27</v>
      </c>
      <c r="C8">
        <v>32.599999999999994</v>
      </c>
      <c r="D8">
        <v>13.005464480874318</v>
      </c>
      <c r="E8">
        <v>112.3044</v>
      </c>
      <c r="F8">
        <f t="shared" si="0"/>
        <v>77.209401988351004</v>
      </c>
      <c r="G8">
        <f>A8*'[1]Time Interval'!$AF$8</f>
        <v>35.094998011648997</v>
      </c>
      <c r="I8">
        <f>C8/'[1]Time Interval'!$AI$42</f>
        <v>1369.1519417688735</v>
      </c>
      <c r="J8">
        <f>'[1]Time Interval'!$AA$42*A8</f>
        <v>0.10786816646341675</v>
      </c>
      <c r="K8">
        <f t="shared" si="1"/>
        <v>10634.140164500244</v>
      </c>
      <c r="M8">
        <f t="shared" si="2"/>
        <v>2.5066386554621842</v>
      </c>
      <c r="P8">
        <f>F8/('[1]Time Interval'!$AI$4^2)</f>
        <v>1711612.0618767813</v>
      </c>
      <c r="Q8">
        <f t="shared" si="3"/>
        <v>28122793.918848928</v>
      </c>
    </row>
    <row r="9" spans="1:18" x14ac:dyDescent="0.3">
      <c r="A9">
        <v>150</v>
      </c>
      <c r="B9">
        <v>30</v>
      </c>
      <c r="C9">
        <v>35.4</v>
      </c>
      <c r="D9">
        <v>13.202185792349724</v>
      </c>
      <c r="E9">
        <v>124.8468</v>
      </c>
      <c r="F9">
        <f t="shared" si="0"/>
        <v>85.852357764834451</v>
      </c>
      <c r="G9">
        <f>A9*'[1]Time Interval'!$AF$8</f>
        <v>38.99444223516555</v>
      </c>
      <c r="I9">
        <f>C9/'[1]Time Interval'!$AI$42</f>
        <v>1486.7478140680407</v>
      </c>
      <c r="J9">
        <f>'[1]Time Interval'!$AA$42*A9</f>
        <v>0.11985351829268528</v>
      </c>
      <c r="K9">
        <f t="shared" si="1"/>
        <v>10480.135540592555</v>
      </c>
      <c r="M9">
        <f t="shared" si="2"/>
        <v>2.6813741721854312</v>
      </c>
      <c r="N9">
        <f>AVERAGE(K1:K16)</f>
        <v>10626.043820908391</v>
      </c>
      <c r="P9">
        <f>F9/('[1]Time Interval'!$AI$4^2)</f>
        <v>1903212.9158702965</v>
      </c>
      <c r="Q9">
        <f t="shared" si="3"/>
        <v>27391974.37685921</v>
      </c>
    </row>
    <row r="10" spans="1:18" x14ac:dyDescent="0.3">
      <c r="A10">
        <v>165</v>
      </c>
      <c r="B10">
        <v>33</v>
      </c>
      <c r="C10">
        <v>39.4</v>
      </c>
      <c r="D10">
        <v>14.207650273224045</v>
      </c>
      <c r="E10">
        <v>141.6636</v>
      </c>
      <c r="F10">
        <f t="shared" si="0"/>
        <v>98.769713541317898</v>
      </c>
      <c r="G10">
        <f>A10*'[1]Time Interval'!$AF$8</f>
        <v>42.893886458682104</v>
      </c>
      <c r="I10">
        <f>C10/'[1]Time Interval'!$AI$42</f>
        <v>1654.7419173525652</v>
      </c>
      <c r="J10">
        <f>'[1]Time Interval'!$AA$42*A10</f>
        <v>0.13183887012195381</v>
      </c>
      <c r="K10">
        <f t="shared" si="1"/>
        <v>10684.560210707876</v>
      </c>
      <c r="M10">
        <f t="shared" si="2"/>
        <v>2.7731538461538459</v>
      </c>
      <c r="P10">
        <f>F10/('[1]Time Interval'!$AI$4^2)</f>
        <v>2189570.5534792314</v>
      </c>
      <c r="Q10">
        <f t="shared" si="3"/>
        <v>27955309.126963101</v>
      </c>
    </row>
    <row r="11" spans="1:18" x14ac:dyDescent="0.3">
      <c r="A11">
        <v>180</v>
      </c>
      <c r="B11">
        <v>36</v>
      </c>
      <c r="C11">
        <v>42.8</v>
      </c>
      <c r="D11">
        <v>14.994535519125684</v>
      </c>
      <c r="E11">
        <v>156.12479999999999</v>
      </c>
      <c r="F11">
        <f t="shared" si="0"/>
        <v>109.33146931780134</v>
      </c>
      <c r="G11">
        <f>A11*'[1]Time Interval'!$AF$8</f>
        <v>46.793330682198658</v>
      </c>
      <c r="I11">
        <f>C11/'[1]Time Interval'!$AI$42</f>
        <v>1797.5369051444109</v>
      </c>
      <c r="J11">
        <f>'[1]Time Interval'!$AA$42*A11</f>
        <v>0.14382422195122235</v>
      </c>
      <c r="K11">
        <f t="shared" si="1"/>
        <v>10713.187206639512</v>
      </c>
      <c r="M11">
        <f t="shared" si="2"/>
        <v>2.8543731778425654</v>
      </c>
      <c r="P11">
        <f>F11/('[1]Time Interval'!$AI$4^2)</f>
        <v>2423708.2117964565</v>
      </c>
      <c r="Q11">
        <f t="shared" si="3"/>
        <v>27738659.43219417</v>
      </c>
    </row>
    <row r="12" spans="1:18" x14ac:dyDescent="0.3">
      <c r="A12">
        <v>195</v>
      </c>
      <c r="B12">
        <v>39</v>
      </c>
      <c r="C12">
        <v>45.6</v>
      </c>
      <c r="D12">
        <v>14.601092896174865</v>
      </c>
      <c r="E12">
        <v>171.28800000000001</v>
      </c>
      <c r="F12">
        <f t="shared" si="0"/>
        <v>120.5952250942848</v>
      </c>
      <c r="G12">
        <f>A12*'[1]Time Interval'!$AF$8</f>
        <v>50.692774905715211</v>
      </c>
      <c r="I12">
        <f>C12/'[1]Time Interval'!$AI$42</f>
        <v>1915.1327774435781</v>
      </c>
      <c r="J12">
        <f>'[1]Time Interval'!$AA$42*A12</f>
        <v>0.15580957378049087</v>
      </c>
      <c r="K12">
        <f t="shared" si="1"/>
        <v>10603.279415407173</v>
      </c>
      <c r="M12">
        <f t="shared" si="2"/>
        <v>3.1230538922155686</v>
      </c>
      <c r="P12">
        <f>F12/('[1]Time Interval'!$AI$4^2)</f>
        <v>2673408.1155979666</v>
      </c>
      <c r="Q12">
        <f t="shared" si="3"/>
        <v>27667787.322852999</v>
      </c>
    </row>
    <row r="13" spans="1:18" x14ac:dyDescent="0.3">
      <c r="A13">
        <v>210</v>
      </c>
      <c r="B13">
        <v>42</v>
      </c>
      <c r="C13">
        <v>48.599999999999994</v>
      </c>
      <c r="D13">
        <v>14.601092896174862</v>
      </c>
      <c r="E13">
        <v>184.57920000000001</v>
      </c>
      <c r="F13">
        <f t="shared" si="0"/>
        <v>129.98698087076824</v>
      </c>
      <c r="G13">
        <f>A13*'[1]Time Interval'!$AF$8</f>
        <v>54.592219129231772</v>
      </c>
      <c r="I13">
        <f>C13/'[1]Time Interval'!$AI$42</f>
        <v>2041.128354906971</v>
      </c>
      <c r="J13">
        <f>'[1]Time Interval'!$AA$42*A13</f>
        <v>0.16779492560975939</v>
      </c>
      <c r="K13">
        <f t="shared" si="1"/>
        <v>10555.642328884598</v>
      </c>
      <c r="M13">
        <f t="shared" si="2"/>
        <v>3.3285179640718563</v>
      </c>
      <c r="P13">
        <f>F13/('[1]Time Interval'!$AI$4^2)</f>
        <v>2881608.6981080514</v>
      </c>
      <c r="Q13">
        <f t="shared" si="3"/>
        <v>27169899.123891082</v>
      </c>
      <c r="R13">
        <f>_xlfn.STDEV.P(Q1:Q25)*100/R14</f>
        <v>2.2890650777382908</v>
      </c>
    </row>
    <row r="14" spans="1:18" x14ac:dyDescent="0.3">
      <c r="A14">
        <v>225</v>
      </c>
      <c r="B14">
        <v>45</v>
      </c>
      <c r="C14">
        <v>51</v>
      </c>
      <c r="D14">
        <v>14.207650273224042</v>
      </c>
      <c r="E14">
        <v>196.56</v>
      </c>
      <c r="F14">
        <f t="shared" si="0"/>
        <v>138.06833664725167</v>
      </c>
      <c r="G14">
        <f>A14*'[1]Time Interval'!$AF$8</f>
        <v>58.491663352748326</v>
      </c>
      <c r="I14">
        <f>C14/'[1]Time Interval'!$AI$42</f>
        <v>2141.9248168776858</v>
      </c>
      <c r="J14">
        <f>'[1]Time Interval'!$AA$42*A14</f>
        <v>0.17978027743902791</v>
      </c>
      <c r="K14">
        <f t="shared" si="1"/>
        <v>10395.28802220237</v>
      </c>
      <c r="M14">
        <f t="shared" si="2"/>
        <v>3.5896153846153851</v>
      </c>
      <c r="P14">
        <f>F14/('[1]Time Interval'!$AI$4^2)</f>
        <v>3060759.755714139</v>
      </c>
      <c r="Q14">
        <f t="shared" si="3"/>
        <v>26461745.621212371</v>
      </c>
      <c r="R14">
        <f>AVERAGE(Q1:Q25)</f>
        <v>27566641.248449001</v>
      </c>
    </row>
    <row r="15" spans="1:18" x14ac:dyDescent="0.3">
      <c r="A15">
        <v>240</v>
      </c>
      <c r="B15">
        <v>48</v>
      </c>
      <c r="C15">
        <v>54.4</v>
      </c>
      <c r="D15">
        <v>14.797814207650273</v>
      </c>
      <c r="E15">
        <v>216.09120000000001</v>
      </c>
      <c r="F15">
        <f t="shared" si="0"/>
        <v>153.70009242373513</v>
      </c>
      <c r="G15">
        <f>A15*'[1]Time Interval'!$AF$8</f>
        <v>62.391107576264879</v>
      </c>
      <c r="I15">
        <f>C15/'[1]Time Interval'!$AI$42</f>
        <v>2284.7198046695316</v>
      </c>
      <c r="J15">
        <f>'[1]Time Interval'!$AA$42*A15</f>
        <v>0.19176562926829646</v>
      </c>
      <c r="K15">
        <f t="shared" si="1"/>
        <v>10448.741128317801</v>
      </c>
      <c r="M15">
        <f t="shared" si="2"/>
        <v>3.6762186115214179</v>
      </c>
      <c r="P15">
        <f>F15/('[1]Time Interval'!$AI$4^2)</f>
        <v>3407291.4091956397</v>
      </c>
      <c r="Q15">
        <f t="shared" si="3"/>
        <v>27162292.428272843</v>
      </c>
    </row>
    <row r="16" spans="1:18" x14ac:dyDescent="0.3">
      <c r="A16">
        <v>255</v>
      </c>
      <c r="B16">
        <v>51</v>
      </c>
      <c r="C16">
        <v>57.8</v>
      </c>
      <c r="D16">
        <v>15.387978142076502</v>
      </c>
      <c r="E16">
        <v>231.70680000000002</v>
      </c>
      <c r="F16">
        <f t="shared" si="0"/>
        <v>165.41624820021858</v>
      </c>
      <c r="G16">
        <f>A16*'[1]Time Interval'!$AF$8</f>
        <v>66.29055179978144</v>
      </c>
      <c r="I16">
        <f>C16/'[1]Time Interval'!$AI$42</f>
        <v>2427.5147924613775</v>
      </c>
      <c r="J16">
        <f>'[1]Time Interval'!$AA$42*A16</f>
        <v>0.20375098109756498</v>
      </c>
      <c r="K16">
        <f t="shared" si="1"/>
        <v>10499.2029384704</v>
      </c>
      <c r="M16">
        <f t="shared" si="2"/>
        <v>3.7561789772727274</v>
      </c>
      <c r="P16">
        <f>F16/('[1]Time Interval'!$AI$4^2)</f>
        <v>3667020.3156425771</v>
      </c>
      <c r="Q16">
        <f t="shared" si="3"/>
        <v>27087877.843644992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RPM</vt:lpstr>
      <vt:lpstr>5 RPM</vt:lpstr>
      <vt:lpstr>10 RPM</vt:lpstr>
      <vt:lpstr>15 RPM</vt:lpstr>
      <vt:lpstr>20 RPM</vt:lpstr>
      <vt:lpstr>30 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2023-03-05T23:53:17Z</dcterms:created>
  <dcterms:modified xsi:type="dcterms:W3CDTF">2023-05-08T07:52:48Z</dcterms:modified>
</cp:coreProperties>
</file>