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23040" windowHeight="9072" firstSheet="2" activeTab="5"/>
  </bookViews>
  <sheets>
    <sheet name="1 RPM" sheetId="1" r:id="rId1"/>
    <sheet name="5 RPM" sheetId="2" r:id="rId2"/>
    <sheet name="10 RPM" sheetId="3" r:id="rId3"/>
    <sheet name="15 RPM" sheetId="4" r:id="rId4"/>
    <sheet name="20 RPM" sheetId="5" r:id="rId5"/>
    <sheet name="25 RPM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G1" i="5" l="1"/>
  <c r="F1" i="5" s="1"/>
  <c r="P1" i="5" s="1"/>
  <c r="G2" i="5"/>
  <c r="F2" i="5" s="1"/>
  <c r="P2" i="5" s="1"/>
  <c r="G3" i="5"/>
  <c r="F3" i="5" s="1"/>
  <c r="P3" i="5" s="1"/>
  <c r="G4" i="5"/>
  <c r="F4" i="5" s="1"/>
  <c r="P4" i="5" s="1"/>
  <c r="G5" i="5"/>
  <c r="F5" i="5" s="1"/>
  <c r="P5" i="5" s="1"/>
  <c r="G6" i="5"/>
  <c r="F6" i="5" s="1"/>
  <c r="P6" i="5" s="1"/>
  <c r="G7" i="5"/>
  <c r="F7" i="5" s="1"/>
  <c r="P7" i="5" s="1"/>
  <c r="G8" i="5"/>
  <c r="F8" i="5" s="1"/>
  <c r="P8" i="5" s="1"/>
  <c r="G9" i="5"/>
  <c r="F9" i="5" s="1"/>
  <c r="P9" i="5" s="1"/>
  <c r="G10" i="5"/>
  <c r="F10" i="5" s="1"/>
  <c r="P10" i="5" s="1"/>
  <c r="G11" i="5"/>
  <c r="F11" i="5" s="1"/>
  <c r="P11" i="5" s="1"/>
  <c r="G12" i="5"/>
  <c r="F12" i="5" s="1"/>
  <c r="P12" i="5" s="1"/>
  <c r="G13" i="5"/>
  <c r="F13" i="5" s="1"/>
  <c r="P13" i="5" s="1"/>
  <c r="G14" i="5"/>
  <c r="F14" i="5" s="1"/>
  <c r="P14" i="5" s="1"/>
  <c r="G15" i="5"/>
  <c r="F15" i="5" s="1"/>
  <c r="P15" i="5" s="1"/>
  <c r="G16" i="5"/>
  <c r="F16" i="5" s="1"/>
  <c r="P16" i="5" s="1"/>
  <c r="G1" i="2"/>
  <c r="F1" i="2" s="1"/>
  <c r="P1" i="2" s="1"/>
  <c r="G2" i="2"/>
  <c r="F2" i="2" s="1"/>
  <c r="P2" i="2" s="1"/>
  <c r="G3" i="2"/>
  <c r="F3" i="2" s="1"/>
  <c r="P3" i="2" s="1"/>
  <c r="G4" i="2"/>
  <c r="F4" i="2" s="1"/>
  <c r="P4" i="2" s="1"/>
  <c r="G5" i="2"/>
  <c r="F5" i="2" s="1"/>
  <c r="P5" i="2" s="1"/>
  <c r="G6" i="2"/>
  <c r="F6" i="2" s="1"/>
  <c r="P6" i="2" s="1"/>
  <c r="G7" i="2"/>
  <c r="F7" i="2" s="1"/>
  <c r="P7" i="2" s="1"/>
  <c r="G8" i="2"/>
  <c r="F8" i="2" s="1"/>
  <c r="P8" i="2" s="1"/>
  <c r="G9" i="2"/>
  <c r="F9" i="2" s="1"/>
  <c r="P9" i="2" s="1"/>
  <c r="G10" i="2"/>
  <c r="F10" i="2" s="1"/>
  <c r="P10" i="2" s="1"/>
  <c r="G11" i="2"/>
  <c r="F11" i="2" s="1"/>
  <c r="P11" i="2" s="1"/>
  <c r="G12" i="2"/>
  <c r="F12" i="2" s="1"/>
  <c r="P12" i="2" s="1"/>
  <c r="G13" i="2"/>
  <c r="F13" i="2" s="1"/>
  <c r="P13" i="2" s="1"/>
  <c r="G14" i="2"/>
  <c r="F14" i="2" s="1"/>
  <c r="P14" i="2" s="1"/>
  <c r="G15" i="2"/>
  <c r="F15" i="2" s="1"/>
  <c r="P15" i="2" s="1"/>
  <c r="G16" i="2"/>
  <c r="F16" i="2" s="1"/>
  <c r="P16" i="2" s="1"/>
  <c r="G17" i="2"/>
  <c r="F17" i="2" s="1"/>
  <c r="P17" i="2" s="1"/>
  <c r="G18" i="2"/>
  <c r="F18" i="2" s="1"/>
  <c r="P18" i="2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" i="1"/>
  <c r="F1" i="1" s="1"/>
  <c r="P1" i="1" s="1"/>
  <c r="I1" i="1" l="1"/>
  <c r="J1" i="1"/>
  <c r="Q1" i="1" s="1"/>
  <c r="M1" i="1"/>
  <c r="K1" i="1" l="1"/>
  <c r="A1" i="6"/>
  <c r="G1" i="6" s="1"/>
  <c r="F1" i="6" s="1"/>
  <c r="P1" i="6" s="1"/>
  <c r="A2" i="6"/>
  <c r="G2" i="6" s="1"/>
  <c r="F2" i="6" s="1"/>
  <c r="P2" i="6" s="1"/>
  <c r="A3" i="6"/>
  <c r="G3" i="6" s="1"/>
  <c r="F3" i="6" s="1"/>
  <c r="P3" i="6" s="1"/>
  <c r="A4" i="6"/>
  <c r="G4" i="6" s="1"/>
  <c r="F4" i="6" s="1"/>
  <c r="P4" i="6" s="1"/>
  <c r="A5" i="6"/>
  <c r="G5" i="6" s="1"/>
  <c r="F5" i="6" s="1"/>
  <c r="P5" i="6" s="1"/>
  <c r="A6" i="6"/>
  <c r="G6" i="6" s="1"/>
  <c r="F6" i="6" s="1"/>
  <c r="P6" i="6" s="1"/>
  <c r="A7" i="6"/>
  <c r="G7" i="6" s="1"/>
  <c r="F7" i="6" s="1"/>
  <c r="P7" i="6" s="1"/>
  <c r="A8" i="6"/>
  <c r="G8" i="6" s="1"/>
  <c r="F8" i="6" s="1"/>
  <c r="P8" i="6" s="1"/>
  <c r="A9" i="6"/>
  <c r="G9" i="6" s="1"/>
  <c r="F9" i="6" s="1"/>
  <c r="P9" i="6" s="1"/>
  <c r="A10" i="6"/>
  <c r="G10" i="6" s="1"/>
  <c r="F10" i="6" s="1"/>
  <c r="P10" i="6" s="1"/>
  <c r="A11" i="6"/>
  <c r="G11" i="6" s="1"/>
  <c r="F11" i="6" s="1"/>
  <c r="P11" i="6" s="1"/>
  <c r="A12" i="6"/>
  <c r="G12" i="6" s="1"/>
  <c r="F12" i="6" s="1"/>
  <c r="P12" i="6" s="1"/>
  <c r="A13" i="6"/>
  <c r="G13" i="6" s="1"/>
  <c r="F13" i="6" s="1"/>
  <c r="P13" i="6" s="1"/>
  <c r="A14" i="6"/>
  <c r="G14" i="6" s="1"/>
  <c r="F14" i="6" s="1"/>
  <c r="P14" i="6" s="1"/>
  <c r="A15" i="6"/>
  <c r="G15" i="6" s="1"/>
  <c r="F15" i="6" s="1"/>
  <c r="P15" i="6" s="1"/>
  <c r="A16" i="6"/>
  <c r="G16" i="6" s="1"/>
  <c r="F16" i="6" s="1"/>
  <c r="P16" i="6" s="1"/>
  <c r="A1" i="4"/>
  <c r="G1" i="4" s="1"/>
  <c r="F1" i="4" s="1"/>
  <c r="P1" i="4" s="1"/>
  <c r="A2" i="4"/>
  <c r="G2" i="4" s="1"/>
  <c r="F2" i="4" s="1"/>
  <c r="P2" i="4" s="1"/>
  <c r="A3" i="4"/>
  <c r="G3" i="4" s="1"/>
  <c r="F3" i="4" s="1"/>
  <c r="P3" i="4" s="1"/>
  <c r="A4" i="4"/>
  <c r="G4" i="4" s="1"/>
  <c r="F4" i="4" s="1"/>
  <c r="P4" i="4" s="1"/>
  <c r="A5" i="4"/>
  <c r="G5" i="4" s="1"/>
  <c r="F5" i="4" s="1"/>
  <c r="P5" i="4" s="1"/>
  <c r="A6" i="4"/>
  <c r="G6" i="4" s="1"/>
  <c r="F6" i="4" s="1"/>
  <c r="P6" i="4" s="1"/>
  <c r="A7" i="4"/>
  <c r="G7" i="4" s="1"/>
  <c r="F7" i="4" s="1"/>
  <c r="P7" i="4" s="1"/>
  <c r="A8" i="4"/>
  <c r="G8" i="4" s="1"/>
  <c r="F8" i="4" s="1"/>
  <c r="P8" i="4" s="1"/>
  <c r="A9" i="4"/>
  <c r="G9" i="4" s="1"/>
  <c r="F9" i="4" s="1"/>
  <c r="P9" i="4" s="1"/>
  <c r="A10" i="4"/>
  <c r="G10" i="4" s="1"/>
  <c r="F10" i="4" s="1"/>
  <c r="P10" i="4" s="1"/>
  <c r="A11" i="4"/>
  <c r="G11" i="4" s="1"/>
  <c r="F11" i="4" s="1"/>
  <c r="P11" i="4" s="1"/>
  <c r="A12" i="4"/>
  <c r="G12" i="4" s="1"/>
  <c r="F12" i="4" s="1"/>
  <c r="P12" i="4" s="1"/>
  <c r="A13" i="4"/>
  <c r="G13" i="4" s="1"/>
  <c r="F13" i="4" s="1"/>
  <c r="P13" i="4" s="1"/>
  <c r="A14" i="4"/>
  <c r="G14" i="4" s="1"/>
  <c r="F14" i="4" s="1"/>
  <c r="P14" i="4" s="1"/>
  <c r="A15" i="4"/>
  <c r="G15" i="4" s="1"/>
  <c r="F15" i="4" s="1"/>
  <c r="P15" i="4" s="1"/>
  <c r="A16" i="4"/>
  <c r="G16" i="4" s="1"/>
  <c r="F16" i="4" s="1"/>
  <c r="P16" i="4" s="1"/>
  <c r="A17" i="4"/>
  <c r="G17" i="4" s="1"/>
  <c r="F17" i="4" s="1"/>
  <c r="P17" i="4" s="1"/>
  <c r="A18" i="4"/>
  <c r="G18" i="4" s="1"/>
  <c r="F18" i="4" s="1"/>
  <c r="P18" i="4" s="1"/>
  <c r="A19" i="4"/>
  <c r="G19" i="4" s="1"/>
  <c r="F19" i="4" s="1"/>
  <c r="P19" i="4" s="1"/>
  <c r="A20" i="4"/>
  <c r="G20" i="4" s="1"/>
  <c r="F20" i="4" s="1"/>
  <c r="P20" i="4" s="1"/>
  <c r="A1" i="3"/>
  <c r="G1" i="3" s="1"/>
  <c r="F1" i="3" s="1"/>
  <c r="P1" i="3" s="1"/>
  <c r="A2" i="3"/>
  <c r="G2" i="3" s="1"/>
  <c r="F2" i="3" s="1"/>
  <c r="P2" i="3" s="1"/>
  <c r="A3" i="3"/>
  <c r="G3" i="3" s="1"/>
  <c r="F3" i="3" s="1"/>
  <c r="P3" i="3" s="1"/>
  <c r="A4" i="3"/>
  <c r="G4" i="3" s="1"/>
  <c r="F4" i="3" s="1"/>
  <c r="P4" i="3" s="1"/>
  <c r="A5" i="3"/>
  <c r="G5" i="3" s="1"/>
  <c r="F5" i="3" s="1"/>
  <c r="P5" i="3" s="1"/>
  <c r="A6" i="3"/>
  <c r="G6" i="3" s="1"/>
  <c r="F6" i="3" s="1"/>
  <c r="P6" i="3" s="1"/>
  <c r="A7" i="3"/>
  <c r="G7" i="3" s="1"/>
  <c r="F7" i="3" s="1"/>
  <c r="P7" i="3" s="1"/>
  <c r="A8" i="3"/>
  <c r="G8" i="3" s="1"/>
  <c r="F8" i="3" s="1"/>
  <c r="P8" i="3" s="1"/>
  <c r="A9" i="3"/>
  <c r="G9" i="3" s="1"/>
  <c r="F9" i="3" s="1"/>
  <c r="P9" i="3" s="1"/>
  <c r="A10" i="3"/>
  <c r="G10" i="3" s="1"/>
  <c r="F10" i="3" s="1"/>
  <c r="P10" i="3" s="1"/>
  <c r="A11" i="3"/>
  <c r="G11" i="3" s="1"/>
  <c r="F11" i="3" s="1"/>
  <c r="P11" i="3" s="1"/>
  <c r="A12" i="3"/>
  <c r="G12" i="3" s="1"/>
  <c r="F12" i="3" s="1"/>
  <c r="P12" i="3" s="1"/>
  <c r="A13" i="3"/>
  <c r="G13" i="3" s="1"/>
  <c r="F13" i="3" s="1"/>
  <c r="P13" i="3" s="1"/>
  <c r="A14" i="3"/>
  <c r="G14" i="3" s="1"/>
  <c r="F14" i="3" s="1"/>
  <c r="P14" i="3" s="1"/>
  <c r="A15" i="3"/>
  <c r="G15" i="3" s="1"/>
  <c r="F15" i="3" s="1"/>
  <c r="P15" i="3" s="1"/>
  <c r="A16" i="3"/>
  <c r="G16" i="3" s="1"/>
  <c r="F16" i="3" s="1"/>
  <c r="P16" i="3" s="1"/>
  <c r="A17" i="3"/>
  <c r="G17" i="3" s="1"/>
  <c r="F17" i="3" s="1"/>
  <c r="P17" i="3" s="1"/>
  <c r="A18" i="3"/>
  <c r="G18" i="3" s="1"/>
  <c r="F18" i="3" s="1"/>
  <c r="P18" i="3" s="1"/>
  <c r="A19" i="3"/>
  <c r="G19" i="3" s="1"/>
  <c r="F19" i="3" s="1"/>
  <c r="P19" i="3" s="1"/>
  <c r="A20" i="3"/>
  <c r="G20" i="3" s="1"/>
  <c r="F20" i="3" s="1"/>
  <c r="P20" i="3" s="1"/>
  <c r="A21" i="3"/>
  <c r="G21" i="3" s="1"/>
  <c r="F21" i="3" s="1"/>
  <c r="P21" i="3" s="1"/>
  <c r="A22" i="3"/>
  <c r="G22" i="3" s="1"/>
  <c r="F22" i="3" s="1"/>
  <c r="P22" i="3" s="1"/>
  <c r="A23" i="3"/>
  <c r="G23" i="3" s="1"/>
  <c r="F23" i="3" s="1"/>
  <c r="P23" i="3" s="1"/>
  <c r="A24" i="3"/>
  <c r="G24" i="3" s="1"/>
  <c r="F24" i="3" s="1"/>
  <c r="P24" i="3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J1" i="6" l="1"/>
  <c r="Q1" i="6" s="1"/>
  <c r="J2" i="6"/>
  <c r="Q2" i="6" s="1"/>
  <c r="J3" i="6"/>
  <c r="Q3" i="6" s="1"/>
  <c r="J4" i="6"/>
  <c r="Q4" i="6" s="1"/>
  <c r="J5" i="6"/>
  <c r="Q5" i="6" s="1"/>
  <c r="J6" i="6"/>
  <c r="Q6" i="6" s="1"/>
  <c r="J7" i="6"/>
  <c r="Q7" i="6" s="1"/>
  <c r="J8" i="6"/>
  <c r="Q8" i="6" s="1"/>
  <c r="J9" i="6"/>
  <c r="Q9" i="6" s="1"/>
  <c r="J10" i="6"/>
  <c r="Q10" i="6" s="1"/>
  <c r="J11" i="6"/>
  <c r="Q11" i="6" s="1"/>
  <c r="J12" i="6"/>
  <c r="Q12" i="6" s="1"/>
  <c r="J13" i="6"/>
  <c r="Q13" i="6" s="1"/>
  <c r="J14" i="6"/>
  <c r="Q14" i="6" s="1"/>
  <c r="J15" i="6"/>
  <c r="Q15" i="6" s="1"/>
  <c r="J16" i="6"/>
  <c r="Q16" i="6" s="1"/>
  <c r="I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J1" i="5"/>
  <c r="Q1" i="5" s="1"/>
  <c r="J2" i="5"/>
  <c r="Q2" i="5" s="1"/>
  <c r="J3" i="5"/>
  <c r="Q3" i="5" s="1"/>
  <c r="J4" i="5"/>
  <c r="Q4" i="5" s="1"/>
  <c r="J5" i="5"/>
  <c r="Q5" i="5" s="1"/>
  <c r="J6" i="5"/>
  <c r="Q6" i="5" s="1"/>
  <c r="J7" i="5"/>
  <c r="Q7" i="5" s="1"/>
  <c r="J8" i="5"/>
  <c r="Q8" i="5" s="1"/>
  <c r="J9" i="5"/>
  <c r="Q9" i="5" s="1"/>
  <c r="J10" i="5"/>
  <c r="Q10" i="5" s="1"/>
  <c r="J11" i="5"/>
  <c r="Q11" i="5" s="1"/>
  <c r="J12" i="5"/>
  <c r="Q12" i="5" s="1"/>
  <c r="J13" i="5"/>
  <c r="Q13" i="5" s="1"/>
  <c r="J14" i="5"/>
  <c r="Q14" i="5" s="1"/>
  <c r="J15" i="5"/>
  <c r="Q15" i="5" s="1"/>
  <c r="J16" i="5"/>
  <c r="Q16" i="5" s="1"/>
  <c r="I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K15" i="5" s="1"/>
  <c r="I16" i="5"/>
  <c r="J1" i="4"/>
  <c r="Q1" i="4" s="1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J16" i="4"/>
  <c r="Q16" i="4" s="1"/>
  <c r="J17" i="4"/>
  <c r="Q17" i="4" s="1"/>
  <c r="J18" i="4"/>
  <c r="Q18" i="4" s="1"/>
  <c r="J19" i="4"/>
  <c r="Q19" i="4" s="1"/>
  <c r="J20" i="4"/>
  <c r="Q20" i="4" s="1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J1" i="3"/>
  <c r="Q1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J17" i="3"/>
  <c r="Q17" i="3" s="1"/>
  <c r="J18" i="3"/>
  <c r="Q18" i="3" s="1"/>
  <c r="J19" i="3"/>
  <c r="Q19" i="3" s="1"/>
  <c r="J20" i="3"/>
  <c r="Q20" i="3" s="1"/>
  <c r="J21" i="3"/>
  <c r="Q21" i="3" s="1"/>
  <c r="J22" i="3"/>
  <c r="Q22" i="3" s="1"/>
  <c r="J23" i="3"/>
  <c r="Q23" i="3" s="1"/>
  <c r="J24" i="3"/>
  <c r="Q24" i="3" s="1"/>
  <c r="I1" i="3"/>
  <c r="I2" i="3"/>
  <c r="I3" i="3"/>
  <c r="I4" i="3"/>
  <c r="I5" i="3"/>
  <c r="I6" i="3"/>
  <c r="I7" i="3"/>
  <c r="I8" i="3"/>
  <c r="I9" i="3"/>
  <c r="K9" i="3" s="1"/>
  <c r="I10" i="3"/>
  <c r="I11" i="3"/>
  <c r="I12" i="3"/>
  <c r="I13" i="3"/>
  <c r="I14" i="3"/>
  <c r="I15" i="3"/>
  <c r="I16" i="3"/>
  <c r="I17" i="3"/>
  <c r="K17" i="3" s="1"/>
  <c r="I18" i="3"/>
  <c r="I19" i="3"/>
  <c r="I20" i="3"/>
  <c r="I21" i="3"/>
  <c r="I22" i="3"/>
  <c r="I23" i="3"/>
  <c r="I24" i="3"/>
  <c r="J1" i="2"/>
  <c r="Q1" i="2" s="1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15" i="2"/>
  <c r="Q15" i="2" s="1"/>
  <c r="J16" i="2"/>
  <c r="Q16" i="2" s="1"/>
  <c r="J17" i="2"/>
  <c r="Q17" i="2" s="1"/>
  <c r="J18" i="2"/>
  <c r="Q18" i="2" s="1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K7" i="5" l="1"/>
  <c r="R14" i="5"/>
  <c r="R13" i="5" s="1"/>
  <c r="R14" i="4"/>
  <c r="R13" i="4" s="1"/>
  <c r="R14" i="6"/>
  <c r="R13" i="6" s="1"/>
  <c r="R14" i="3"/>
  <c r="R13" i="3" s="1"/>
  <c r="R14" i="2"/>
  <c r="R13" i="2" s="1"/>
  <c r="R14" i="1"/>
  <c r="R13" i="1" s="1"/>
  <c r="K13" i="4"/>
  <c r="K5" i="4"/>
  <c r="K1" i="3"/>
  <c r="K14" i="2"/>
  <c r="K6" i="2"/>
  <c r="K11" i="6"/>
  <c r="K3" i="6"/>
  <c r="K9" i="1"/>
  <c r="K18" i="2"/>
  <c r="K10" i="2"/>
  <c r="K2" i="2"/>
  <c r="K14" i="4"/>
  <c r="K6" i="4"/>
  <c r="K13" i="5"/>
  <c r="K5" i="5"/>
  <c r="K16" i="6"/>
  <c r="K8" i="6"/>
  <c r="K22" i="3"/>
  <c r="K14" i="3"/>
  <c r="K12" i="5"/>
  <c r="K4" i="5"/>
  <c r="K15" i="6"/>
  <c r="K7" i="6"/>
  <c r="K14" i="1"/>
  <c r="K15" i="2"/>
  <c r="K12" i="6"/>
  <c r="K4" i="6"/>
  <c r="K6" i="1"/>
  <c r="K7" i="2"/>
  <c r="K18" i="3"/>
  <c r="K10" i="3"/>
  <c r="K2" i="3"/>
  <c r="K16" i="5"/>
  <c r="K8" i="5"/>
  <c r="K19" i="4"/>
  <c r="K11" i="4"/>
  <c r="K3" i="4"/>
  <c r="K13" i="1"/>
  <c r="K5" i="1"/>
  <c r="K18" i="4"/>
  <c r="K10" i="4"/>
  <c r="K2" i="4"/>
  <c r="K9" i="5"/>
  <c r="K1" i="5"/>
  <c r="K13" i="2"/>
  <c r="K9" i="4"/>
  <c r="K5" i="2"/>
  <c r="K17" i="4"/>
  <c r="K10" i="6"/>
  <c r="K1" i="4"/>
  <c r="K11" i="2"/>
  <c r="K3" i="2"/>
  <c r="K19" i="3"/>
  <c r="K11" i="3"/>
  <c r="K3" i="3"/>
  <c r="K23" i="3"/>
  <c r="K15" i="3"/>
  <c r="K7" i="3"/>
  <c r="K6" i="3"/>
  <c r="K20" i="3"/>
  <c r="K12" i="3"/>
  <c r="K4" i="3"/>
  <c r="K10" i="5"/>
  <c r="K2" i="5"/>
  <c r="K13" i="6"/>
  <c r="K5" i="6"/>
  <c r="K11" i="1"/>
  <c r="K16" i="4"/>
  <c r="K8" i="4"/>
  <c r="K2" i="6"/>
  <c r="K12" i="1"/>
  <c r="K3" i="1"/>
  <c r="K12" i="2"/>
  <c r="K4" i="2"/>
  <c r="K10" i="1"/>
  <c r="K2" i="1"/>
  <c r="K24" i="3"/>
  <c r="K16" i="3"/>
  <c r="K8" i="3"/>
  <c r="K15" i="4"/>
  <c r="K7" i="4"/>
  <c r="K14" i="5"/>
  <c r="K6" i="5"/>
  <c r="K9" i="6"/>
  <c r="K1" i="6"/>
  <c r="K4" i="1"/>
  <c r="K16" i="1"/>
  <c r="K1" i="2"/>
  <c r="K8" i="1"/>
  <c r="K17" i="2"/>
  <c r="K9" i="2"/>
  <c r="K15" i="1"/>
  <c r="K7" i="1"/>
  <c r="K16" i="2"/>
  <c r="K8" i="2"/>
  <c r="K21" i="3"/>
  <c r="K13" i="3"/>
  <c r="K5" i="3"/>
  <c r="K20" i="4"/>
  <c r="K12" i="4"/>
  <c r="K4" i="4"/>
  <c r="K11" i="5"/>
  <c r="K3" i="5"/>
  <c r="K14" i="6"/>
  <c r="K6" i="6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N20" i="3" l="1"/>
  <c r="N13" i="6"/>
  <c r="N9" i="6" s="1"/>
  <c r="N13" i="1" l="1"/>
  <c r="N12" i="5"/>
  <c r="N16" i="4"/>
  <c r="N14" i="2"/>
  <c r="N10" i="1"/>
  <c r="N9" i="2"/>
  <c r="N11" i="4"/>
  <c r="N12" i="3"/>
  <c r="N8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5">
          <cell r="AF5">
            <v>0.13049897408256689</v>
          </cell>
        </row>
        <row r="6">
          <cell r="AF6">
            <v>0.17323173853094714</v>
          </cell>
        </row>
        <row r="7">
          <cell r="AF7">
            <v>0.21878154712144229</v>
          </cell>
        </row>
        <row r="36">
          <cell r="AB36">
            <v>0.20137502031442428</v>
          </cell>
          <cell r="AJ36">
            <v>2.3810359541164203E-2</v>
          </cell>
        </row>
        <row r="37">
          <cell r="AB37">
            <v>3.9120381225691822E-2</v>
          </cell>
          <cell r="AJ37">
            <v>2.3810359541164203E-2</v>
          </cell>
        </row>
        <row r="38">
          <cell r="AB38">
            <v>1.8989800283109246E-2</v>
          </cell>
          <cell r="AJ38">
            <v>2.3810359541164203E-2</v>
          </cell>
        </row>
        <row r="39">
          <cell r="AB39">
            <v>1.2592405575712579E-2</v>
          </cell>
          <cell r="AJ39">
            <v>2.3810359541164203E-2</v>
          </cell>
        </row>
        <row r="40">
          <cell r="AB40">
            <v>9.4861139349964926E-3</v>
          </cell>
          <cell r="AJ40">
            <v>2.3810359541164203E-2</v>
          </cell>
        </row>
        <row r="41">
          <cell r="AB41">
            <v>7.5111271059342052E-3</v>
          </cell>
          <cell r="AJ41">
            <v>2.3810359541164203E-2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I1" workbookViewId="0">
      <selection activeCell="N13" sqref="N13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6.6</v>
      </c>
      <c r="D1">
        <v>1.2021857923497254</v>
      </c>
      <c r="E1">
        <v>2.1216000000000004</v>
      </c>
      <c r="F1">
        <f>E1-G1</f>
        <v>1.8767887012158315</v>
      </c>
      <c r="G1">
        <f>A1*'[1]Time Interval'!$AF$2</f>
        <v>0.24481129878416888</v>
      </c>
      <c r="I1">
        <f>C1/'[1]Time Interval'!$AJ$36</f>
        <v>277.19027041946521</v>
      </c>
      <c r="J1">
        <f>'[1]Time Interval'!$AB$36*A1</f>
        <v>6.0412506094327281</v>
      </c>
      <c r="K1">
        <f>I1/(J1^0.6254)</f>
        <v>90.003883520312243</v>
      </c>
      <c r="M1">
        <f t="shared" ref="M1" si="0">C1/D1</f>
        <v>5.4900000000000055</v>
      </c>
      <c r="P1">
        <f>F1/('[1]Time Interval'!$AI$4^2)</f>
        <v>41605.479331127804</v>
      </c>
      <c r="Q1">
        <f>P1/(J1^0.91795)</f>
        <v>7982.0627215949062</v>
      </c>
    </row>
    <row r="2" spans="1:18" x14ac:dyDescent="0.3">
      <c r="A2">
        <f t="shared" ref="A2:A16" si="1">B2*5</f>
        <v>40</v>
      </c>
      <c r="B2">
        <v>8</v>
      </c>
      <c r="C2">
        <v>9</v>
      </c>
      <c r="D2">
        <v>1.3989071038251373</v>
      </c>
      <c r="E2">
        <v>2.6987999999999999</v>
      </c>
      <c r="F2">
        <f t="shared" ref="F2:F16" si="2">E2-G2</f>
        <v>2.3723849349544412</v>
      </c>
      <c r="G2">
        <f>A2*'[1]Time Interval'!$AF$2</f>
        <v>0.32641506504555851</v>
      </c>
      <c r="I2">
        <f>C2/'[1]Time Interval'!$AJ$36</f>
        <v>377.9867323901799</v>
      </c>
      <c r="J2">
        <f>'[1]Time Interval'!$AB$36*A2</f>
        <v>8.0550008125769708</v>
      </c>
      <c r="K2">
        <f t="shared" ref="K2:K16" si="3">I2/(J2^0.6254)</f>
        <v>102.52343225498707</v>
      </c>
      <c r="M2">
        <f t="shared" ref="M2:M16" si="4">C2/D2</f>
        <v>6.4335937499999973</v>
      </c>
      <c r="P2">
        <f>F2/('[1]Time Interval'!$AI$4^2)</f>
        <v>52592.075129599238</v>
      </c>
      <c r="Q2">
        <f t="shared" ref="Q2:Q16" si="5">P2/(J2^0.91795)</f>
        <v>7748.1389437799735</v>
      </c>
    </row>
    <row r="3" spans="1:18" x14ac:dyDescent="0.3">
      <c r="A3">
        <f t="shared" si="1"/>
        <v>75</v>
      </c>
      <c r="B3">
        <v>15</v>
      </c>
      <c r="C3">
        <v>14.2</v>
      </c>
      <c r="D3">
        <v>2.0109289617486343</v>
      </c>
      <c r="E3">
        <v>4.4615999999999998</v>
      </c>
      <c r="F3">
        <f t="shared" si="2"/>
        <v>3.8495717530395774</v>
      </c>
      <c r="G3">
        <f>A3*'[1]Time Interval'!$AF$2</f>
        <v>0.61202824696042213</v>
      </c>
      <c r="I3">
        <f>C3/'[1]Time Interval'!$AJ$36</f>
        <v>596.37906666006154</v>
      </c>
      <c r="J3">
        <f>'[1]Time Interval'!$AB$36*A3</f>
        <v>15.103126523581821</v>
      </c>
      <c r="K3">
        <f t="shared" si="3"/>
        <v>109.17770889616634</v>
      </c>
      <c r="M3">
        <f t="shared" si="4"/>
        <v>7.0614130434782592</v>
      </c>
      <c r="P3">
        <f>F3/('[1]Time Interval'!$AI$4^2)</f>
        <v>85339.003746678412</v>
      </c>
      <c r="Q3">
        <f t="shared" si="5"/>
        <v>7060.2998171886184</v>
      </c>
    </row>
    <row r="4" spans="1:18" x14ac:dyDescent="0.3">
      <c r="A4">
        <f t="shared" si="1"/>
        <v>110</v>
      </c>
      <c r="B4">
        <v>22</v>
      </c>
      <c r="C4">
        <v>15</v>
      </c>
      <c r="D4">
        <v>2.2076502732240453</v>
      </c>
      <c r="E4">
        <v>7.3788000000000009</v>
      </c>
      <c r="F4">
        <f t="shared" si="2"/>
        <v>6.4811585711247153</v>
      </c>
      <c r="G4">
        <f>A4*'[1]Time Interval'!$AF$2</f>
        <v>0.89764142887528586</v>
      </c>
      <c r="I4">
        <f>C4/'[1]Time Interval'!$AJ$36</f>
        <v>629.97788731696642</v>
      </c>
      <c r="J4">
        <f>'[1]Time Interval'!$AB$36*A4</f>
        <v>22.151252234586671</v>
      </c>
      <c r="K4">
        <f t="shared" si="3"/>
        <v>90.763914881629162</v>
      </c>
      <c r="M4">
        <f t="shared" si="4"/>
        <v>6.7945544554455397</v>
      </c>
      <c r="P4">
        <f>F4/('[1]Time Interval'!$AI$4^2)</f>
        <v>143677.18049346947</v>
      </c>
      <c r="Q4">
        <f t="shared" si="5"/>
        <v>8363.3340445978138</v>
      </c>
    </row>
    <row r="5" spans="1:18" x14ac:dyDescent="0.3">
      <c r="A5">
        <f t="shared" si="1"/>
        <v>145</v>
      </c>
      <c r="B5">
        <v>29</v>
      </c>
      <c r="C5">
        <v>20.6</v>
      </c>
      <c r="D5">
        <v>2.9945355191256811</v>
      </c>
      <c r="E5">
        <v>11.232000000000001</v>
      </c>
      <c r="F5">
        <f t="shared" si="2"/>
        <v>10.048745389209852</v>
      </c>
      <c r="G5">
        <f>A5*'[1]Time Interval'!$AF$2</f>
        <v>1.1832546107901496</v>
      </c>
      <c r="I5">
        <f>C5/'[1]Time Interval'!$AJ$36</f>
        <v>865.16963191530067</v>
      </c>
      <c r="J5">
        <f>'[1]Time Interval'!$AB$36*A5</f>
        <v>29.199377945591522</v>
      </c>
      <c r="K5">
        <f t="shared" si="3"/>
        <v>104.87129185152038</v>
      </c>
      <c r="M5">
        <f t="shared" si="4"/>
        <v>6.8791970802919762</v>
      </c>
      <c r="P5">
        <f>F5/('[1]Time Interval'!$AI$4^2)</f>
        <v>222765.01788597277</v>
      </c>
      <c r="Q5">
        <f t="shared" si="5"/>
        <v>10062.532507260628</v>
      </c>
    </row>
    <row r="6" spans="1:18" x14ac:dyDescent="0.3">
      <c r="A6">
        <f t="shared" si="1"/>
        <v>180</v>
      </c>
      <c r="B6">
        <v>36</v>
      </c>
      <c r="C6">
        <v>20.2</v>
      </c>
      <c r="D6">
        <v>3.2131147540983598</v>
      </c>
      <c r="E6">
        <v>12.870000000000001</v>
      </c>
      <c r="F6">
        <f t="shared" si="2"/>
        <v>11.401132207294989</v>
      </c>
      <c r="G6">
        <f>A6*'[1]Time Interval'!$AF$2</f>
        <v>1.4688677927050131</v>
      </c>
      <c r="I6">
        <f>C6/'[1]Time Interval'!$AJ$36</f>
        <v>848.37022158684817</v>
      </c>
      <c r="J6">
        <f>'[1]Time Interval'!$AB$36*A6</f>
        <v>36.247503656596372</v>
      </c>
      <c r="K6">
        <f t="shared" si="3"/>
        <v>89.828240041241855</v>
      </c>
      <c r="M6">
        <f t="shared" si="4"/>
        <v>6.2867346938775528</v>
      </c>
      <c r="P6">
        <f>F6/('[1]Time Interval'!$AI$4^2)</f>
        <v>252745.32508362367</v>
      </c>
      <c r="Q6">
        <f t="shared" si="5"/>
        <v>9361.4645562618825</v>
      </c>
    </row>
    <row r="7" spans="1:18" x14ac:dyDescent="0.3">
      <c r="A7">
        <f t="shared" si="1"/>
        <v>215</v>
      </c>
      <c r="B7">
        <v>43</v>
      </c>
      <c r="C7">
        <v>23.799999999999997</v>
      </c>
      <c r="D7">
        <v>3.6065573770491817</v>
      </c>
      <c r="E7">
        <v>14.0244</v>
      </c>
      <c r="F7">
        <f t="shared" si="2"/>
        <v>12.269919025380123</v>
      </c>
      <c r="G7">
        <f>A7*'[1]Time Interval'!$AF$2</f>
        <v>1.7544809746198768</v>
      </c>
      <c r="I7">
        <f>C7/'[1]Time Interval'!$AJ$36</f>
        <v>999.56491454292006</v>
      </c>
      <c r="J7">
        <f>'[1]Time Interval'!$AB$36*A7</f>
        <v>43.295629367601222</v>
      </c>
      <c r="K7">
        <f t="shared" si="3"/>
        <v>94.706304462568156</v>
      </c>
      <c r="M7">
        <f t="shared" si="4"/>
        <v>6.599090909090906</v>
      </c>
      <c r="P7">
        <f>F7/('[1]Time Interval'!$AI$4^2)</f>
        <v>272004.97428098979</v>
      </c>
      <c r="Q7">
        <f t="shared" si="5"/>
        <v>8558.6058054614114</v>
      </c>
    </row>
    <row r="8" spans="1:18" x14ac:dyDescent="0.3">
      <c r="A8">
        <f t="shared" si="1"/>
        <v>250</v>
      </c>
      <c r="B8">
        <v>50</v>
      </c>
      <c r="C8">
        <v>27</v>
      </c>
      <c r="D8">
        <v>4</v>
      </c>
      <c r="E8">
        <v>17.238000000000003</v>
      </c>
      <c r="F8">
        <f t="shared" si="2"/>
        <v>15.197905843465263</v>
      </c>
      <c r="G8">
        <f>A8*'[1]Time Interval'!$AF$2</f>
        <v>2.0400941565347406</v>
      </c>
      <c r="I8">
        <f>C8/'[1]Time Interval'!$AJ$36</f>
        <v>1133.9601971705397</v>
      </c>
      <c r="J8">
        <f>'[1]Time Interval'!$AB$36*A8</f>
        <v>50.343755078606073</v>
      </c>
      <c r="K8">
        <f t="shared" si="3"/>
        <v>97.768967509262438</v>
      </c>
      <c r="M8">
        <f t="shared" si="4"/>
        <v>6.75</v>
      </c>
      <c r="P8">
        <f>F8/('[1]Time Interval'!$AI$4^2)</f>
        <v>336913.87689892313</v>
      </c>
      <c r="Q8">
        <f t="shared" si="5"/>
        <v>9230.3449236976649</v>
      </c>
    </row>
    <row r="9" spans="1:18" x14ac:dyDescent="0.3">
      <c r="A9">
        <f t="shared" si="1"/>
        <v>285</v>
      </c>
      <c r="B9">
        <v>57</v>
      </c>
      <c r="C9">
        <v>28.6</v>
      </c>
      <c r="D9">
        <v>4</v>
      </c>
      <c r="E9">
        <v>19.858800000000002</v>
      </c>
      <c r="F9">
        <f t="shared" si="2"/>
        <v>17.533092661550398</v>
      </c>
      <c r="G9">
        <f>A9*'[1]Time Interval'!$AF$2</f>
        <v>2.3257073384496043</v>
      </c>
      <c r="I9">
        <f>C9/'[1]Time Interval'!$AJ$36</f>
        <v>1201.1578384843494</v>
      </c>
      <c r="J9">
        <f>'[1]Time Interval'!$AB$36*A9</f>
        <v>57.391880789610923</v>
      </c>
      <c r="K9">
        <f t="shared" si="3"/>
        <v>95.414637306430024</v>
      </c>
      <c r="M9">
        <f t="shared" si="4"/>
        <v>7.15</v>
      </c>
      <c r="P9">
        <f>F9/('[1]Time Interval'!$AI$4^2)</f>
        <v>388681.3277745719</v>
      </c>
      <c r="Q9">
        <f t="shared" si="5"/>
        <v>9441.8457342193979</v>
      </c>
    </row>
    <row r="10" spans="1:18" x14ac:dyDescent="0.3">
      <c r="A10">
        <f t="shared" si="1"/>
        <v>320</v>
      </c>
      <c r="B10">
        <v>64</v>
      </c>
      <c r="C10">
        <v>29.8</v>
      </c>
      <c r="D10">
        <v>3.4098360655737689</v>
      </c>
      <c r="E10">
        <v>19.032000000000004</v>
      </c>
      <c r="F10">
        <f t="shared" si="2"/>
        <v>16.420679479635535</v>
      </c>
      <c r="G10">
        <f>A10*'[1]Time Interval'!$AF$2</f>
        <v>2.611320520364468</v>
      </c>
      <c r="I10">
        <f>C10/'[1]Time Interval'!$AJ$36</f>
        <v>1251.5560694697067</v>
      </c>
      <c r="J10">
        <f>'[1]Time Interval'!$AB$36*A10</f>
        <v>64.440006500615766</v>
      </c>
      <c r="K10">
        <f t="shared" si="3"/>
        <v>92.470757169331989</v>
      </c>
      <c r="M10">
        <f t="shared" si="4"/>
        <v>8.7394230769230816</v>
      </c>
      <c r="N10">
        <f>STDEV(K1:K27)/AVERAGE(K1:K27)*100</f>
        <v>6.0525176873090105</v>
      </c>
      <c r="P10">
        <f>F10/('[1]Time Interval'!$AI$4^2)</f>
        <v>364020.86193851376</v>
      </c>
      <c r="Q10">
        <f t="shared" si="5"/>
        <v>7950.819845833561</v>
      </c>
    </row>
    <row r="11" spans="1:18" x14ac:dyDescent="0.3">
      <c r="A11">
        <f t="shared" si="1"/>
        <v>355</v>
      </c>
      <c r="B11">
        <v>71</v>
      </c>
      <c r="C11">
        <v>30.4</v>
      </c>
      <c r="D11">
        <v>3.781420765027323</v>
      </c>
      <c r="E11">
        <v>22.588800000000003</v>
      </c>
      <c r="F11">
        <f t="shared" si="2"/>
        <v>19.691866297720672</v>
      </c>
      <c r="G11">
        <f>A11*'[1]Time Interval'!$AF$2</f>
        <v>2.8969337022793318</v>
      </c>
      <c r="I11">
        <f>C11/'[1]Time Interval'!$AJ$36</f>
        <v>1276.7551849623853</v>
      </c>
      <c r="J11">
        <f>'[1]Time Interval'!$AB$36*A11</f>
        <v>71.488132211620623</v>
      </c>
      <c r="K11">
        <f t="shared" si="3"/>
        <v>88.403552541609429</v>
      </c>
      <c r="M11">
        <f t="shared" si="4"/>
        <v>8.0393063583815003</v>
      </c>
      <c r="P11">
        <f>F11/('[1]Time Interval'!$AI$4^2)</f>
        <v>436537.97345987486</v>
      </c>
      <c r="Q11">
        <f t="shared" si="5"/>
        <v>8668.1810416237695</v>
      </c>
    </row>
    <row r="12" spans="1:18" x14ac:dyDescent="0.3">
      <c r="A12">
        <f t="shared" si="1"/>
        <v>390</v>
      </c>
      <c r="B12">
        <v>78</v>
      </c>
      <c r="C12">
        <v>34</v>
      </c>
      <c r="D12">
        <v>3.1912568306010929</v>
      </c>
      <c r="E12">
        <v>22.3704</v>
      </c>
      <c r="F12">
        <f t="shared" si="2"/>
        <v>19.187853115805805</v>
      </c>
      <c r="G12">
        <f>A12*'[1]Time Interval'!$AF$2</f>
        <v>3.1825468841941955</v>
      </c>
      <c r="I12">
        <f>C12/'[1]Time Interval'!$AJ$36</f>
        <v>1427.9498779184573</v>
      </c>
      <c r="J12">
        <f>'[1]Time Interval'!$AB$36*A12</f>
        <v>78.536257922625467</v>
      </c>
      <c r="K12">
        <f t="shared" si="3"/>
        <v>93.225786914377522</v>
      </c>
      <c r="M12">
        <f t="shared" si="4"/>
        <v>10.654109589041095</v>
      </c>
      <c r="P12">
        <f>F12/('[1]Time Interval'!$AI$4^2)</f>
        <v>425364.78704352956</v>
      </c>
      <c r="Q12">
        <f t="shared" si="5"/>
        <v>7747.8613600487861</v>
      </c>
    </row>
    <row r="13" spans="1:18" x14ac:dyDescent="0.3">
      <c r="A13">
        <f t="shared" si="1"/>
        <v>425</v>
      </c>
      <c r="B13">
        <v>85</v>
      </c>
      <c r="C13">
        <v>35.4</v>
      </c>
      <c r="D13">
        <v>3.6065573770491799</v>
      </c>
      <c r="E13">
        <v>26.52</v>
      </c>
      <c r="F13">
        <f t="shared" si="2"/>
        <v>23.051839933890939</v>
      </c>
      <c r="G13">
        <f>A13*'[1]Time Interval'!$AF$2</f>
        <v>3.4681600661090588</v>
      </c>
      <c r="I13">
        <f>C13/'[1]Time Interval'!$AJ$36</f>
        <v>1486.7478140680407</v>
      </c>
      <c r="J13">
        <f>'[1]Time Interval'!$AB$36*A13</f>
        <v>85.584383633630324</v>
      </c>
      <c r="K13">
        <f t="shared" si="3"/>
        <v>91.985160670413109</v>
      </c>
      <c r="M13">
        <f t="shared" si="4"/>
        <v>9.8154545454545463</v>
      </c>
      <c r="N13">
        <f>AVERAGE(K1:K16)</f>
        <v>95.556595626298147</v>
      </c>
      <c r="P13">
        <f>F13/('[1]Time Interval'!$AI$4^2)</f>
        <v>511023.35030717507</v>
      </c>
      <c r="Q13">
        <f t="shared" si="5"/>
        <v>8601.9950554791412</v>
      </c>
      <c r="R13">
        <f>_xlfn.STDEV.P(Q1:Q25)*100/R14</f>
        <v>10.371932523884951</v>
      </c>
    </row>
    <row r="14" spans="1:18" x14ac:dyDescent="0.3">
      <c r="A14">
        <f t="shared" si="1"/>
        <v>460</v>
      </c>
      <c r="B14">
        <v>92</v>
      </c>
      <c r="C14">
        <v>39</v>
      </c>
      <c r="D14">
        <v>3.4098360655737707</v>
      </c>
      <c r="E14">
        <v>24.663600000000002</v>
      </c>
      <c r="F14">
        <f t="shared" si="2"/>
        <v>20.90982675197608</v>
      </c>
      <c r="G14">
        <f>A14*'[1]Time Interval'!$AF$2</f>
        <v>3.7537732480239225</v>
      </c>
      <c r="I14">
        <f>C14/'[1]Time Interval'!$AJ$36</f>
        <v>1637.9425070241127</v>
      </c>
      <c r="J14">
        <f>'[1]Time Interval'!$AB$36*A14</f>
        <v>92.632509344635167</v>
      </c>
      <c r="K14">
        <f t="shared" si="3"/>
        <v>96.446129861223625</v>
      </c>
      <c r="M14">
        <f t="shared" si="4"/>
        <v>11.4375</v>
      </c>
      <c r="P14">
        <f>F14/('[1]Time Interval'!$AI$4^2)</f>
        <v>463538.25776083348</v>
      </c>
      <c r="Q14">
        <f t="shared" si="5"/>
        <v>7255.963585633277</v>
      </c>
      <c r="R14">
        <f>AVERAGE(Q1:Q25)</f>
        <v>8303.7771076009885</v>
      </c>
    </row>
    <row r="15" spans="1:18" x14ac:dyDescent="0.3">
      <c r="A15">
        <f t="shared" si="1"/>
        <v>495</v>
      </c>
      <c r="B15">
        <v>99</v>
      </c>
      <c r="C15">
        <v>39.599999999999994</v>
      </c>
      <c r="D15">
        <v>3.6065573770491799</v>
      </c>
      <c r="E15">
        <v>26.083199999999998</v>
      </c>
      <c r="F15">
        <f t="shared" si="2"/>
        <v>22.043813570061211</v>
      </c>
      <c r="G15">
        <f>A15*'[1]Time Interval'!$AF$2</f>
        <v>4.0393864299387863</v>
      </c>
      <c r="I15">
        <f>C15/'[1]Time Interval'!$AJ$36</f>
        <v>1663.1416225167911</v>
      </c>
      <c r="J15">
        <f>'[1]Time Interval'!$AB$36*A15</f>
        <v>99.680635055640025</v>
      </c>
      <c r="K15">
        <f t="shared" si="3"/>
        <v>93.540145392737998</v>
      </c>
      <c r="M15">
        <f t="shared" si="4"/>
        <v>10.98</v>
      </c>
      <c r="P15">
        <f>F15/('[1]Time Interval'!$AI$4^2)</f>
        <v>488676.97747448471</v>
      </c>
      <c r="Q15">
        <f t="shared" si="5"/>
        <v>7151.4992709802664</v>
      </c>
    </row>
    <row r="16" spans="1:18" x14ac:dyDescent="0.3">
      <c r="A16">
        <f t="shared" si="1"/>
        <v>530</v>
      </c>
      <c r="B16">
        <v>106</v>
      </c>
      <c r="C16">
        <v>43.2</v>
      </c>
      <c r="D16">
        <v>3.6065573770491799</v>
      </c>
      <c r="E16">
        <v>29.515200000000004</v>
      </c>
      <c r="F16">
        <f t="shared" si="2"/>
        <v>25.190200388146351</v>
      </c>
      <c r="G16">
        <f>A16*'[1]Time Interval'!$AF$2</f>
        <v>4.3249996118536504</v>
      </c>
      <c r="I16">
        <f>C16/'[1]Time Interval'!$AJ$36</f>
        <v>1814.3363154728636</v>
      </c>
      <c r="J16">
        <f>'[1]Time Interval'!$AB$36*A16</f>
        <v>106.72876076664487</v>
      </c>
      <c r="K16">
        <f t="shared" si="3"/>
        <v>97.775616746958974</v>
      </c>
      <c r="M16">
        <f t="shared" si="4"/>
        <v>11.97818181818182</v>
      </c>
      <c r="P16">
        <f>F16/('[1]Time Interval'!$AI$4^2)</f>
        <v>558427.46757641761</v>
      </c>
      <c r="Q16">
        <f t="shared" si="5"/>
        <v>7675.484507954714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J1" workbookViewId="0">
      <selection activeCell="R14" sqref="R14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8</v>
      </c>
      <c r="D1">
        <v>3.0065359477124183</v>
      </c>
      <c r="E1">
        <v>6.5520000000000005</v>
      </c>
      <c r="F1">
        <f t="shared" ref="F1:F18" si="0">E1-G1</f>
        <v>5.2918159547206525</v>
      </c>
      <c r="G1">
        <f>A1*'[1]Time Interval'!$AF$3</f>
        <v>1.2601840452793485</v>
      </c>
      <c r="I1">
        <f>C1/'[1]Time Interval'!$AJ$37</f>
        <v>335.98820656904877</v>
      </c>
      <c r="J1">
        <f>'[1]Time Interval'!$AB$37*A1</f>
        <v>1.1736114367707546</v>
      </c>
      <c r="K1">
        <f t="shared" ref="K1:K18" si="1">I1/(J1^0.80501)</f>
        <v>295.36310866529817</v>
      </c>
      <c r="M1">
        <f t="shared" ref="M1:M18" si="2">C1/D1</f>
        <v>2.6608695652173915</v>
      </c>
      <c r="P1">
        <f>F1/('[1]Time Interval'!$AI$4^2)</f>
        <v>117311.30903848242</v>
      </c>
      <c r="Q1">
        <f>P1/(J1^1.1208)</f>
        <v>98043.094099674548</v>
      </c>
    </row>
    <row r="2" spans="1:18" x14ac:dyDescent="0.3">
      <c r="A2">
        <v>50</v>
      </c>
      <c r="B2">
        <v>10</v>
      </c>
      <c r="C2">
        <v>11.799999999999999</v>
      </c>
      <c r="D2">
        <v>3.3986928104575185</v>
      </c>
      <c r="E2">
        <v>10.530000000000001</v>
      </c>
      <c r="F2">
        <f t="shared" si="0"/>
        <v>8.4296932578677541</v>
      </c>
      <c r="G2">
        <f>A2*'[1]Time Interval'!$AF$3</f>
        <v>2.1003067421322474</v>
      </c>
      <c r="I2">
        <f>C2/'[1]Time Interval'!$AJ$37</f>
        <v>495.58260468934691</v>
      </c>
      <c r="J2">
        <f>'[1]Time Interval'!$AB$37*A2</f>
        <v>1.9560190612845911</v>
      </c>
      <c r="K2">
        <f t="shared" si="1"/>
        <v>288.77381385700795</v>
      </c>
      <c r="M2">
        <f t="shared" si="2"/>
        <v>3.4719230769230744</v>
      </c>
      <c r="P2">
        <f>F2/('[1]Time Interval'!$AI$4^2)</f>
        <v>186873.15646175723</v>
      </c>
      <c r="Q2">
        <f t="shared" ref="Q2:Q18" si="3">P2/(J2^1.1208)</f>
        <v>88100.012547497725</v>
      </c>
    </row>
    <row r="3" spans="1:18" x14ac:dyDescent="0.3">
      <c r="A3">
        <v>70</v>
      </c>
      <c r="B3">
        <v>14</v>
      </c>
      <c r="C3">
        <v>15.599999999999998</v>
      </c>
      <c r="D3">
        <v>4.5969498910675402</v>
      </c>
      <c r="E3">
        <v>16.036799999999999</v>
      </c>
      <c r="F3">
        <f t="shared" si="0"/>
        <v>13.096370561014853</v>
      </c>
      <c r="G3">
        <f>A3*'[1]Time Interval'!$AF$3</f>
        <v>2.9404294389851464</v>
      </c>
      <c r="I3">
        <f>C3/'[1]Time Interval'!$AJ$37</f>
        <v>655.17700280964505</v>
      </c>
      <c r="J3">
        <f>'[1]Time Interval'!$AB$37*A3</f>
        <v>2.7384266857984274</v>
      </c>
      <c r="K3">
        <f t="shared" si="1"/>
        <v>291.18290179893506</v>
      </c>
      <c r="M3">
        <f t="shared" si="2"/>
        <v>3.3935545023696663</v>
      </c>
      <c r="P3">
        <f>F3/('[1]Time Interval'!$AI$4^2)</f>
        <v>290326.11627302872</v>
      </c>
      <c r="Q3">
        <f t="shared" si="3"/>
        <v>93871.736351568499</v>
      </c>
    </row>
    <row r="4" spans="1:18" x14ac:dyDescent="0.3">
      <c r="A4">
        <v>90</v>
      </c>
      <c r="B4">
        <v>18</v>
      </c>
      <c r="C4">
        <v>18.599999999999998</v>
      </c>
      <c r="D4">
        <v>4.9891067538126368</v>
      </c>
      <c r="E4">
        <v>21.294</v>
      </c>
      <c r="F4">
        <f t="shared" si="0"/>
        <v>17.513447864161954</v>
      </c>
      <c r="G4">
        <f>A4*'[1]Time Interval'!$AF$3</f>
        <v>3.7805521358380454</v>
      </c>
      <c r="I4">
        <f>C4/'[1]Time Interval'!$AJ$37</f>
        <v>781.17258027303831</v>
      </c>
      <c r="J4">
        <f>'[1]Time Interval'!$AB$37*A4</f>
        <v>3.5208343103122641</v>
      </c>
      <c r="K4">
        <f t="shared" si="1"/>
        <v>283.59059658797383</v>
      </c>
      <c r="M4">
        <f t="shared" si="2"/>
        <v>3.7281222707423574</v>
      </c>
      <c r="P4">
        <f>F4/('[1]Time Interval'!$AI$4^2)</f>
        <v>388245.8332454437</v>
      </c>
      <c r="Q4">
        <f t="shared" si="3"/>
        <v>94716.671694944787</v>
      </c>
    </row>
    <row r="5" spans="1:18" x14ac:dyDescent="0.3">
      <c r="A5">
        <v>110</v>
      </c>
      <c r="B5">
        <v>22</v>
      </c>
      <c r="C5">
        <v>21.6</v>
      </c>
      <c r="D5">
        <v>5.2069716775599133</v>
      </c>
      <c r="E5">
        <v>25.802399999999999</v>
      </c>
      <c r="F5">
        <f t="shared" si="0"/>
        <v>21.181725167309054</v>
      </c>
      <c r="G5">
        <f>A5*'[1]Time Interval'!$AF$3</f>
        <v>4.6206748326909439</v>
      </c>
      <c r="I5">
        <f>C5/'[1]Time Interval'!$AJ$37</f>
        <v>907.16815773643179</v>
      </c>
      <c r="J5">
        <f>'[1]Time Interval'!$AB$37*A5</f>
        <v>4.3032419348261008</v>
      </c>
      <c r="K5">
        <f t="shared" si="1"/>
        <v>280.2049932970819</v>
      </c>
      <c r="M5">
        <f t="shared" si="2"/>
        <v>4.1482845188284516</v>
      </c>
      <c r="P5">
        <f>F5/('[1]Time Interval'!$AI$4^2)</f>
        <v>469565.82170128875</v>
      </c>
      <c r="Q5">
        <f t="shared" si="3"/>
        <v>91482.53419985433</v>
      </c>
    </row>
    <row r="6" spans="1:18" x14ac:dyDescent="0.3">
      <c r="A6">
        <v>130</v>
      </c>
      <c r="B6">
        <v>26</v>
      </c>
      <c r="C6">
        <v>25.4</v>
      </c>
      <c r="D6">
        <v>5.9912854030501093</v>
      </c>
      <c r="E6">
        <v>33.009599999999999</v>
      </c>
      <c r="F6">
        <f t="shared" si="0"/>
        <v>27.548802470456156</v>
      </c>
      <c r="G6">
        <f>A6*'[1]Time Interval'!$AF$3</f>
        <v>5.4607975295438429</v>
      </c>
      <c r="I6">
        <f>C6/'[1]Time Interval'!$AJ$37</f>
        <v>1066.7625558567299</v>
      </c>
      <c r="J6">
        <f>'[1]Time Interval'!$AB$37*A6</f>
        <v>5.0856495593399371</v>
      </c>
      <c r="K6">
        <f t="shared" si="1"/>
        <v>288.03935060824034</v>
      </c>
      <c r="M6">
        <f t="shared" si="2"/>
        <v>4.2394909090909083</v>
      </c>
      <c r="P6">
        <f>F6/('[1]Time Interval'!$AI$4^2)</f>
        <v>610713.99835227104</v>
      </c>
      <c r="Q6">
        <f t="shared" si="3"/>
        <v>98665.380544710613</v>
      </c>
    </row>
    <row r="7" spans="1:18" x14ac:dyDescent="0.3">
      <c r="A7">
        <v>150</v>
      </c>
      <c r="B7">
        <v>30</v>
      </c>
      <c r="C7">
        <v>29.2</v>
      </c>
      <c r="D7">
        <v>12.396514161220042</v>
      </c>
      <c r="E7">
        <v>39.78</v>
      </c>
      <c r="F7">
        <f t="shared" si="0"/>
        <v>33.47907977360326</v>
      </c>
      <c r="G7">
        <f>A7*'[1]Time Interval'!$AF$3</f>
        <v>6.3009202263967419</v>
      </c>
      <c r="I7">
        <f>C7/'[1]Time Interval'!$AJ$37</f>
        <v>1226.3569539770281</v>
      </c>
      <c r="J7">
        <f>'[1]Time Interval'!$AB$37*A7</f>
        <v>5.8680571838537734</v>
      </c>
      <c r="K7">
        <f t="shared" si="1"/>
        <v>295.10140114415412</v>
      </c>
      <c r="M7">
        <f t="shared" si="2"/>
        <v>2.3555008787346225</v>
      </c>
      <c r="P7">
        <f>F7/('[1]Time Interval'!$AI$4^2)</f>
        <v>742179.00003525428</v>
      </c>
      <c r="Q7">
        <f t="shared" si="3"/>
        <v>102136.32057608491</v>
      </c>
    </row>
    <row r="8" spans="1:18" x14ac:dyDescent="0.3">
      <c r="A8">
        <v>170</v>
      </c>
      <c r="B8">
        <v>34</v>
      </c>
      <c r="C8">
        <v>31.400000000000002</v>
      </c>
      <c r="D8">
        <v>7.6034858387799575</v>
      </c>
      <c r="E8">
        <v>43.633200000000002</v>
      </c>
      <c r="F8">
        <f t="shared" si="0"/>
        <v>36.49215707675036</v>
      </c>
      <c r="G8">
        <f>A8*'[1]Time Interval'!$AF$3</f>
        <v>7.1410429232496409</v>
      </c>
      <c r="I8">
        <f>C8/'[1]Time Interval'!$AJ$37</f>
        <v>1318.7537107835165</v>
      </c>
      <c r="J8">
        <f>'[1]Time Interval'!$AB$37*A8</f>
        <v>6.6504648083676097</v>
      </c>
      <c r="K8">
        <f t="shared" si="1"/>
        <v>286.91919680922757</v>
      </c>
      <c r="M8">
        <f t="shared" si="2"/>
        <v>4.1296848137535811</v>
      </c>
      <c r="P8">
        <f>F8/('[1]Time Interval'!$AI$4^2)</f>
        <v>808974.22603910067</v>
      </c>
      <c r="Q8">
        <f t="shared" si="3"/>
        <v>96756.94866025509</v>
      </c>
    </row>
    <row r="9" spans="1:18" x14ac:dyDescent="0.3">
      <c r="A9">
        <v>190</v>
      </c>
      <c r="B9">
        <v>38</v>
      </c>
      <c r="C9">
        <v>33.799999999999997</v>
      </c>
      <c r="D9">
        <v>6.6013071895424842</v>
      </c>
      <c r="E9">
        <v>47.361600000000003</v>
      </c>
      <c r="F9">
        <f t="shared" si="0"/>
        <v>39.380434379897466</v>
      </c>
      <c r="G9">
        <f>A9*'[1]Time Interval'!$AF$3</f>
        <v>7.9811656201025398</v>
      </c>
      <c r="I9">
        <f>C9/'[1]Time Interval'!$AJ$37</f>
        <v>1419.550172754231</v>
      </c>
      <c r="J9">
        <f>'[1]Time Interval'!$AB$37*A9</f>
        <v>7.4328724328814459</v>
      </c>
      <c r="K9">
        <f t="shared" si="1"/>
        <v>282.3975395542592</v>
      </c>
      <c r="M9">
        <f t="shared" si="2"/>
        <v>5.120198019801979</v>
      </c>
      <c r="N9">
        <f>STDEV(K1:K26)/AVERAGE(K1:K26)*100</f>
        <v>2.2344855912601584</v>
      </c>
      <c r="P9">
        <f>F9/('[1]Time Interval'!$AI$4^2)</f>
        <v>873002.83062351902</v>
      </c>
      <c r="Q9">
        <f t="shared" si="3"/>
        <v>92177.143544117978</v>
      </c>
    </row>
    <row r="10" spans="1:18" x14ac:dyDescent="0.3">
      <c r="A10">
        <v>210</v>
      </c>
      <c r="B10">
        <v>42</v>
      </c>
      <c r="C10">
        <v>37.6</v>
      </c>
      <c r="D10">
        <v>6.2091503267973858</v>
      </c>
      <c r="E10">
        <v>50.933999999999997</v>
      </c>
      <c r="F10">
        <f t="shared" si="0"/>
        <v>42.112711683044559</v>
      </c>
      <c r="G10">
        <f>A10*'[1]Time Interval'!$AF$3</f>
        <v>8.8212883169554388</v>
      </c>
      <c r="I10">
        <f>C10/'[1]Time Interval'!$AJ$37</f>
        <v>1579.1445708745293</v>
      </c>
      <c r="J10">
        <f>'[1]Time Interval'!$AB$37*A10</f>
        <v>8.2152800573952831</v>
      </c>
      <c r="K10">
        <f t="shared" si="1"/>
        <v>289.82893101936304</v>
      </c>
      <c r="M10">
        <f t="shared" si="2"/>
        <v>6.0555789473684207</v>
      </c>
      <c r="P10">
        <f>F10/('[1]Time Interval'!$AI$4^2)</f>
        <v>933573.15843365167</v>
      </c>
      <c r="Q10">
        <f t="shared" si="3"/>
        <v>88112.921466438303</v>
      </c>
    </row>
    <row r="11" spans="1:18" x14ac:dyDescent="0.3">
      <c r="A11">
        <v>230</v>
      </c>
      <c r="B11">
        <v>46</v>
      </c>
      <c r="C11">
        <v>41.4</v>
      </c>
      <c r="D11">
        <v>6.405228758169935</v>
      </c>
      <c r="E11">
        <v>58.702800000000003</v>
      </c>
      <c r="F11">
        <f t="shared" si="0"/>
        <v>49.041388986191663</v>
      </c>
      <c r="G11">
        <f>A11*'[1]Time Interval'!$AF$3</f>
        <v>9.6614110138083387</v>
      </c>
      <c r="I11">
        <f>C11/'[1]Time Interval'!$AJ$37</f>
        <v>1738.7389689948275</v>
      </c>
      <c r="J11">
        <f>'[1]Time Interval'!$AB$37*A11</f>
        <v>8.9976876819091185</v>
      </c>
      <c r="K11">
        <f t="shared" si="1"/>
        <v>296.58518978126108</v>
      </c>
      <c r="M11">
        <f t="shared" si="2"/>
        <v>6.4634693877551017</v>
      </c>
      <c r="P11">
        <f>F11/('[1]Time Interval'!$AI$4^2)</f>
        <v>1087171.1314720614</v>
      </c>
      <c r="Q11">
        <f t="shared" si="3"/>
        <v>92663.347013554318</v>
      </c>
    </row>
    <row r="12" spans="1:18" x14ac:dyDescent="0.3">
      <c r="A12">
        <v>250</v>
      </c>
      <c r="B12">
        <v>50</v>
      </c>
      <c r="C12">
        <v>44.6</v>
      </c>
      <c r="D12">
        <v>7.015250544662309</v>
      </c>
      <c r="E12">
        <v>66.128399999999999</v>
      </c>
      <c r="F12">
        <f t="shared" si="0"/>
        <v>55.626866289338764</v>
      </c>
      <c r="G12">
        <f>A12*'[1]Time Interval'!$AF$3</f>
        <v>10.501533710661237</v>
      </c>
      <c r="I12">
        <f>C12/'[1]Time Interval'!$AJ$37</f>
        <v>1873.134251622447</v>
      </c>
      <c r="J12">
        <f>'[1]Time Interval'!$AB$37*A12</f>
        <v>9.7800953064229557</v>
      </c>
      <c r="K12">
        <f t="shared" si="1"/>
        <v>298.76713114105161</v>
      </c>
      <c r="M12">
        <f t="shared" si="2"/>
        <v>6.3575776397515531</v>
      </c>
      <c r="P12">
        <f>F12/('[1]Time Interval'!$AI$4^2)</f>
        <v>1233160.8956070431</v>
      </c>
      <c r="Q12">
        <f t="shared" si="3"/>
        <v>95728.931750962831</v>
      </c>
    </row>
    <row r="13" spans="1:18" x14ac:dyDescent="0.3">
      <c r="A13">
        <v>270</v>
      </c>
      <c r="B13">
        <v>54</v>
      </c>
      <c r="C13">
        <v>47.599999999999994</v>
      </c>
      <c r="D13">
        <v>7.1895424836601318</v>
      </c>
      <c r="E13">
        <v>74.006399999999999</v>
      </c>
      <c r="F13">
        <f t="shared" si="0"/>
        <v>62.664743592485863</v>
      </c>
      <c r="G13">
        <f>A13*'[1]Time Interval'!$AF$3</f>
        <v>11.341656407514137</v>
      </c>
      <c r="I13">
        <f>C13/'[1]Time Interval'!$AJ$37</f>
        <v>1999.1298290858401</v>
      </c>
      <c r="J13">
        <f>'[1]Time Interval'!$AB$37*A13</f>
        <v>10.562502930936793</v>
      </c>
      <c r="K13">
        <f t="shared" si="1"/>
        <v>299.70808136870124</v>
      </c>
      <c r="M13">
        <f t="shared" si="2"/>
        <v>6.6207272727272706</v>
      </c>
      <c r="P13">
        <f>F13/('[1]Time Interval'!$AI$4^2)</f>
        <v>1389179.6623874523</v>
      </c>
      <c r="Q13">
        <f t="shared" si="3"/>
        <v>98928.298499870623</v>
      </c>
      <c r="R13">
        <f>_xlfn.STDEV.P(Q1:Q25)*100/R14</f>
        <v>4.6271789563381684</v>
      </c>
    </row>
    <row r="14" spans="1:18" x14ac:dyDescent="0.3">
      <c r="A14">
        <v>290</v>
      </c>
      <c r="B14">
        <v>58</v>
      </c>
      <c r="C14">
        <v>50.4</v>
      </c>
      <c r="D14">
        <v>7.6034858387799549</v>
      </c>
      <c r="E14">
        <v>79.045200000000008</v>
      </c>
      <c r="F14">
        <f t="shared" si="0"/>
        <v>66.86342089563297</v>
      </c>
      <c r="G14">
        <f>A14*'[1]Time Interval'!$AF$3</f>
        <v>12.181779104367035</v>
      </c>
      <c r="I14">
        <f>C14/'[1]Time Interval'!$AJ$37</f>
        <v>2116.7257013850071</v>
      </c>
      <c r="J14">
        <f>'[1]Time Interval'!$AB$37*A14</f>
        <v>11.344910555450628</v>
      </c>
      <c r="K14">
        <f t="shared" si="1"/>
        <v>299.59817856373462</v>
      </c>
      <c r="M14">
        <f t="shared" si="2"/>
        <v>6.6285386819484255</v>
      </c>
      <c r="N14">
        <f>AVERAGE(K1:K18)</f>
        <v>292.72706539877794</v>
      </c>
      <c r="P14">
        <f>F14/('[1]Time Interval'!$AI$4^2)</f>
        <v>1482257.7918758679</v>
      </c>
      <c r="Q14">
        <f t="shared" si="3"/>
        <v>97432.241918322645</v>
      </c>
      <c r="R14">
        <f>AVERAGE(Q1:Q25)</f>
        <v>94643.218642264037</v>
      </c>
    </row>
    <row r="15" spans="1:18" x14ac:dyDescent="0.3">
      <c r="A15">
        <v>310</v>
      </c>
      <c r="B15">
        <v>62</v>
      </c>
      <c r="C15">
        <v>53.400000000000006</v>
      </c>
      <c r="D15">
        <v>12.396514161220042</v>
      </c>
      <c r="E15">
        <v>88.763999999999996</v>
      </c>
      <c r="F15">
        <f t="shared" si="0"/>
        <v>75.742098198780056</v>
      </c>
      <c r="G15">
        <f>A15*'[1]Time Interval'!$AF$3</f>
        <v>13.021901801219935</v>
      </c>
      <c r="I15">
        <f>C15/'[1]Time Interval'!$AJ$37</f>
        <v>2242.7212788484007</v>
      </c>
      <c r="J15">
        <f>'[1]Time Interval'!$AB$37*A15</f>
        <v>12.127318179964465</v>
      </c>
      <c r="K15">
        <f t="shared" si="1"/>
        <v>300.83878388977024</v>
      </c>
      <c r="M15">
        <f t="shared" si="2"/>
        <v>4.3076625659050976</v>
      </c>
      <c r="P15">
        <f>F15/('[1]Time Interval'!$AI$4^2)</f>
        <v>1679084.2245928445</v>
      </c>
      <c r="Q15">
        <f t="shared" si="3"/>
        <v>102420.97946316414</v>
      </c>
    </row>
    <row r="16" spans="1:18" x14ac:dyDescent="0.3">
      <c r="A16">
        <v>330</v>
      </c>
      <c r="B16">
        <v>66</v>
      </c>
      <c r="C16">
        <v>55.599999999999994</v>
      </c>
      <c r="D16">
        <v>6.9934640522875835</v>
      </c>
      <c r="E16">
        <v>86.642399999999995</v>
      </c>
      <c r="F16">
        <f t="shared" si="0"/>
        <v>72.780375501927168</v>
      </c>
      <c r="G16">
        <f>A16*'[1]Time Interval'!$AF$3</f>
        <v>13.862024498072833</v>
      </c>
      <c r="I16">
        <f>C16/'[1]Time Interval'!$AJ$37</f>
        <v>2335.1180356548889</v>
      </c>
      <c r="J16">
        <f>'[1]Time Interval'!$AB$37*A16</f>
        <v>12.909725804478301</v>
      </c>
      <c r="K16">
        <f t="shared" si="1"/>
        <v>297.85817854015681</v>
      </c>
      <c r="M16">
        <f t="shared" si="2"/>
        <v>7.9502803738317729</v>
      </c>
      <c r="P16">
        <f>F16/('[1]Time Interval'!$AI$4^2)</f>
        <v>1613427.450141561</v>
      </c>
      <c r="Q16">
        <f t="shared" si="3"/>
        <v>91755.825666981313</v>
      </c>
    </row>
    <row r="17" spans="1:17" x14ac:dyDescent="0.3">
      <c r="A17">
        <v>350</v>
      </c>
      <c r="B17">
        <v>70</v>
      </c>
      <c r="C17">
        <v>57.8</v>
      </c>
      <c r="D17">
        <v>6.7973856209150334</v>
      </c>
      <c r="E17">
        <v>88.748400000000004</v>
      </c>
      <c r="F17">
        <f t="shared" si="0"/>
        <v>74.046252805074275</v>
      </c>
      <c r="G17">
        <f>A17*'[1]Time Interval'!$AF$3</f>
        <v>14.702147194925731</v>
      </c>
      <c r="I17">
        <f>C17/'[1]Time Interval'!$AJ$37</f>
        <v>2427.5147924613775</v>
      </c>
      <c r="J17">
        <f>'[1]Time Interval'!$AB$37*A17</f>
        <v>13.692133428992138</v>
      </c>
      <c r="K17">
        <f t="shared" si="1"/>
        <v>295.31891664778044</v>
      </c>
      <c r="M17">
        <f t="shared" si="2"/>
        <v>8.503269230769229</v>
      </c>
      <c r="P17">
        <f>F17/('[1]Time Interval'!$AI$4^2)</f>
        <v>1641489.9762734114</v>
      </c>
      <c r="Q17">
        <f t="shared" si="3"/>
        <v>87393.956421512179</v>
      </c>
    </row>
    <row r="18" spans="1:17" x14ac:dyDescent="0.3">
      <c r="A18">
        <v>370</v>
      </c>
      <c r="B18">
        <v>74</v>
      </c>
      <c r="C18">
        <v>61.199999999999996</v>
      </c>
      <c r="D18">
        <v>6.9934640522875835</v>
      </c>
      <c r="E18">
        <v>99.574799999999996</v>
      </c>
      <c r="F18">
        <f t="shared" si="0"/>
        <v>84.032530108221366</v>
      </c>
      <c r="G18">
        <f>A18*'[1]Time Interval'!$AF$3</f>
        <v>15.542269891778631</v>
      </c>
      <c r="I18">
        <f>C18/'[1]Time Interval'!$AJ$37</f>
        <v>2570.3097802532229</v>
      </c>
      <c r="J18">
        <f>'[1]Time Interval'!$AB$37*A18</f>
        <v>14.474541053505973</v>
      </c>
      <c r="K18">
        <f t="shared" si="1"/>
        <v>299.01088390400582</v>
      </c>
      <c r="M18">
        <f t="shared" si="2"/>
        <v>8.7510280373831755</v>
      </c>
      <c r="P18">
        <f>F18/('[1]Time Interval'!$AI$4^2)</f>
        <v>1862870.1740878143</v>
      </c>
      <c r="Q18">
        <f t="shared" si="3"/>
        <v>93191.59114123779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J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24" si="0">B1*5</f>
        <v>30</v>
      </c>
      <c r="B1">
        <v>6</v>
      </c>
      <c r="C1">
        <v>9.4</v>
      </c>
      <c r="D1">
        <v>4.0087145969498925</v>
      </c>
      <c r="E1">
        <v>10.124400000000001</v>
      </c>
      <c r="F1">
        <f t="shared" ref="F1:F24" si="1">E1-G1</f>
        <v>7.5283284494365024</v>
      </c>
      <c r="G1">
        <f>A1*'[1]Time Interval'!$AF$4</f>
        <v>2.5960715505634995</v>
      </c>
      <c r="I1">
        <f>C1/'[1]Time Interval'!$AJ$38</f>
        <v>394.78614271863233</v>
      </c>
      <c r="J1">
        <f>'[1]Time Interval'!$AB$38*A1</f>
        <v>0.56969400849327734</v>
      </c>
      <c r="K1">
        <f t="shared" ref="K1:K24" si="2">I1/(J1^0.89623)</f>
        <v>653.67696707436494</v>
      </c>
      <c r="M1">
        <f t="shared" ref="M1:M24" si="3">C1/D1</f>
        <v>2.3448913043478252</v>
      </c>
      <c r="P1">
        <f>F1/('[1]Time Interval'!$AI$4^2)</f>
        <v>166891.30401203936</v>
      </c>
      <c r="Q1">
        <f>P1/(J1^1.2763)</f>
        <v>342222.26995070139</v>
      </c>
    </row>
    <row r="2" spans="1:18" x14ac:dyDescent="0.3">
      <c r="A2">
        <f t="shared" si="0"/>
        <v>40</v>
      </c>
      <c r="B2">
        <v>8</v>
      </c>
      <c r="C2">
        <v>12.6</v>
      </c>
      <c r="D2">
        <v>4.4008714596949892</v>
      </c>
      <c r="E2">
        <v>14.632800000000001</v>
      </c>
      <c r="F2">
        <f t="shared" si="1"/>
        <v>11.171371265915335</v>
      </c>
      <c r="G2">
        <f>A2*'[1]Time Interval'!$AF$4</f>
        <v>3.4614287340846661</v>
      </c>
      <c r="I2">
        <f>C2/'[1]Time Interval'!$AJ$38</f>
        <v>529.18142534625179</v>
      </c>
      <c r="J2">
        <f>'[1]Time Interval'!$AB$38*A2</f>
        <v>0.75959201132436982</v>
      </c>
      <c r="K2">
        <f t="shared" si="2"/>
        <v>677.06759726845701</v>
      </c>
      <c r="M2">
        <f t="shared" si="3"/>
        <v>2.8630693069306932</v>
      </c>
      <c r="P2">
        <f>F2/('[1]Time Interval'!$AI$4^2)</f>
        <v>247651.88324252621</v>
      </c>
      <c r="Q2">
        <f t="shared" ref="Q2:Q24" si="4">P2/(J2^1.2763)</f>
        <v>351768.44982885901</v>
      </c>
    </row>
    <row r="3" spans="1:18" x14ac:dyDescent="0.3">
      <c r="A3">
        <f t="shared" si="0"/>
        <v>50</v>
      </c>
      <c r="B3">
        <v>10</v>
      </c>
      <c r="C3">
        <v>15.599999999999998</v>
      </c>
      <c r="D3">
        <v>4.9891067538126368</v>
      </c>
      <c r="E3">
        <v>18.985199999999999</v>
      </c>
      <c r="F3">
        <f t="shared" si="1"/>
        <v>14.658414082394167</v>
      </c>
      <c r="G3">
        <f>A3*'[1]Time Interval'!$AF$4</f>
        <v>4.3267859176058323</v>
      </c>
      <c r="I3">
        <f>C3/'[1]Time Interval'!$AJ$38</f>
        <v>655.17700280964505</v>
      </c>
      <c r="J3">
        <f>'[1]Time Interval'!$AB$38*A3</f>
        <v>0.9494900141554623</v>
      </c>
      <c r="K3">
        <f t="shared" si="2"/>
        <v>686.32911454215639</v>
      </c>
      <c r="M3">
        <f t="shared" si="3"/>
        <v>3.1268122270742351</v>
      </c>
      <c r="P3">
        <f>F3/('[1]Time Interval'!$AI$4^2)</f>
        <v>324954.18569872767</v>
      </c>
      <c r="Q3">
        <f t="shared" si="4"/>
        <v>347177.15175741393</v>
      </c>
    </row>
    <row r="4" spans="1:18" x14ac:dyDescent="0.3">
      <c r="A4">
        <f t="shared" si="0"/>
        <v>60</v>
      </c>
      <c r="B4">
        <v>12</v>
      </c>
      <c r="C4">
        <v>18.8</v>
      </c>
      <c r="D4">
        <v>6.0130718954248357</v>
      </c>
      <c r="E4">
        <v>26.52</v>
      </c>
      <c r="F4">
        <f t="shared" si="1"/>
        <v>21.327856898873002</v>
      </c>
      <c r="G4">
        <f>A4*'[1]Time Interval'!$AF$4</f>
        <v>5.1921431011269989</v>
      </c>
      <c r="I4">
        <f>C4/'[1]Time Interval'!$AJ$38</f>
        <v>789.57228543726467</v>
      </c>
      <c r="J4">
        <f>'[1]Time Interval'!$AB$38*A4</f>
        <v>1.1393880169865547</v>
      </c>
      <c r="K4">
        <f t="shared" si="2"/>
        <v>702.42678716713772</v>
      </c>
      <c r="M4">
        <f t="shared" si="3"/>
        <v>3.1265217391304354</v>
      </c>
      <c r="P4">
        <f>F4/('[1]Time Interval'!$AI$4^2)</f>
        <v>472805.33435035101</v>
      </c>
      <c r="Q4">
        <f t="shared" si="4"/>
        <v>400269.35729477048</v>
      </c>
    </row>
    <row r="5" spans="1:18" x14ac:dyDescent="0.3">
      <c r="A5">
        <f t="shared" si="0"/>
        <v>70</v>
      </c>
      <c r="B5">
        <v>14</v>
      </c>
      <c r="C5">
        <v>21.8</v>
      </c>
      <c r="D5">
        <v>6.209150326797384</v>
      </c>
      <c r="E5">
        <v>31.543199999999999</v>
      </c>
      <c r="F5">
        <f t="shared" si="1"/>
        <v>25.485699715351835</v>
      </c>
      <c r="G5">
        <f>A5*'[1]Time Interval'!$AF$4</f>
        <v>6.0575002846481656</v>
      </c>
      <c r="I5">
        <f>C5/'[1]Time Interval'!$AJ$38</f>
        <v>915.56786290065793</v>
      </c>
      <c r="J5">
        <f>'[1]Time Interval'!$AB$38*A5</f>
        <v>1.3292860198176473</v>
      </c>
      <c r="K5">
        <f t="shared" si="2"/>
        <v>709.41438114458686</v>
      </c>
      <c r="M5">
        <f t="shared" si="3"/>
        <v>3.5109473684210535</v>
      </c>
      <c r="P5">
        <f>F5/('[1]Time Interval'!$AI$4^2)</f>
        <v>564978.22693597968</v>
      </c>
      <c r="Q5">
        <f t="shared" si="4"/>
        <v>392877.80963534064</v>
      </c>
    </row>
    <row r="6" spans="1:18" x14ac:dyDescent="0.3">
      <c r="A6">
        <f t="shared" si="0"/>
        <v>80</v>
      </c>
      <c r="B6">
        <v>16</v>
      </c>
      <c r="C6">
        <v>24.8</v>
      </c>
      <c r="D6">
        <v>6.3834422657952086</v>
      </c>
      <c r="E6">
        <v>38.672400000000003</v>
      </c>
      <c r="F6">
        <f t="shared" si="1"/>
        <v>31.74954253183067</v>
      </c>
      <c r="G6">
        <f>A6*'[1]Time Interval'!$AF$4</f>
        <v>6.9228574681693322</v>
      </c>
      <c r="I6">
        <f>C6/'[1]Time Interval'!$AJ$38</f>
        <v>1041.5634403640513</v>
      </c>
      <c r="J6">
        <f>'[1]Time Interval'!$AB$38*A6</f>
        <v>1.5191840226487396</v>
      </c>
      <c r="K6">
        <f t="shared" si="2"/>
        <v>716.01323953672659</v>
      </c>
      <c r="M6">
        <f t="shared" si="3"/>
        <v>3.8850511945392481</v>
      </c>
      <c r="P6">
        <f>F6/('[1]Time Interval'!$AI$4^2)</f>
        <v>703837.85597446095</v>
      </c>
      <c r="Q6">
        <f t="shared" si="4"/>
        <v>412746.39454727841</v>
      </c>
    </row>
    <row r="7" spans="1:18" x14ac:dyDescent="0.3">
      <c r="A7">
        <f t="shared" si="0"/>
        <v>90</v>
      </c>
      <c r="B7">
        <v>18</v>
      </c>
      <c r="C7">
        <v>27.2</v>
      </c>
      <c r="D7">
        <v>6.6013071895424833</v>
      </c>
      <c r="E7">
        <v>43.477200000000003</v>
      </c>
      <c r="F7">
        <f t="shared" si="1"/>
        <v>35.688985348309501</v>
      </c>
      <c r="G7">
        <f>A7*'[1]Time Interval'!$AF$4</f>
        <v>7.7882146516904989</v>
      </c>
      <c r="I7">
        <f>C7/'[1]Time Interval'!$AJ$38</f>
        <v>1142.3599023347658</v>
      </c>
      <c r="J7">
        <f>'[1]Time Interval'!$AB$38*A7</f>
        <v>1.709082025479832</v>
      </c>
      <c r="K7">
        <f t="shared" si="2"/>
        <v>706.63289506065757</v>
      </c>
      <c r="M7">
        <f t="shared" si="3"/>
        <v>4.1203960396039605</v>
      </c>
      <c r="P7">
        <f>F7/('[1]Time Interval'!$AI$4^2)</f>
        <v>791169.16107609007</v>
      </c>
      <c r="Q7">
        <f t="shared" si="4"/>
        <v>399203.23570836225</v>
      </c>
    </row>
    <row r="8" spans="1:18" x14ac:dyDescent="0.3">
      <c r="A8">
        <f t="shared" si="0"/>
        <v>100</v>
      </c>
      <c r="B8">
        <v>20</v>
      </c>
      <c r="C8">
        <v>30.200000000000003</v>
      </c>
      <c r="D8">
        <v>6.9934640522875835</v>
      </c>
      <c r="E8">
        <v>51.776399999999995</v>
      </c>
      <c r="F8">
        <f t="shared" si="1"/>
        <v>43.122828164788331</v>
      </c>
      <c r="G8">
        <f>A8*'[1]Time Interval'!$AF$4</f>
        <v>8.6535718352116646</v>
      </c>
      <c r="I8">
        <f>C8/'[1]Time Interval'!$AJ$38</f>
        <v>1268.3554797981592</v>
      </c>
      <c r="J8">
        <f>'[1]Time Interval'!$AB$38*A8</f>
        <v>1.8989800283109246</v>
      </c>
      <c r="K8">
        <f t="shared" si="2"/>
        <v>713.87579025527782</v>
      </c>
      <c r="M8">
        <f t="shared" si="3"/>
        <v>4.3183177570093454</v>
      </c>
      <c r="P8">
        <f>F8/('[1]Time Interval'!$AI$4^2)</f>
        <v>955965.86592171155</v>
      </c>
      <c r="Q8">
        <f t="shared" si="4"/>
        <v>421664.27010035363</v>
      </c>
    </row>
    <row r="9" spans="1:18" x14ac:dyDescent="0.3">
      <c r="A9">
        <f t="shared" si="0"/>
        <v>110</v>
      </c>
      <c r="B9">
        <v>22</v>
      </c>
      <c r="C9">
        <v>32.599999999999994</v>
      </c>
      <c r="D9">
        <v>7.4074074074074083</v>
      </c>
      <c r="E9">
        <v>57.72</v>
      </c>
      <c r="F9">
        <f t="shared" si="1"/>
        <v>48.201070981267165</v>
      </c>
      <c r="G9">
        <f>A9*'[1]Time Interval'!$AF$4</f>
        <v>9.5189290187328321</v>
      </c>
      <c r="I9">
        <f>C9/'[1]Time Interval'!$AJ$38</f>
        <v>1369.1519417688735</v>
      </c>
      <c r="J9">
        <f>'[1]Time Interval'!$AB$38*A9</f>
        <v>2.0888780311420172</v>
      </c>
      <c r="K9">
        <f t="shared" si="2"/>
        <v>707.51547744406002</v>
      </c>
      <c r="M9">
        <f t="shared" si="3"/>
        <v>4.4009999999999989</v>
      </c>
      <c r="P9">
        <f>F9/('[1]Time Interval'!$AI$4^2)</f>
        <v>1068542.5914756239</v>
      </c>
      <c r="Q9">
        <f t="shared" si="4"/>
        <v>417336.88531235734</v>
      </c>
    </row>
    <row r="10" spans="1:18" x14ac:dyDescent="0.3">
      <c r="A10">
        <f t="shared" si="0"/>
        <v>120</v>
      </c>
      <c r="B10">
        <v>24</v>
      </c>
      <c r="C10">
        <v>34.6</v>
      </c>
      <c r="D10">
        <v>7.4074074074074083</v>
      </c>
      <c r="E10">
        <v>63.9756</v>
      </c>
      <c r="F10">
        <f t="shared" si="1"/>
        <v>53.591313797746004</v>
      </c>
      <c r="G10">
        <f>A10*'[1]Time Interval'!$AF$4</f>
        <v>10.384286202253998</v>
      </c>
      <c r="I10">
        <f>C10/'[1]Time Interval'!$AJ$38</f>
        <v>1453.148993411136</v>
      </c>
      <c r="J10">
        <f>'[1]Time Interval'!$AB$38*A10</f>
        <v>2.2787760339731093</v>
      </c>
      <c r="K10">
        <f t="shared" si="2"/>
        <v>694.58788107622354</v>
      </c>
      <c r="M10">
        <f t="shared" si="3"/>
        <v>4.6709999999999994</v>
      </c>
      <c r="P10">
        <f>F10/('[1]Time Interval'!$AI$4^2)</f>
        <v>1188035.8705781072</v>
      </c>
      <c r="Q10">
        <f t="shared" si="4"/>
        <v>415235.94972919778</v>
      </c>
    </row>
    <row r="11" spans="1:18" x14ac:dyDescent="0.3">
      <c r="A11">
        <f t="shared" si="0"/>
        <v>130</v>
      </c>
      <c r="B11">
        <v>26</v>
      </c>
      <c r="C11">
        <v>36.4</v>
      </c>
      <c r="D11">
        <v>7.4074074074074092</v>
      </c>
      <c r="E11">
        <v>68.952000000000012</v>
      </c>
      <c r="F11">
        <f t="shared" si="1"/>
        <v>57.702356614224847</v>
      </c>
      <c r="G11">
        <f>A11*'[1]Time Interval'!$AF$4</f>
        <v>11.249643385775165</v>
      </c>
      <c r="I11">
        <f>C11/'[1]Time Interval'!$AJ$38</f>
        <v>1528.7463398891718</v>
      </c>
      <c r="J11">
        <f>'[1]Time Interval'!$AB$38*A11</f>
        <v>2.4686740368042019</v>
      </c>
      <c r="K11">
        <f t="shared" si="2"/>
        <v>680.13894589554059</v>
      </c>
      <c r="M11">
        <f t="shared" si="3"/>
        <v>4.9139999999999988</v>
      </c>
      <c r="P11">
        <f>F11/('[1]Time Interval'!$AI$4^2)</f>
        <v>1279171.2801314506</v>
      </c>
      <c r="Q11">
        <f t="shared" si="4"/>
        <v>403670.6895573269</v>
      </c>
    </row>
    <row r="12" spans="1:18" x14ac:dyDescent="0.3">
      <c r="A12">
        <f t="shared" si="0"/>
        <v>140</v>
      </c>
      <c r="B12">
        <v>28</v>
      </c>
      <c r="C12">
        <v>39.4</v>
      </c>
      <c r="D12">
        <v>7.4074074074074092</v>
      </c>
      <c r="E12">
        <v>73.834800000000001</v>
      </c>
      <c r="F12">
        <f t="shared" si="1"/>
        <v>61.719799430703674</v>
      </c>
      <c r="G12">
        <f>A12*'[1]Time Interval'!$AF$4</f>
        <v>12.115000569296331</v>
      </c>
      <c r="I12">
        <f>C12/'[1]Time Interval'!$AJ$38</f>
        <v>1654.7419173525652</v>
      </c>
      <c r="J12">
        <f>'[1]Time Interval'!$AB$38*A12</f>
        <v>2.6585720396352945</v>
      </c>
      <c r="K12">
        <f t="shared" si="2"/>
        <v>688.8863879356345</v>
      </c>
      <c r="M12">
        <f t="shared" si="3"/>
        <v>5.3189999999999982</v>
      </c>
      <c r="N12">
        <f>STDEV(K1:K25)/AVERAGE(K1:K25)*100</f>
        <v>4.5068745878190954</v>
      </c>
      <c r="P12">
        <f>F12/('[1]Time Interval'!$AI$4^2)</f>
        <v>1368231.7236202222</v>
      </c>
      <c r="Q12">
        <f t="shared" si="4"/>
        <v>392808.48534896661</v>
      </c>
    </row>
    <row r="13" spans="1:18" x14ac:dyDescent="0.3">
      <c r="A13">
        <f t="shared" si="0"/>
        <v>150</v>
      </c>
      <c r="B13">
        <v>30</v>
      </c>
      <c r="C13">
        <v>41.4</v>
      </c>
      <c r="D13">
        <v>7.6034858387799567</v>
      </c>
      <c r="E13">
        <v>78.998400000000004</v>
      </c>
      <c r="F13">
        <f t="shared" si="1"/>
        <v>66.018042247182507</v>
      </c>
      <c r="G13">
        <f>A13*'[1]Time Interval'!$AF$4</f>
        <v>12.980357752817499</v>
      </c>
      <c r="I13">
        <f>C13/'[1]Time Interval'!$AJ$38</f>
        <v>1738.7389689948275</v>
      </c>
      <c r="J13">
        <f>'[1]Time Interval'!$AB$38*A13</f>
        <v>2.8484700424663867</v>
      </c>
      <c r="K13">
        <f t="shared" si="2"/>
        <v>680.45245138178871</v>
      </c>
      <c r="M13">
        <f t="shared" si="3"/>
        <v>5.444871060171919</v>
      </c>
      <c r="P13">
        <f>F13/('[1]Time Interval'!$AI$4^2)</f>
        <v>1463517.0653027077</v>
      </c>
      <c r="Q13">
        <f t="shared" si="4"/>
        <v>384748.49874160893</v>
      </c>
      <c r="R13">
        <f>_xlfn.STDEV.P(Q1:Q25)*100/R14</f>
        <v>6.0363359286093106</v>
      </c>
    </row>
    <row r="14" spans="1:18" x14ac:dyDescent="0.3">
      <c r="A14">
        <f t="shared" si="0"/>
        <v>160</v>
      </c>
      <c r="B14">
        <v>32</v>
      </c>
      <c r="C14">
        <v>43.6</v>
      </c>
      <c r="D14">
        <v>7.799564270152505</v>
      </c>
      <c r="E14">
        <v>85.269600000000011</v>
      </c>
      <c r="F14">
        <f t="shared" si="1"/>
        <v>71.423885063661345</v>
      </c>
      <c r="G14">
        <f>A14*'[1]Time Interval'!$AF$4</f>
        <v>13.845714936338664</v>
      </c>
      <c r="I14">
        <f>C14/'[1]Time Interval'!$AJ$38</f>
        <v>1831.1357258013159</v>
      </c>
      <c r="J14">
        <f>'[1]Time Interval'!$AB$38*A14</f>
        <v>3.0383680452974793</v>
      </c>
      <c r="K14">
        <f t="shared" si="2"/>
        <v>676.33793657909121</v>
      </c>
      <c r="M14">
        <f t="shared" si="3"/>
        <v>5.590055865921788</v>
      </c>
      <c r="P14">
        <f>F14/('[1]Time Interval'!$AI$4^2)</f>
        <v>1583356.1720826195</v>
      </c>
      <c r="Q14">
        <f t="shared" si="4"/>
        <v>383340.49776381667</v>
      </c>
      <c r="R14">
        <f>AVERAGE(Q1:Q25)</f>
        <v>381861.89037548867</v>
      </c>
    </row>
    <row r="15" spans="1:18" x14ac:dyDescent="0.3">
      <c r="A15">
        <f t="shared" si="0"/>
        <v>170</v>
      </c>
      <c r="B15">
        <v>34</v>
      </c>
      <c r="C15">
        <v>46.4</v>
      </c>
      <c r="D15">
        <v>13.398692810457515</v>
      </c>
      <c r="E15">
        <v>93.818400000000011</v>
      </c>
      <c r="F15">
        <f t="shared" si="1"/>
        <v>79.107327880140176</v>
      </c>
      <c r="G15">
        <f>A15*'[1]Time Interval'!$AF$4</f>
        <v>14.71107211985983</v>
      </c>
      <c r="I15">
        <f>C15/'[1]Time Interval'!$AJ$38</f>
        <v>1948.7315981004829</v>
      </c>
      <c r="J15">
        <f>'[1]Time Interval'!$AB$38*A15</f>
        <v>3.2282660481285719</v>
      </c>
      <c r="K15">
        <f t="shared" si="2"/>
        <v>681.70810069708466</v>
      </c>
      <c r="M15">
        <f t="shared" si="3"/>
        <v>3.4630243902439029</v>
      </c>
      <c r="P15">
        <f>F15/('[1]Time Interval'!$AI$4^2)</f>
        <v>1753686.1197670978</v>
      </c>
      <c r="Q15">
        <f t="shared" si="4"/>
        <v>392965.40916182403</v>
      </c>
    </row>
    <row r="16" spans="1:18" x14ac:dyDescent="0.3">
      <c r="A16">
        <f t="shared" si="0"/>
        <v>180</v>
      </c>
      <c r="B16">
        <v>36</v>
      </c>
      <c r="C16">
        <v>47.4</v>
      </c>
      <c r="D16">
        <v>8.8017429193899801</v>
      </c>
      <c r="E16">
        <v>97.624800000000008</v>
      </c>
      <c r="F16">
        <f t="shared" si="1"/>
        <v>82.048370696619003</v>
      </c>
      <c r="G16">
        <f>A16*'[1]Time Interval'!$AF$4</f>
        <v>15.576429303380998</v>
      </c>
      <c r="I16">
        <f>C16/'[1]Time Interval'!$AJ$38</f>
        <v>1990.730123921614</v>
      </c>
      <c r="J16">
        <f>'[1]Time Interval'!$AB$38*A16</f>
        <v>3.418164050959664</v>
      </c>
      <c r="K16">
        <f t="shared" si="2"/>
        <v>661.62388545072247</v>
      </c>
      <c r="M16">
        <f t="shared" si="3"/>
        <v>5.3852970297029694</v>
      </c>
      <c r="P16">
        <f>F16/('[1]Time Interval'!$AI$4^2)</f>
        <v>1818884.4535133</v>
      </c>
      <c r="Q16">
        <f t="shared" si="4"/>
        <v>378900.5447405008</v>
      </c>
    </row>
    <row r="17" spans="1:17" x14ac:dyDescent="0.3">
      <c r="A17">
        <f t="shared" si="0"/>
        <v>190</v>
      </c>
      <c r="B17">
        <v>38</v>
      </c>
      <c r="C17">
        <v>49.2</v>
      </c>
      <c r="D17">
        <v>8.4095860566448799</v>
      </c>
      <c r="E17">
        <v>100.94760000000002</v>
      </c>
      <c r="F17">
        <f t="shared" si="1"/>
        <v>84.505813513097863</v>
      </c>
      <c r="G17">
        <f>A17*'[1]Time Interval'!$AF$4</f>
        <v>16.441786486902163</v>
      </c>
      <c r="I17">
        <f>C17/'[1]Time Interval'!$AJ$38</f>
        <v>2066.3274703996503</v>
      </c>
      <c r="J17">
        <f>'[1]Time Interval'!$AB$38*A17</f>
        <v>3.6080620537907566</v>
      </c>
      <c r="K17">
        <f t="shared" si="2"/>
        <v>654.26467713886768</v>
      </c>
      <c r="M17">
        <f t="shared" si="3"/>
        <v>5.8504663212435242</v>
      </c>
      <c r="P17">
        <f>F17/('[1]Time Interval'!$AI$4^2)</f>
        <v>1873362.1292592187</v>
      </c>
      <c r="Q17">
        <f t="shared" si="4"/>
        <v>364227.66749897867</v>
      </c>
    </row>
    <row r="18" spans="1:17" x14ac:dyDescent="0.3">
      <c r="A18">
        <f t="shared" si="0"/>
        <v>200</v>
      </c>
      <c r="B18">
        <v>40</v>
      </c>
      <c r="C18">
        <v>50.8</v>
      </c>
      <c r="D18">
        <v>9.3899782135076251</v>
      </c>
      <c r="E18">
        <v>110.58840000000001</v>
      </c>
      <c r="F18">
        <f t="shared" si="1"/>
        <v>93.281256329576678</v>
      </c>
      <c r="G18">
        <f>A18*'[1]Time Interval'!$AF$4</f>
        <v>17.307143670423329</v>
      </c>
      <c r="I18">
        <f>C18/'[1]Time Interval'!$AJ$38</f>
        <v>2133.5251117134599</v>
      </c>
      <c r="J18">
        <f>'[1]Time Interval'!$AB$38*A18</f>
        <v>3.7979600566218492</v>
      </c>
      <c r="K18">
        <f t="shared" si="2"/>
        <v>645.18952868101292</v>
      </c>
      <c r="M18">
        <f t="shared" si="3"/>
        <v>5.4100232018561485</v>
      </c>
      <c r="P18">
        <f>F18/('[1]Time Interval'!$AI$4^2)</f>
        <v>2067900.0143636942</v>
      </c>
      <c r="Q18">
        <f t="shared" si="4"/>
        <v>376573.16607591114</v>
      </c>
    </row>
    <row r="19" spans="1:17" x14ac:dyDescent="0.3">
      <c r="A19">
        <f t="shared" si="0"/>
        <v>210</v>
      </c>
      <c r="B19">
        <v>42</v>
      </c>
      <c r="C19">
        <v>54</v>
      </c>
      <c r="D19">
        <v>13.202614379084967</v>
      </c>
      <c r="E19">
        <v>118.9188</v>
      </c>
      <c r="F19">
        <f t="shared" si="1"/>
        <v>100.74629914605551</v>
      </c>
      <c r="G19">
        <f>A19*'[1]Time Interval'!$AF$4</f>
        <v>18.172500853944499</v>
      </c>
      <c r="I19">
        <f>C19/'[1]Time Interval'!$AJ$38</f>
        <v>2267.9203943410794</v>
      </c>
      <c r="J19">
        <f>'[1]Time Interval'!$AB$38*A19</f>
        <v>3.9878580594529414</v>
      </c>
      <c r="K19">
        <f t="shared" si="2"/>
        <v>656.48812136502988</v>
      </c>
      <c r="M19">
        <f t="shared" si="3"/>
        <v>4.0900990099009906</v>
      </c>
      <c r="P19">
        <f>F19/('[1]Time Interval'!$AI$4^2)</f>
        <v>2233388.3745641727</v>
      </c>
      <c r="Q19">
        <f t="shared" si="4"/>
        <v>382155.55977923569</v>
      </c>
    </row>
    <row r="20" spans="1:17" x14ac:dyDescent="0.3">
      <c r="A20">
        <f t="shared" si="0"/>
        <v>220</v>
      </c>
      <c r="B20">
        <v>44</v>
      </c>
      <c r="C20">
        <v>55.4</v>
      </c>
      <c r="D20">
        <v>9.5860566448801734</v>
      </c>
      <c r="E20">
        <v>121.33680000000001</v>
      </c>
      <c r="F20">
        <f t="shared" si="1"/>
        <v>102.29894196253434</v>
      </c>
      <c r="G20">
        <f>A20*'[1]Time Interval'!$AF$4</f>
        <v>19.037858037465664</v>
      </c>
      <c r="I20">
        <f>C20/'[1]Time Interval'!$AJ$38</f>
        <v>2326.718330490663</v>
      </c>
      <c r="J20">
        <f>'[1]Time Interval'!$AB$38*A20</f>
        <v>4.1777560622840344</v>
      </c>
      <c r="K20">
        <f t="shared" si="2"/>
        <v>646.00517415052923</v>
      </c>
      <c r="M20">
        <f t="shared" si="3"/>
        <v>5.7792272727272733</v>
      </c>
      <c r="N20">
        <f>AVERAGE(K1:K24)</f>
        <v>672.56460269078264</v>
      </c>
      <c r="P20">
        <f>F20/('[1]Time Interval'!$AI$4^2)</f>
        <v>2267808.0450192359</v>
      </c>
      <c r="Q20">
        <f t="shared" si="4"/>
        <v>365676.15437729936</v>
      </c>
    </row>
    <row r="21" spans="1:17" x14ac:dyDescent="0.3">
      <c r="A21">
        <f t="shared" si="0"/>
        <v>230</v>
      </c>
      <c r="B21">
        <v>46</v>
      </c>
      <c r="C21">
        <v>57.2</v>
      </c>
      <c r="D21">
        <v>9.8039215686274517</v>
      </c>
      <c r="E21">
        <v>127.57680000000001</v>
      </c>
      <c r="F21">
        <f t="shared" si="1"/>
        <v>107.67358477901317</v>
      </c>
      <c r="G21">
        <f>A21*'[1]Time Interval'!$AF$4</f>
        <v>19.90321522098683</v>
      </c>
      <c r="I21">
        <f>C21/'[1]Time Interval'!$AJ$38</f>
        <v>2402.3156769686989</v>
      </c>
      <c r="J21">
        <f>'[1]Time Interval'!$AB$38*A21</f>
        <v>4.3676540651151265</v>
      </c>
      <c r="K21">
        <f t="shared" si="2"/>
        <v>640.94446476494727</v>
      </c>
      <c r="M21">
        <f t="shared" si="3"/>
        <v>5.8343999999999996</v>
      </c>
      <c r="P21">
        <f>F21/('[1]Time Interval'!$AI$4^2)</f>
        <v>2386955.49644429</v>
      </c>
      <c r="Q21">
        <f t="shared" si="4"/>
        <v>363659.97266882594</v>
      </c>
    </row>
    <row r="22" spans="1:17" x14ac:dyDescent="0.3">
      <c r="A22">
        <f t="shared" si="0"/>
        <v>240</v>
      </c>
      <c r="B22">
        <v>48</v>
      </c>
      <c r="C22">
        <v>58.2</v>
      </c>
      <c r="D22">
        <v>10.196078431372548</v>
      </c>
      <c r="E22">
        <v>134.86200000000002</v>
      </c>
      <c r="F22">
        <f t="shared" si="1"/>
        <v>114.09342759549203</v>
      </c>
      <c r="G22">
        <f>A22*'[1]Time Interval'!$AF$4</f>
        <v>20.768572404507996</v>
      </c>
      <c r="I22">
        <f>C22/'[1]Time Interval'!$AJ$38</f>
        <v>2444.3142027898302</v>
      </c>
      <c r="J22">
        <f>'[1]Time Interval'!$AB$38*A22</f>
        <v>4.5575520679462187</v>
      </c>
      <c r="K22">
        <f t="shared" si="2"/>
        <v>627.7431386160697</v>
      </c>
      <c r="M22">
        <f t="shared" si="3"/>
        <v>5.7080769230769235</v>
      </c>
      <c r="P22">
        <f>F22/('[1]Time Interval'!$AI$4^2)</f>
        <v>2529273.4022570574</v>
      </c>
      <c r="Q22">
        <f t="shared" si="4"/>
        <v>364969.51144829718</v>
      </c>
    </row>
    <row r="23" spans="1:17" x14ac:dyDescent="0.3">
      <c r="A23">
        <f t="shared" si="0"/>
        <v>250</v>
      </c>
      <c r="B23">
        <v>50</v>
      </c>
      <c r="C23">
        <v>59.8</v>
      </c>
      <c r="D23">
        <v>10.413943355119827</v>
      </c>
      <c r="E23">
        <v>139.85400000000001</v>
      </c>
      <c r="F23">
        <f t="shared" si="1"/>
        <v>118.22007041197085</v>
      </c>
      <c r="G23">
        <f>A23*'[1]Time Interval'!$AF$4</f>
        <v>21.633929588029162</v>
      </c>
      <c r="I23">
        <f>C23/'[1]Time Interval'!$AJ$38</f>
        <v>2511.5118441036398</v>
      </c>
      <c r="J23">
        <f>'[1]Time Interval'!$AB$38*A23</f>
        <v>4.7474500707773117</v>
      </c>
      <c r="K23">
        <f t="shared" si="2"/>
        <v>621.82921303790943</v>
      </c>
      <c r="M23">
        <f t="shared" si="3"/>
        <v>5.7423012552301245</v>
      </c>
      <c r="P23">
        <f>F23/('[1]Time Interval'!$AI$4^2)</f>
        <v>2620754.6394878286</v>
      </c>
      <c r="Q23">
        <f t="shared" si="4"/>
        <v>358971.48132977384</v>
      </c>
    </row>
    <row r="24" spans="1:17" x14ac:dyDescent="0.3">
      <c r="A24">
        <f t="shared" si="0"/>
        <v>260</v>
      </c>
      <c r="B24">
        <v>52</v>
      </c>
      <c r="C24">
        <v>61</v>
      </c>
      <c r="D24">
        <v>10.413943355119827</v>
      </c>
      <c r="E24">
        <v>144.2064</v>
      </c>
      <c r="F24">
        <f t="shared" si="1"/>
        <v>121.70711322844967</v>
      </c>
      <c r="G24">
        <f>A24*'[1]Time Interval'!$AF$4</f>
        <v>22.499286771550331</v>
      </c>
      <c r="I24">
        <f>C24/'[1]Time Interval'!$AJ$38</f>
        <v>2561.910075088997</v>
      </c>
      <c r="J24">
        <f>'[1]Time Interval'!$AB$38*A24</f>
        <v>4.9373480736084039</v>
      </c>
      <c r="K24">
        <f t="shared" si="2"/>
        <v>612.39830831491133</v>
      </c>
      <c r="M24">
        <f t="shared" si="3"/>
        <v>5.8575313807531373</v>
      </c>
      <c r="P24">
        <f>F24/('[1]Time Interval'!$AI$4^2)</f>
        <v>2698056.9419440301</v>
      </c>
      <c r="Q24">
        <f t="shared" si="4"/>
        <v>351515.9566547256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K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20" si="0">B1*5</f>
        <v>30</v>
      </c>
      <c r="B1">
        <v>6</v>
      </c>
      <c r="C1">
        <v>11</v>
      </c>
      <c r="D1">
        <v>4.6019629225736098</v>
      </c>
      <c r="E1">
        <v>14.476799999999999</v>
      </c>
      <c r="F1">
        <f t="shared" ref="F1:F20" si="1">E1-G1</f>
        <v>10.561830777522992</v>
      </c>
      <c r="G1">
        <f>A1*'[1]Time Interval'!$AF$5</f>
        <v>3.9149692224770067</v>
      </c>
      <c r="I1">
        <f>C1/'[1]Time Interval'!$AJ$39</f>
        <v>461.98378403244209</v>
      </c>
      <c r="J1">
        <f>'[1]Time Interval'!$AB$39*A1</f>
        <v>0.37777216727137736</v>
      </c>
      <c r="K1">
        <f t="shared" ref="K1:K20" si="2">I1/(J1^0.85785)</f>
        <v>1064.8783869188337</v>
      </c>
      <c r="M1">
        <f t="shared" ref="M1:M20" si="3">C1/D1</f>
        <v>2.3902843601895731</v>
      </c>
      <c r="P1">
        <f>F1/('[1]Time Interval'!$AI$4^2)</f>
        <v>234139.32097333513</v>
      </c>
      <c r="Q1">
        <f>P1/(J1^1.2972)</f>
        <v>827735.636720184</v>
      </c>
    </row>
    <row r="2" spans="1:18" x14ac:dyDescent="0.3">
      <c r="A2">
        <f t="shared" si="0"/>
        <v>40</v>
      </c>
      <c r="B2">
        <v>8</v>
      </c>
      <c r="C2">
        <v>14.4</v>
      </c>
      <c r="D2">
        <v>5.8015267175572518</v>
      </c>
      <c r="E2">
        <v>20.779199999999999</v>
      </c>
      <c r="F2">
        <f t="shared" si="1"/>
        <v>15.559241036697324</v>
      </c>
      <c r="G2">
        <f>A2*'[1]Time Interval'!$AF$5</f>
        <v>5.2199589633026751</v>
      </c>
      <c r="I2">
        <f>C2/'[1]Time Interval'!$AJ$39</f>
        <v>604.77877182428779</v>
      </c>
      <c r="J2">
        <f>'[1]Time Interval'!$AB$39*A2</f>
        <v>0.50369622302850314</v>
      </c>
      <c r="K2">
        <f t="shared" si="2"/>
        <v>1089.1585981904989</v>
      </c>
      <c r="M2">
        <f t="shared" si="3"/>
        <v>2.4821052631578948</v>
      </c>
      <c r="P2">
        <f>F2/('[1]Time Interval'!$AI$4^2)</f>
        <v>344924.11476101517</v>
      </c>
      <c r="Q2">
        <f t="shared" ref="Q2:Q20" si="4">P2/(J2^1.2972)</f>
        <v>839595.93669351097</v>
      </c>
    </row>
    <row r="3" spans="1:18" x14ac:dyDescent="0.3">
      <c r="A3">
        <f t="shared" si="0"/>
        <v>50</v>
      </c>
      <c r="B3">
        <v>10</v>
      </c>
      <c r="C3">
        <v>16.8</v>
      </c>
      <c r="D3">
        <v>6.7829880043620498</v>
      </c>
      <c r="E3">
        <v>26.800799999999999</v>
      </c>
      <c r="F3">
        <f t="shared" si="1"/>
        <v>20.275851295871654</v>
      </c>
      <c r="G3">
        <f>A3*'[1]Time Interval'!$AF$5</f>
        <v>6.5249487041283443</v>
      </c>
      <c r="I3">
        <f>C3/'[1]Time Interval'!$AJ$39</f>
        <v>705.57523379500253</v>
      </c>
      <c r="J3">
        <f>'[1]Time Interval'!$AB$39*A3</f>
        <v>0.62962027878562898</v>
      </c>
      <c r="K3">
        <f t="shared" si="2"/>
        <v>1049.3096316067358</v>
      </c>
      <c r="M3">
        <f t="shared" si="3"/>
        <v>2.476784565916399</v>
      </c>
      <c r="P3">
        <f>F3/('[1]Time Interval'!$AI$4^2)</f>
        <v>449484.01035498147</v>
      </c>
      <c r="Q3">
        <f t="shared" si="4"/>
        <v>819123.428775031</v>
      </c>
    </row>
    <row r="4" spans="1:18" x14ac:dyDescent="0.3">
      <c r="A4">
        <f t="shared" si="0"/>
        <v>60</v>
      </c>
      <c r="B4">
        <v>12</v>
      </c>
      <c r="C4">
        <v>20.2</v>
      </c>
      <c r="D4">
        <v>13.391494002181027</v>
      </c>
      <c r="E4">
        <v>34.959600000000002</v>
      </c>
      <c r="F4">
        <f t="shared" si="1"/>
        <v>27.129661555045988</v>
      </c>
      <c r="G4">
        <f>A4*'[1]Time Interval'!$AF$5</f>
        <v>7.8299384449540135</v>
      </c>
      <c r="I4">
        <f>C4/'[1]Time Interval'!$AJ$39</f>
        <v>848.37022158684817</v>
      </c>
      <c r="J4">
        <f>'[1]Time Interval'!$AB$39*A4</f>
        <v>0.75554433454275471</v>
      </c>
      <c r="K4">
        <f t="shared" si="2"/>
        <v>1078.996696586172</v>
      </c>
      <c r="M4">
        <f t="shared" si="3"/>
        <v>1.5084201954397392</v>
      </c>
      <c r="P4">
        <f>F4/('[1]Time Interval'!$AI$4^2)</f>
        <v>601422.29775665759</v>
      </c>
      <c r="Q4">
        <f t="shared" si="4"/>
        <v>865168.53039682889</v>
      </c>
    </row>
    <row r="5" spans="1:18" x14ac:dyDescent="0.3">
      <c r="A5">
        <f t="shared" si="0"/>
        <v>70</v>
      </c>
      <c r="B5">
        <v>14</v>
      </c>
      <c r="C5">
        <v>23.400000000000002</v>
      </c>
      <c r="D5">
        <v>14.394765539803711</v>
      </c>
      <c r="E5">
        <v>43.820399999999999</v>
      </c>
      <c r="F5">
        <f t="shared" si="1"/>
        <v>34.685471814220321</v>
      </c>
      <c r="G5">
        <f>A5*'[1]Time Interval'!$AF$5</f>
        <v>9.1349281857796818</v>
      </c>
      <c r="I5">
        <f>C5/'[1]Time Interval'!$AJ$39</f>
        <v>982.7655042144678</v>
      </c>
      <c r="J5">
        <f>'[1]Time Interval'!$AB$39*A5</f>
        <v>0.88146839029988056</v>
      </c>
      <c r="K5">
        <f t="shared" si="2"/>
        <v>1095.1013126830746</v>
      </c>
      <c r="M5">
        <f t="shared" si="3"/>
        <v>1.6255909090909089</v>
      </c>
      <c r="P5">
        <f>F5/('[1]Time Interval'!$AI$4^2)</f>
        <v>768922.83064261789</v>
      </c>
      <c r="Q5">
        <f t="shared" si="4"/>
        <v>905650.37031093135</v>
      </c>
    </row>
    <row r="6" spans="1:18" x14ac:dyDescent="0.3">
      <c r="A6">
        <f t="shared" si="0"/>
        <v>80</v>
      </c>
      <c r="B6">
        <v>16</v>
      </c>
      <c r="C6">
        <v>25.8</v>
      </c>
      <c r="D6">
        <v>14.787350054525628</v>
      </c>
      <c r="E6">
        <v>50.793600000000005</v>
      </c>
      <c r="F6">
        <f t="shared" si="1"/>
        <v>40.353682073394651</v>
      </c>
      <c r="G6">
        <f>A6*'[1]Time Interval'!$AF$5</f>
        <v>10.43991792660535</v>
      </c>
      <c r="I6">
        <f>C6/'[1]Time Interval'!$AJ$39</f>
        <v>1083.5619661851824</v>
      </c>
      <c r="J6">
        <f>'[1]Time Interval'!$AB$39*A6</f>
        <v>1.0073924460570063</v>
      </c>
      <c r="K6">
        <f t="shared" si="2"/>
        <v>1076.7372959707309</v>
      </c>
      <c r="M6">
        <f t="shared" si="3"/>
        <v>1.7447345132743362</v>
      </c>
      <c r="P6">
        <f>F6/('[1]Time Interval'!$AI$4^2)</f>
        <v>894578.21455972502</v>
      </c>
      <c r="Q6">
        <f t="shared" si="4"/>
        <v>886071.9266760305</v>
      </c>
    </row>
    <row r="7" spans="1:18" x14ac:dyDescent="0.3">
      <c r="A7">
        <f t="shared" si="0"/>
        <v>90</v>
      </c>
      <c r="B7">
        <v>18</v>
      </c>
      <c r="C7">
        <v>28.8</v>
      </c>
      <c r="D7">
        <v>14.59105779716467</v>
      </c>
      <c r="E7">
        <v>58.141200000000005</v>
      </c>
      <c r="F7">
        <f t="shared" si="1"/>
        <v>46.396292332568983</v>
      </c>
      <c r="G7">
        <f>A7*'[1]Time Interval'!$AF$5</f>
        <v>11.74490766743102</v>
      </c>
      <c r="I7">
        <f>C7/'[1]Time Interval'!$AJ$39</f>
        <v>1209.5575436485756</v>
      </c>
      <c r="J7">
        <f>'[1]Time Interval'!$AB$39*A7</f>
        <v>1.1333165018141322</v>
      </c>
      <c r="K7">
        <f t="shared" si="2"/>
        <v>1086.4289927546088</v>
      </c>
      <c r="M7">
        <f t="shared" si="3"/>
        <v>1.973811659192825</v>
      </c>
      <c r="P7">
        <f>F7/('[1]Time Interval'!$AI$4^2)</f>
        <v>1028533.4627351171</v>
      </c>
      <c r="Q7">
        <f t="shared" si="4"/>
        <v>874407.82017672155</v>
      </c>
    </row>
    <row r="8" spans="1:18" x14ac:dyDescent="0.3">
      <c r="A8">
        <f t="shared" si="0"/>
        <v>100</v>
      </c>
      <c r="B8">
        <v>20</v>
      </c>
      <c r="C8">
        <v>31.8</v>
      </c>
      <c r="D8">
        <v>14.198473282442748</v>
      </c>
      <c r="E8">
        <v>67.984799999999993</v>
      </c>
      <c r="F8">
        <f t="shared" si="1"/>
        <v>54.934902591743302</v>
      </c>
      <c r="G8">
        <f>A8*'[1]Time Interval'!$AF$5</f>
        <v>13.049897408256689</v>
      </c>
      <c r="I8">
        <f>C8/'[1]Time Interval'!$AJ$39</f>
        <v>1335.5531211119689</v>
      </c>
      <c r="J8">
        <f>'[1]Time Interval'!$AB$39*A8</f>
        <v>1.259240557571258</v>
      </c>
      <c r="K8">
        <f t="shared" si="2"/>
        <v>1095.930253026542</v>
      </c>
      <c r="M8">
        <f t="shared" si="3"/>
        <v>2.2396774193548388</v>
      </c>
      <c r="P8">
        <f>F8/('[1]Time Interval'!$AI$4^2)</f>
        <v>1217821.1392990749</v>
      </c>
      <c r="Q8">
        <f t="shared" si="4"/>
        <v>903072.25332394533</v>
      </c>
    </row>
    <row r="9" spans="1:18" x14ac:dyDescent="0.3">
      <c r="A9">
        <f t="shared" si="0"/>
        <v>110</v>
      </c>
      <c r="B9">
        <v>22</v>
      </c>
      <c r="C9">
        <v>35</v>
      </c>
      <c r="D9">
        <v>14.198473282442748</v>
      </c>
      <c r="E9">
        <v>79.138800000000003</v>
      </c>
      <c r="F9">
        <f t="shared" si="1"/>
        <v>64.783912850917645</v>
      </c>
      <c r="G9">
        <f>A9*'[1]Time Interval'!$AF$5</f>
        <v>14.354887149082357</v>
      </c>
      <c r="I9">
        <f>C9/'[1]Time Interval'!$AJ$39</f>
        <v>1469.9484037395885</v>
      </c>
      <c r="J9">
        <f>'[1]Time Interval'!$AB$39*A9</f>
        <v>1.3851646133283837</v>
      </c>
      <c r="K9">
        <f t="shared" si="2"/>
        <v>1111.5144810357533</v>
      </c>
      <c r="M9">
        <f t="shared" si="3"/>
        <v>2.46505376344086</v>
      </c>
      <c r="P9">
        <f>F9/('[1]Time Interval'!$AI$4^2)</f>
        <v>1436158.3407670306</v>
      </c>
      <c r="Q9">
        <f t="shared" si="4"/>
        <v>941123.7300709741</v>
      </c>
    </row>
    <row r="10" spans="1:18" x14ac:dyDescent="0.3">
      <c r="A10">
        <f t="shared" si="0"/>
        <v>120</v>
      </c>
      <c r="B10">
        <v>24</v>
      </c>
      <c r="C10">
        <v>37</v>
      </c>
      <c r="D10">
        <v>10.817884405670663</v>
      </c>
      <c r="E10">
        <v>79.622399999999999</v>
      </c>
      <c r="F10">
        <f t="shared" si="1"/>
        <v>63.962523110091972</v>
      </c>
      <c r="G10">
        <f>A10*'[1]Time Interval'!$AF$5</f>
        <v>15.659876889908027</v>
      </c>
      <c r="I10">
        <f>C10/'[1]Time Interval'!$AJ$39</f>
        <v>1553.9454553818507</v>
      </c>
      <c r="J10">
        <f>'[1]Time Interval'!$AB$39*A10</f>
        <v>1.5110886690855094</v>
      </c>
      <c r="K10">
        <f t="shared" si="2"/>
        <v>1090.5156132955801</v>
      </c>
      <c r="M10">
        <f t="shared" si="3"/>
        <v>3.4202620967741946</v>
      </c>
      <c r="P10">
        <f>F10/('[1]Time Interval'!$AI$4^2)</f>
        <v>1417949.4108738657</v>
      </c>
      <c r="Q10">
        <f t="shared" si="4"/>
        <v>830014.75848482805</v>
      </c>
    </row>
    <row r="11" spans="1:18" x14ac:dyDescent="0.3">
      <c r="A11">
        <f t="shared" si="0"/>
        <v>130</v>
      </c>
      <c r="B11">
        <v>26</v>
      </c>
      <c r="C11">
        <v>39.4</v>
      </c>
      <c r="D11">
        <v>13.587786259541986</v>
      </c>
      <c r="E11">
        <v>88.296000000000006</v>
      </c>
      <c r="F11">
        <f t="shared" si="1"/>
        <v>71.331133369266311</v>
      </c>
      <c r="G11">
        <f>A11*'[1]Time Interval'!$AF$5</f>
        <v>16.964866630733695</v>
      </c>
      <c r="I11">
        <f>C11/'[1]Time Interval'!$AJ$39</f>
        <v>1654.7419173525652</v>
      </c>
      <c r="J11">
        <f>'[1]Time Interval'!$AB$39*A11</f>
        <v>1.6370127248426354</v>
      </c>
      <c r="K11">
        <f t="shared" si="2"/>
        <v>1084.1907877560695</v>
      </c>
      <c r="M11">
        <f t="shared" si="3"/>
        <v>2.8996629213483143</v>
      </c>
      <c r="N11">
        <f>STDEV(K1:K25)/AVERAGE(K1:K25)*100</f>
        <v>1.8482612664488358</v>
      </c>
      <c r="P11">
        <f>F11/('[1]Time Interval'!$AI$4^2)</f>
        <v>1581300.0116306837</v>
      </c>
      <c r="Q11">
        <f t="shared" si="4"/>
        <v>834345.53855468205</v>
      </c>
    </row>
    <row r="12" spans="1:18" x14ac:dyDescent="0.3">
      <c r="A12">
        <f t="shared" si="0"/>
        <v>140</v>
      </c>
      <c r="B12">
        <v>28</v>
      </c>
      <c r="C12">
        <v>42.4</v>
      </c>
      <c r="D12">
        <v>13.587786259541986</v>
      </c>
      <c r="E12">
        <v>103.818</v>
      </c>
      <c r="F12">
        <f t="shared" si="1"/>
        <v>85.548143628440641</v>
      </c>
      <c r="G12">
        <f>A12*'[1]Time Interval'!$AF$5</f>
        <v>18.269856371559364</v>
      </c>
      <c r="I12">
        <f>C12/'[1]Time Interval'!$AJ$39</f>
        <v>1780.7374948159586</v>
      </c>
      <c r="J12">
        <f>'[1]Time Interval'!$AB$39*A12</f>
        <v>1.7629367805997611</v>
      </c>
      <c r="K12">
        <f t="shared" si="2"/>
        <v>1094.8779687756621</v>
      </c>
      <c r="M12">
        <f t="shared" si="3"/>
        <v>3.1204494382022467</v>
      </c>
      <c r="P12">
        <f>F12/('[1]Time Interval'!$AI$4^2)</f>
        <v>1896468.9627786297</v>
      </c>
      <c r="Q12">
        <f t="shared" si="4"/>
        <v>908923.73018839408</v>
      </c>
    </row>
    <row r="13" spans="1:18" x14ac:dyDescent="0.3">
      <c r="A13">
        <f t="shared" si="0"/>
        <v>150</v>
      </c>
      <c r="B13">
        <v>30</v>
      </c>
      <c r="C13">
        <v>44.6</v>
      </c>
      <c r="D13">
        <v>13.391494002181027</v>
      </c>
      <c r="E13">
        <v>106.3296</v>
      </c>
      <c r="F13">
        <f t="shared" si="1"/>
        <v>86.754753887614967</v>
      </c>
      <c r="G13">
        <f>A13*'[1]Time Interval'!$AF$5</f>
        <v>19.574846112385032</v>
      </c>
      <c r="I13">
        <f>C13/'[1]Time Interval'!$AJ$39</f>
        <v>1873.134251622447</v>
      </c>
      <c r="J13">
        <f>'[1]Time Interval'!$AB$39*A13</f>
        <v>1.8888608363568868</v>
      </c>
      <c r="K13">
        <f t="shared" si="2"/>
        <v>1085.5023497457928</v>
      </c>
      <c r="M13">
        <f t="shared" si="3"/>
        <v>3.3304723127035829</v>
      </c>
      <c r="P13">
        <f>F13/('[1]Time Interval'!$AI$4^2)</f>
        <v>1923217.630951175</v>
      </c>
      <c r="Q13">
        <f t="shared" si="4"/>
        <v>842833.6005684908</v>
      </c>
      <c r="R13">
        <f>_xlfn.STDEV.P(Q1:Q25)*100/R14</f>
        <v>4.1274675653142836</v>
      </c>
    </row>
    <row r="14" spans="1:18" x14ac:dyDescent="0.3">
      <c r="A14">
        <f t="shared" si="0"/>
        <v>160</v>
      </c>
      <c r="B14">
        <v>32</v>
      </c>
      <c r="C14">
        <v>47</v>
      </c>
      <c r="D14">
        <v>13.391494002181027</v>
      </c>
      <c r="E14">
        <v>115.78320000000001</v>
      </c>
      <c r="F14">
        <f t="shared" si="1"/>
        <v>94.903364146789301</v>
      </c>
      <c r="G14">
        <f>A14*'[1]Time Interval'!$AF$5</f>
        <v>20.8798358532107</v>
      </c>
      <c r="I14">
        <f>C14/'[1]Time Interval'!$AJ$39</f>
        <v>1973.9307135931615</v>
      </c>
      <c r="J14">
        <f>'[1]Time Interval'!$AB$39*A14</f>
        <v>2.0147848921140126</v>
      </c>
      <c r="K14">
        <f t="shared" si="2"/>
        <v>1082.3041571307913</v>
      </c>
      <c r="M14">
        <f t="shared" si="3"/>
        <v>3.5096905537459278</v>
      </c>
      <c r="P14">
        <f>F14/('[1]Time Interval'!$AI$4^2)</f>
        <v>2103859.6155794198</v>
      </c>
      <c r="Q14">
        <f t="shared" si="4"/>
        <v>847952.07298747823</v>
      </c>
      <c r="R14">
        <f>AVERAGE(Q1:Q25)</f>
        <v>860267.21524791361</v>
      </c>
    </row>
    <row r="15" spans="1:18" x14ac:dyDescent="0.3">
      <c r="A15">
        <f t="shared" si="0"/>
        <v>170</v>
      </c>
      <c r="B15">
        <v>34</v>
      </c>
      <c r="C15">
        <v>49.6</v>
      </c>
      <c r="D15">
        <v>13.609596510359868</v>
      </c>
      <c r="E15">
        <v>131.61720000000003</v>
      </c>
      <c r="F15">
        <f t="shared" si="1"/>
        <v>109.43237440596366</v>
      </c>
      <c r="G15">
        <f>A15*'[1]Time Interval'!$AF$5</f>
        <v>22.184825594036372</v>
      </c>
      <c r="I15">
        <f>C15/'[1]Time Interval'!$AJ$39</f>
        <v>2083.1268807281026</v>
      </c>
      <c r="J15">
        <f>'[1]Time Interval'!$AB$39*A15</f>
        <v>2.1407089478711385</v>
      </c>
      <c r="K15">
        <f t="shared" si="2"/>
        <v>1084.2935267769692</v>
      </c>
      <c r="M15">
        <f t="shared" si="3"/>
        <v>3.64448717948718</v>
      </c>
      <c r="P15">
        <f>F15/('[1]Time Interval'!$AI$4^2)</f>
        <v>2425945.120275937</v>
      </c>
      <c r="Q15">
        <f t="shared" si="4"/>
        <v>903819.32241854013</v>
      </c>
    </row>
    <row r="16" spans="1:18" x14ac:dyDescent="0.3">
      <c r="A16">
        <f t="shared" si="0"/>
        <v>180</v>
      </c>
      <c r="B16">
        <v>36</v>
      </c>
      <c r="C16">
        <v>51.4</v>
      </c>
      <c r="D16">
        <v>11.995637949836423</v>
      </c>
      <c r="E16">
        <v>128.7936</v>
      </c>
      <c r="F16">
        <f t="shared" si="1"/>
        <v>105.30378466513795</v>
      </c>
      <c r="G16">
        <f>A16*'[1]Time Interval'!$AF$5</f>
        <v>23.48981533486204</v>
      </c>
      <c r="I16">
        <f>C16/'[1]Time Interval'!$AJ$39</f>
        <v>2158.7242272061385</v>
      </c>
      <c r="J16">
        <f>'[1]Time Interval'!$AB$39*A16</f>
        <v>2.2666330036282645</v>
      </c>
      <c r="K16">
        <f t="shared" si="2"/>
        <v>1069.8758791384951</v>
      </c>
      <c r="M16">
        <f t="shared" si="3"/>
        <v>4.2848909090909091</v>
      </c>
      <c r="N16">
        <f>AVERAGE(K1:K20)</f>
        <v>1076.3069283447956</v>
      </c>
      <c r="P16">
        <f>F16/('[1]Time Interval'!$AI$4^2)</f>
        <v>2334420.7227679216</v>
      </c>
      <c r="Q16">
        <f t="shared" si="4"/>
        <v>807567.11685966875</v>
      </c>
    </row>
    <row r="17" spans="1:17" x14ac:dyDescent="0.3">
      <c r="A17">
        <f t="shared" si="0"/>
        <v>190</v>
      </c>
      <c r="B17">
        <v>38</v>
      </c>
      <c r="C17">
        <v>52.8</v>
      </c>
      <c r="D17">
        <v>13.195201744820064</v>
      </c>
      <c r="E17">
        <v>143.3484</v>
      </c>
      <c r="F17">
        <f t="shared" si="1"/>
        <v>118.55359492431229</v>
      </c>
      <c r="G17">
        <f>A17*'[1]Time Interval'!$AF$5</f>
        <v>24.794805075687709</v>
      </c>
      <c r="I17">
        <f>C17/'[1]Time Interval'!$AJ$39</f>
        <v>2217.5221633557217</v>
      </c>
      <c r="J17">
        <f>'[1]Time Interval'!$AB$39*A17</f>
        <v>2.39255705938539</v>
      </c>
      <c r="K17">
        <f t="shared" si="2"/>
        <v>1049.2064257547042</v>
      </c>
      <c r="M17">
        <f t="shared" si="3"/>
        <v>4.0014545454545454</v>
      </c>
      <c r="P17">
        <f>F17/('[1]Time Interval'!$AI$4^2)</f>
        <v>2628148.3579152985</v>
      </c>
      <c r="Q17">
        <f t="shared" si="4"/>
        <v>847597.55773597851</v>
      </c>
    </row>
    <row r="18" spans="1:17" x14ac:dyDescent="0.3">
      <c r="A18">
        <f t="shared" si="0"/>
        <v>200</v>
      </c>
      <c r="B18">
        <v>40</v>
      </c>
      <c r="C18">
        <v>55.2</v>
      </c>
      <c r="D18">
        <v>14.198473282442748</v>
      </c>
      <c r="E18">
        <v>149.91600000000003</v>
      </c>
      <c r="F18">
        <f t="shared" si="1"/>
        <v>123.81620518348664</v>
      </c>
      <c r="G18">
        <f>A18*'[1]Time Interval'!$AF$5</f>
        <v>26.099794816513377</v>
      </c>
      <c r="I18">
        <f>C18/'[1]Time Interval'!$AJ$39</f>
        <v>2318.3186253264366</v>
      </c>
      <c r="J18">
        <f>'[1]Time Interval'!$AB$39*A18</f>
        <v>2.5184811151425159</v>
      </c>
      <c r="K18">
        <f t="shared" si="2"/>
        <v>1049.6784754349553</v>
      </c>
      <c r="M18">
        <f t="shared" si="3"/>
        <v>3.8877419354838709</v>
      </c>
      <c r="P18">
        <f>F18/('[1]Time Interval'!$AI$4^2)</f>
        <v>2744812.2222192641</v>
      </c>
      <c r="Q18">
        <f t="shared" si="4"/>
        <v>828238.69938931579</v>
      </c>
    </row>
    <row r="19" spans="1:17" x14ac:dyDescent="0.3">
      <c r="A19">
        <f t="shared" si="0"/>
        <v>210</v>
      </c>
      <c r="B19">
        <v>42</v>
      </c>
      <c r="C19">
        <v>57.4</v>
      </c>
      <c r="D19">
        <v>15.790621592148309</v>
      </c>
      <c r="E19">
        <v>161.41320000000002</v>
      </c>
      <c r="F19">
        <f t="shared" si="1"/>
        <v>134.00841544266098</v>
      </c>
      <c r="G19">
        <f>A19*'[1]Time Interval'!$AF$5</f>
        <v>27.404784557339045</v>
      </c>
      <c r="I19">
        <f>C19/'[1]Time Interval'!$AJ$39</f>
        <v>2410.7153821329248</v>
      </c>
      <c r="J19">
        <f>'[1]Time Interval'!$AB$39*A19</f>
        <v>2.6444051708996414</v>
      </c>
      <c r="K19">
        <f t="shared" si="2"/>
        <v>1046.7714431001452</v>
      </c>
      <c r="M19">
        <f t="shared" si="3"/>
        <v>3.6350690607734806</v>
      </c>
      <c r="P19">
        <f>F19/('[1]Time Interval'!$AI$4^2)</f>
        <v>2970757.6325906473</v>
      </c>
      <c r="Q19">
        <f t="shared" si="4"/>
        <v>841440.3671544668</v>
      </c>
    </row>
    <row r="20" spans="1:17" x14ac:dyDescent="0.3">
      <c r="A20">
        <f t="shared" si="0"/>
        <v>220</v>
      </c>
      <c r="B20">
        <v>44</v>
      </c>
      <c r="C20">
        <v>59.4</v>
      </c>
      <c r="D20">
        <v>16.597600872410034</v>
      </c>
      <c r="E20">
        <v>172.614</v>
      </c>
      <c r="F20">
        <f t="shared" si="1"/>
        <v>143.90422570183529</v>
      </c>
      <c r="G20">
        <f>A20*'[1]Time Interval'!$AF$5</f>
        <v>28.709774298164714</v>
      </c>
      <c r="I20">
        <f>C20/'[1]Time Interval'!$AJ$39</f>
        <v>2494.712433775187</v>
      </c>
      <c r="J20">
        <f>'[1]Time Interval'!$AB$39*A20</f>
        <v>2.7703292266567674</v>
      </c>
      <c r="K20">
        <f t="shared" si="2"/>
        <v>1040.8662912138004</v>
      </c>
      <c r="M20">
        <f t="shared" si="3"/>
        <v>3.578830486202365</v>
      </c>
      <c r="P20">
        <f>F20/('[1]Time Interval'!$AI$4^2)</f>
        <v>3190132.3170908876</v>
      </c>
      <c r="Q20">
        <f t="shared" si="4"/>
        <v>850661.9074722752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I1" workbookViewId="0">
      <selection activeCell="N12" sqref="N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13.8</v>
      </c>
      <c r="D1">
        <v>6.0130718954248357</v>
      </c>
      <c r="E1">
        <v>22.136399999999998</v>
      </c>
      <c r="F1">
        <f t="shared" ref="F1:F16" si="0">E1-G1</f>
        <v>16.939447844071584</v>
      </c>
      <c r="G1">
        <f>A1*'[1]Time Interval'!$AF$6</f>
        <v>5.1969521559284146</v>
      </c>
      <c r="I1">
        <f>C1/'[1]Time Interval'!$AJ$40</f>
        <v>579.57965633160916</v>
      </c>
      <c r="J1">
        <f>'[1]Time Interval'!$AB$40*A1</f>
        <v>0.28458341804989479</v>
      </c>
      <c r="K1">
        <f t="shared" ref="K1:K16" si="1">I1/(J1^0.83052)</f>
        <v>1645.8982492997347</v>
      </c>
      <c r="M1">
        <f t="shared" ref="M1:M16" si="2">C1/D1</f>
        <v>2.2950000000000004</v>
      </c>
      <c r="P1">
        <f>F1/('[1]Time Interval'!$AI$4^2)</f>
        <v>375521.14774597017</v>
      </c>
      <c r="Q1">
        <f>P1/(J1^1.1765)</f>
        <v>1647239.7564894962</v>
      </c>
    </row>
    <row r="2" spans="1:18" x14ac:dyDescent="0.3">
      <c r="A2">
        <v>35</v>
      </c>
      <c r="B2">
        <v>7</v>
      </c>
      <c r="C2">
        <v>16.2</v>
      </c>
      <c r="D2">
        <v>6.5795206971677569</v>
      </c>
      <c r="E2">
        <v>26.317200000000003</v>
      </c>
      <c r="F2">
        <f t="shared" si="0"/>
        <v>20.254089151416853</v>
      </c>
      <c r="G2">
        <f>A2*'[1]Time Interval'!$AF$6</f>
        <v>6.0631108485831504</v>
      </c>
      <c r="I2">
        <f>C2/'[1]Time Interval'!$AJ$40</f>
        <v>680.37611830232379</v>
      </c>
      <c r="J2">
        <f>'[1]Time Interval'!$AB$40*A2</f>
        <v>0.33201398772487722</v>
      </c>
      <c r="K2">
        <f t="shared" si="1"/>
        <v>1699.9582821662104</v>
      </c>
      <c r="M2">
        <f t="shared" si="2"/>
        <v>2.4621854304635757</v>
      </c>
      <c r="P2">
        <f>F2/('[1]Time Interval'!$AI$4^2)</f>
        <v>449001.5775426309</v>
      </c>
      <c r="Q2">
        <f t="shared" ref="Q2:Q16" si="3">P2/(J2^1.1765)</f>
        <v>1642885.8336160069</v>
      </c>
    </row>
    <row r="3" spans="1:18" x14ac:dyDescent="0.3">
      <c r="A3">
        <v>45</v>
      </c>
      <c r="B3">
        <v>9</v>
      </c>
      <c r="C3">
        <v>21.6</v>
      </c>
      <c r="D3">
        <v>12.78867102396514</v>
      </c>
      <c r="E3">
        <v>38.188800000000001</v>
      </c>
      <c r="F3">
        <f t="shared" si="0"/>
        <v>30.393371766107379</v>
      </c>
      <c r="G3">
        <f>A3*'[1]Time Interval'!$AF$6</f>
        <v>7.7954282338926211</v>
      </c>
      <c r="I3">
        <f>C3/'[1]Time Interval'!$AJ$40</f>
        <v>907.16815773643179</v>
      </c>
      <c r="J3">
        <f>'[1]Time Interval'!$AB$40*A3</f>
        <v>0.42687512707484215</v>
      </c>
      <c r="K3">
        <f t="shared" si="1"/>
        <v>1839.6293743255269</v>
      </c>
      <c r="M3">
        <f t="shared" si="2"/>
        <v>1.688994889267462</v>
      </c>
      <c r="P3">
        <f>F3/('[1]Time Interval'!$AI$4^2)</f>
        <v>673773.66455737327</v>
      </c>
      <c r="Q3">
        <f t="shared" si="3"/>
        <v>1834277.6802827034</v>
      </c>
    </row>
    <row r="4" spans="1:18" x14ac:dyDescent="0.3">
      <c r="A4">
        <v>55</v>
      </c>
      <c r="B4">
        <v>11</v>
      </c>
      <c r="C4">
        <v>24.6</v>
      </c>
      <c r="D4">
        <v>8.0174291938997833</v>
      </c>
      <c r="E4">
        <v>46.581600000000002</v>
      </c>
      <c r="F4">
        <f t="shared" si="0"/>
        <v>37.053854380797908</v>
      </c>
      <c r="G4">
        <f>A4*'[1]Time Interval'!$AF$6</f>
        <v>9.5277456192020935</v>
      </c>
      <c r="I4">
        <f>C4/'[1]Time Interval'!$AJ$40</f>
        <v>1033.1637351998252</v>
      </c>
      <c r="J4">
        <f>'[1]Time Interval'!$AB$40*A4</f>
        <v>0.52173626642480708</v>
      </c>
      <c r="K4">
        <f t="shared" si="1"/>
        <v>1773.5021838115447</v>
      </c>
      <c r="M4">
        <f t="shared" si="2"/>
        <v>3.0683152173913042</v>
      </c>
      <c r="P4">
        <f>F4/('[1]Time Interval'!$AI$4^2)</f>
        <v>821426.1795055517</v>
      </c>
      <c r="Q4">
        <f t="shared" si="3"/>
        <v>1765986.6163624995</v>
      </c>
    </row>
    <row r="5" spans="1:18" x14ac:dyDescent="0.3">
      <c r="A5">
        <v>65</v>
      </c>
      <c r="B5">
        <v>13</v>
      </c>
      <c r="C5">
        <v>28.2</v>
      </c>
      <c r="D5">
        <v>8.8017429193899783</v>
      </c>
      <c r="E5">
        <v>57.470400000000005</v>
      </c>
      <c r="F5">
        <f t="shared" si="0"/>
        <v>46.21033699548844</v>
      </c>
      <c r="G5">
        <f>A5*'[1]Time Interval'!$AF$6</f>
        <v>11.260063004511565</v>
      </c>
      <c r="I5">
        <f>C5/'[1]Time Interval'!$AJ$40</f>
        <v>1184.3584281558969</v>
      </c>
      <c r="J5">
        <f>'[1]Time Interval'!$AB$40*A5</f>
        <v>0.61659740577477207</v>
      </c>
      <c r="K5">
        <f t="shared" si="1"/>
        <v>1769.6645399986362</v>
      </c>
      <c r="M5">
        <f t="shared" si="2"/>
        <v>3.2039108910891088</v>
      </c>
      <c r="P5">
        <f>F5/('[1]Time Interval'!$AI$4^2)</f>
        <v>1024411.1228422963</v>
      </c>
      <c r="Q5">
        <f t="shared" si="3"/>
        <v>1809411.2794436105</v>
      </c>
    </row>
    <row r="6" spans="1:18" x14ac:dyDescent="0.3">
      <c r="A6">
        <v>75</v>
      </c>
      <c r="B6">
        <v>15</v>
      </c>
      <c r="C6">
        <v>31.599999999999998</v>
      </c>
      <c r="D6">
        <v>8.8017429193899765</v>
      </c>
      <c r="E6">
        <v>65.239199999999997</v>
      </c>
      <c r="F6">
        <f t="shared" si="0"/>
        <v>52.24681961017896</v>
      </c>
      <c r="G6">
        <f>A6*'[1]Time Interval'!$AF$6</f>
        <v>12.992380389821037</v>
      </c>
      <c r="I6">
        <f>C6/'[1]Time Interval'!$AJ$40</f>
        <v>1327.1534159477426</v>
      </c>
      <c r="J6">
        <f>'[1]Time Interval'!$AB$40*A6</f>
        <v>0.71145854512473694</v>
      </c>
      <c r="K6">
        <f t="shared" si="1"/>
        <v>1760.8154633382378</v>
      </c>
      <c r="M6">
        <f t="shared" si="2"/>
        <v>3.5901980198019805</v>
      </c>
      <c r="P6">
        <f>F6/('[1]Time Interval'!$AI$4^2)</f>
        <v>1158230.5306933329</v>
      </c>
      <c r="Q6">
        <f t="shared" si="3"/>
        <v>1728785.0742543193</v>
      </c>
    </row>
    <row r="7" spans="1:18" x14ac:dyDescent="0.3">
      <c r="A7">
        <v>85</v>
      </c>
      <c r="B7">
        <v>17</v>
      </c>
      <c r="C7">
        <v>34.799999999999997</v>
      </c>
      <c r="D7">
        <v>8.60566448801743</v>
      </c>
      <c r="E7">
        <v>74.474400000000003</v>
      </c>
      <c r="F7">
        <f t="shared" si="0"/>
        <v>59.749702224869495</v>
      </c>
      <c r="G7">
        <f>A7*'[1]Time Interval'!$AF$6</f>
        <v>14.724697775130506</v>
      </c>
      <c r="I7">
        <f>C7/'[1]Time Interval'!$AJ$40</f>
        <v>1461.5486985753621</v>
      </c>
      <c r="J7">
        <f>'[1]Time Interval'!$AB$40*A7</f>
        <v>0.80631968447470181</v>
      </c>
      <c r="K7">
        <f t="shared" si="1"/>
        <v>1747.6758261530999</v>
      </c>
      <c r="M7">
        <f t="shared" si="2"/>
        <v>4.0438481012658221</v>
      </c>
      <c r="P7">
        <f>F7/('[1]Time Interval'!$AI$4^2)</f>
        <v>1324557.7402226524</v>
      </c>
      <c r="Q7">
        <f t="shared" si="3"/>
        <v>1706338.1501837217</v>
      </c>
    </row>
    <row r="8" spans="1:18" x14ac:dyDescent="0.3">
      <c r="A8">
        <v>95</v>
      </c>
      <c r="B8">
        <v>19</v>
      </c>
      <c r="C8">
        <v>37.6</v>
      </c>
      <c r="D8">
        <v>9.2156862745098032</v>
      </c>
      <c r="E8">
        <v>84.723600000000005</v>
      </c>
      <c r="F8">
        <f t="shared" si="0"/>
        <v>68.266584839560025</v>
      </c>
      <c r="G8">
        <f>A8*'[1]Time Interval'!$AF$6</f>
        <v>16.45701516043998</v>
      </c>
      <c r="I8">
        <f>C8/'[1]Time Interval'!$AJ$40</f>
        <v>1579.1445708745293</v>
      </c>
      <c r="J8">
        <f>'[1]Time Interval'!$AB$40*A8</f>
        <v>0.9011808238246668</v>
      </c>
      <c r="K8">
        <f t="shared" si="1"/>
        <v>1721.6762066701206</v>
      </c>
      <c r="M8">
        <f t="shared" si="2"/>
        <v>4.08</v>
      </c>
      <c r="N8">
        <f>STDEV(K1:K25)/AVERAGE(K1:K25)*100</f>
        <v>3.1726163053092318</v>
      </c>
      <c r="P8">
        <f>F8/('[1]Time Interval'!$AI$4^2)</f>
        <v>1513363.7487848271</v>
      </c>
      <c r="Q8">
        <f t="shared" si="3"/>
        <v>1710436.9783487637</v>
      </c>
    </row>
    <row r="9" spans="1:18" x14ac:dyDescent="0.3">
      <c r="A9">
        <v>105</v>
      </c>
      <c r="B9">
        <v>21</v>
      </c>
      <c r="C9">
        <v>40.599999999999994</v>
      </c>
      <c r="D9">
        <v>9.6078431372549034</v>
      </c>
      <c r="E9">
        <v>97.999200000000002</v>
      </c>
      <c r="F9">
        <f t="shared" si="0"/>
        <v>79.809867454250551</v>
      </c>
      <c r="G9">
        <f>A9*'[1]Time Interval'!$AF$6</f>
        <v>18.189332545749451</v>
      </c>
      <c r="I9">
        <f>C9/'[1]Time Interval'!$AJ$40</f>
        <v>1705.1401483379223</v>
      </c>
      <c r="J9">
        <f>'[1]Time Interval'!$AB$40*A9</f>
        <v>0.99604196317463167</v>
      </c>
      <c r="K9">
        <f t="shared" si="1"/>
        <v>1710.7657156941345</v>
      </c>
      <c r="M9">
        <f t="shared" si="2"/>
        <v>4.2257142857142842</v>
      </c>
      <c r="P9">
        <f>F9/('[1]Time Interval'!$AI$4^2)</f>
        <v>1769260.3267681377</v>
      </c>
      <c r="Q9">
        <f t="shared" si="3"/>
        <v>1777534.7546216149</v>
      </c>
    </row>
    <row r="10" spans="1:18" x14ac:dyDescent="0.3">
      <c r="A10">
        <v>115</v>
      </c>
      <c r="B10">
        <v>23</v>
      </c>
      <c r="C10">
        <v>44.2</v>
      </c>
      <c r="D10">
        <v>10</v>
      </c>
      <c r="E10">
        <v>107.39040000000001</v>
      </c>
      <c r="F10">
        <f t="shared" si="0"/>
        <v>87.468750068941091</v>
      </c>
      <c r="G10">
        <f>A10*'[1]Time Interval'!$AF$6</f>
        <v>19.921649931058923</v>
      </c>
      <c r="I10">
        <f>C10/'[1]Time Interval'!$AJ$40</f>
        <v>1856.3348412939947</v>
      </c>
      <c r="J10">
        <f>'[1]Time Interval'!$AB$40*A10</f>
        <v>1.0909031025245965</v>
      </c>
      <c r="K10">
        <f t="shared" si="1"/>
        <v>1726.9276390408552</v>
      </c>
      <c r="M10">
        <f t="shared" si="2"/>
        <v>4.42</v>
      </c>
      <c r="P10">
        <f>F10/('[1]Time Interval'!$AI$4^2)</f>
        <v>1939045.8130717429</v>
      </c>
      <c r="Q10">
        <f t="shared" si="3"/>
        <v>1750381.171245994</v>
      </c>
    </row>
    <row r="11" spans="1:18" x14ac:dyDescent="0.3">
      <c r="A11">
        <v>125</v>
      </c>
      <c r="B11">
        <v>25</v>
      </c>
      <c r="C11">
        <v>46.6</v>
      </c>
      <c r="D11">
        <v>9.6078431372549016</v>
      </c>
      <c r="E11">
        <v>117.53040000000001</v>
      </c>
      <c r="F11">
        <f t="shared" si="0"/>
        <v>95.87643268363162</v>
      </c>
      <c r="G11">
        <f>A11*'[1]Time Interval'!$AF$6</f>
        <v>21.653967316368394</v>
      </c>
      <c r="I11">
        <f>C11/'[1]Time Interval'!$AJ$40</f>
        <v>1957.1313032647092</v>
      </c>
      <c r="J11">
        <f>'[1]Time Interval'!$AB$40*A11</f>
        <v>1.1857642418745615</v>
      </c>
      <c r="K11">
        <f t="shared" si="1"/>
        <v>1698.8805882590575</v>
      </c>
      <c r="M11">
        <f t="shared" si="2"/>
        <v>4.8502040816326533</v>
      </c>
      <c r="P11">
        <f>F11/('[1]Time Interval'!$AI$4^2)</f>
        <v>2125431.0278919176</v>
      </c>
      <c r="Q11">
        <f t="shared" si="3"/>
        <v>1739353.9110071335</v>
      </c>
    </row>
    <row r="12" spans="1:18" x14ac:dyDescent="0.3">
      <c r="A12">
        <v>135</v>
      </c>
      <c r="B12">
        <v>27</v>
      </c>
      <c r="C12">
        <v>49.6</v>
      </c>
      <c r="D12">
        <v>10.196078431372548</v>
      </c>
      <c r="E12">
        <v>131.4924</v>
      </c>
      <c r="F12">
        <f t="shared" si="0"/>
        <v>108.10611529832214</v>
      </c>
      <c r="G12">
        <f>A12*'[1]Time Interval'!$AF$6</f>
        <v>23.386284701677866</v>
      </c>
      <c r="I12">
        <f>C12/'[1]Time Interval'!$AJ$40</f>
        <v>2083.1268807281026</v>
      </c>
      <c r="J12">
        <f>'[1]Time Interval'!$AB$40*A12</f>
        <v>1.2806253812245265</v>
      </c>
      <c r="K12">
        <f t="shared" si="1"/>
        <v>1696.2877135253498</v>
      </c>
      <c r="M12">
        <f t="shared" si="2"/>
        <v>4.8646153846153855</v>
      </c>
      <c r="N12">
        <f>AVERAGE(K1:K16)</f>
        <v>1714.5161556207972</v>
      </c>
      <c r="P12">
        <f>F12/('[1]Time Interval'!$AI$4^2)</f>
        <v>2396544.0236820839</v>
      </c>
      <c r="Q12">
        <f t="shared" si="3"/>
        <v>1791444.2799773405</v>
      </c>
    </row>
    <row r="13" spans="1:18" x14ac:dyDescent="0.3">
      <c r="A13">
        <v>145</v>
      </c>
      <c r="B13">
        <v>29</v>
      </c>
      <c r="C13">
        <v>51.8</v>
      </c>
      <c r="D13">
        <v>10.784313725490195</v>
      </c>
      <c r="E13">
        <v>141.11760000000001</v>
      </c>
      <c r="F13">
        <f t="shared" si="0"/>
        <v>115.99899791301267</v>
      </c>
      <c r="G13">
        <f>A13*'[1]Time Interval'!$AF$6</f>
        <v>25.118602086987337</v>
      </c>
      <c r="I13">
        <f>C13/'[1]Time Interval'!$AJ$40</f>
        <v>2175.5236375345908</v>
      </c>
      <c r="J13">
        <f>'[1]Time Interval'!$AB$40*A13</f>
        <v>1.3754865205744915</v>
      </c>
      <c r="K13">
        <f t="shared" si="1"/>
        <v>1669.448583125778</v>
      </c>
      <c r="M13">
        <f t="shared" si="2"/>
        <v>4.8032727272727271</v>
      </c>
      <c r="P13">
        <f>F13/('[1]Time Interval'!$AI$4^2)</f>
        <v>2571516.9251471166</v>
      </c>
      <c r="Q13">
        <f t="shared" si="3"/>
        <v>1767239.8847056427</v>
      </c>
      <c r="R13">
        <f>_xlfn.STDEV.P(Q1:Q25)*100/R14</f>
        <v>3.4522473349120828</v>
      </c>
    </row>
    <row r="14" spans="1:18" x14ac:dyDescent="0.3">
      <c r="A14">
        <v>155</v>
      </c>
      <c r="B14">
        <v>31</v>
      </c>
      <c r="C14">
        <v>55.2</v>
      </c>
      <c r="D14">
        <v>11.002178649237472</v>
      </c>
      <c r="E14">
        <v>144.53400000000002</v>
      </c>
      <c r="F14">
        <f t="shared" si="0"/>
        <v>117.68308052770321</v>
      </c>
      <c r="G14">
        <f>A14*'[1]Time Interval'!$AF$6</f>
        <v>26.850919472296809</v>
      </c>
      <c r="I14">
        <f>C14/'[1]Time Interval'!$AJ$40</f>
        <v>2318.3186253264366</v>
      </c>
      <c r="J14">
        <f>'[1]Time Interval'!$AB$40*A14</f>
        <v>1.4703476599244563</v>
      </c>
      <c r="K14">
        <f t="shared" si="1"/>
        <v>1683.1678886656259</v>
      </c>
      <c r="M14">
        <f t="shared" si="2"/>
        <v>5.0171881188118821</v>
      </c>
      <c r="P14">
        <f>F14/('[1]Time Interval'!$AI$4^2)</f>
        <v>2608850.4109955919</v>
      </c>
      <c r="Q14">
        <f t="shared" si="3"/>
        <v>1657599.1178947145</v>
      </c>
      <c r="R14">
        <f>AVERAGE(Q1:Q25)</f>
        <v>1729210.0895538088</v>
      </c>
    </row>
    <row r="15" spans="1:18" x14ac:dyDescent="0.3">
      <c r="A15">
        <v>165</v>
      </c>
      <c r="B15">
        <v>33</v>
      </c>
      <c r="C15">
        <v>57.2</v>
      </c>
      <c r="D15">
        <v>11.416122004357298</v>
      </c>
      <c r="E15">
        <v>158.9016</v>
      </c>
      <c r="F15">
        <f t="shared" si="0"/>
        <v>130.31836314239374</v>
      </c>
      <c r="G15">
        <f>A15*'[1]Time Interval'!$AF$6</f>
        <v>28.583236857606277</v>
      </c>
      <c r="I15">
        <f>C15/'[1]Time Interval'!$AJ$40</f>
        <v>2402.3156769686989</v>
      </c>
      <c r="J15">
        <f>'[1]Time Interval'!$AB$40*A15</f>
        <v>1.5652087992744212</v>
      </c>
      <c r="K15">
        <f t="shared" si="1"/>
        <v>1655.8992322988129</v>
      </c>
      <c r="M15">
        <f t="shared" si="2"/>
        <v>5.0104580152671758</v>
      </c>
      <c r="P15">
        <f>F15/('[1]Time Interval'!$AI$4^2)</f>
        <v>2888954.9263989003</v>
      </c>
      <c r="Q15">
        <f t="shared" si="3"/>
        <v>1705400.8602452192</v>
      </c>
    </row>
    <row r="16" spans="1:18" x14ac:dyDescent="0.3">
      <c r="A16">
        <v>175</v>
      </c>
      <c r="B16">
        <v>35</v>
      </c>
      <c r="C16">
        <v>59.2</v>
      </c>
      <c r="D16">
        <v>12.004357298474945</v>
      </c>
      <c r="E16">
        <v>164.0496</v>
      </c>
      <c r="F16">
        <f t="shared" si="0"/>
        <v>133.73404575708426</v>
      </c>
      <c r="G16">
        <f>A16*'[1]Time Interval'!$AF$6</f>
        <v>30.315554242915749</v>
      </c>
      <c r="I16">
        <f>C16/'[1]Time Interval'!$AJ$40</f>
        <v>2486.3127286109611</v>
      </c>
      <c r="J16">
        <f>'[1]Time Interval'!$AB$40*A16</f>
        <v>1.6600699386243862</v>
      </c>
      <c r="K16">
        <f t="shared" si="1"/>
        <v>1632.06100356003</v>
      </c>
      <c r="M16">
        <f t="shared" si="2"/>
        <v>4.9315426497277679</v>
      </c>
      <c r="P16">
        <f>F16/('[1]Time Interval'!$AI$4^2)</f>
        <v>2964675.2844419423</v>
      </c>
      <c r="Q16">
        <f t="shared" si="3"/>
        <v>1633046.0841821572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J1" workbookViewId="0">
      <selection activeCell="R14" sqref="R14"/>
    </sheetView>
  </sheetViews>
  <sheetFormatPr defaultRowHeight="14.4" x14ac:dyDescent="0.3"/>
  <sheetData>
    <row r="1" spans="1:18" x14ac:dyDescent="0.3">
      <c r="A1">
        <f t="shared" ref="A1:A16" si="0">B1*5</f>
        <v>30</v>
      </c>
      <c r="B1">
        <v>6</v>
      </c>
      <c r="C1">
        <v>13</v>
      </c>
      <c r="D1">
        <v>6.3834422657952086</v>
      </c>
      <c r="E1">
        <v>21.262800000000002</v>
      </c>
      <c r="F1">
        <f t="shared" ref="F1:F16" si="1">E1-G1</f>
        <v>14.699353586356732</v>
      </c>
      <c r="G1">
        <f>A1*'[1]Time Interval'!$AF$7</f>
        <v>6.5634464136432689</v>
      </c>
      <c r="I1">
        <f>C1/'[1]Time Interval'!$AJ$41</f>
        <v>545.98083567470428</v>
      </c>
      <c r="J1">
        <f>'[1]Time Interval'!$AB$41*A1</f>
        <v>0.22533381317802614</v>
      </c>
      <c r="K1">
        <f t="shared" ref="K1:K16" si="2">I1/(J1^0.9059)</f>
        <v>2105.9690963273447</v>
      </c>
      <c r="M1">
        <f t="shared" ref="M1:M16" si="3">C1/D1</f>
        <v>2.0365187713310573</v>
      </c>
      <c r="P1">
        <f>F1/('[1]Time Interval'!$AI$4^2)</f>
        <v>325861.75067119242</v>
      </c>
      <c r="Q1">
        <f>P1/(J1^1.281)</f>
        <v>2198177.7696435913</v>
      </c>
    </row>
    <row r="2" spans="1:18" x14ac:dyDescent="0.3">
      <c r="A2">
        <f t="shared" si="0"/>
        <v>40</v>
      </c>
      <c r="B2">
        <v>8</v>
      </c>
      <c r="C2">
        <v>16.600000000000001</v>
      </c>
      <c r="D2">
        <v>7.6034858387799549</v>
      </c>
      <c r="E2">
        <v>31.496400000000005</v>
      </c>
      <c r="F2">
        <f t="shared" si="1"/>
        <v>22.745138115142311</v>
      </c>
      <c r="G2">
        <f>A2*'[1]Time Interval'!$AF$7</f>
        <v>8.7512618848576924</v>
      </c>
      <c r="I2">
        <f>C2/'[1]Time Interval'!$AJ$41</f>
        <v>697.17552863077628</v>
      </c>
      <c r="J2">
        <f>'[1]Time Interval'!$AB$41*A2</f>
        <v>0.30044508423736821</v>
      </c>
      <c r="K2">
        <f t="shared" si="2"/>
        <v>2072.2145948190059</v>
      </c>
      <c r="M2">
        <f t="shared" si="3"/>
        <v>2.1832091690544417</v>
      </c>
      <c r="P2">
        <f>F2/('[1]Time Interval'!$AI$4^2)</f>
        <v>504224.24917634513</v>
      </c>
      <c r="Q2">
        <f t="shared" ref="Q2:Q16" si="4">P2/(J2^1.281)</f>
        <v>2352917.1294973381</v>
      </c>
    </row>
    <row r="3" spans="1:18" x14ac:dyDescent="0.3">
      <c r="A3">
        <f t="shared" si="0"/>
        <v>50</v>
      </c>
      <c r="B3">
        <v>10</v>
      </c>
      <c r="C3">
        <v>21.4</v>
      </c>
      <c r="D3">
        <v>8.8017429193899801</v>
      </c>
      <c r="E3">
        <v>42.681600000000003</v>
      </c>
      <c r="F3">
        <f t="shared" si="1"/>
        <v>31.742522643927888</v>
      </c>
      <c r="G3">
        <f>A3*'[1]Time Interval'!$AF$7</f>
        <v>10.939077356072115</v>
      </c>
      <c r="I3">
        <f>C3/'[1]Time Interval'!$AJ$41</f>
        <v>898.76845257220543</v>
      </c>
      <c r="J3">
        <f>'[1]Time Interval'!$AB$41*A3</f>
        <v>0.37555635529671028</v>
      </c>
      <c r="K3">
        <f t="shared" si="2"/>
        <v>2182.4767843484465</v>
      </c>
      <c r="M3">
        <f t="shared" si="3"/>
        <v>2.4313366336633657</v>
      </c>
      <c r="P3">
        <f>F3/('[1]Time Interval'!$AI$4^2)</f>
        <v>703682.23600463872</v>
      </c>
      <c r="Q3">
        <f t="shared" si="4"/>
        <v>2467276.1720597972</v>
      </c>
    </row>
    <row r="4" spans="1:18" x14ac:dyDescent="0.3">
      <c r="A4">
        <f t="shared" si="0"/>
        <v>60</v>
      </c>
      <c r="B4">
        <v>12</v>
      </c>
      <c r="C4">
        <v>25</v>
      </c>
      <c r="D4">
        <v>9.4117647058823515</v>
      </c>
      <c r="E4">
        <v>53.414400000000008</v>
      </c>
      <c r="F4">
        <f t="shared" si="1"/>
        <v>40.287507172713468</v>
      </c>
      <c r="G4">
        <f>A4*'[1]Time Interval'!$AF$7</f>
        <v>13.126892827286538</v>
      </c>
      <c r="I4">
        <f>C4/'[1]Time Interval'!$AJ$41</f>
        <v>1049.9631455282774</v>
      </c>
      <c r="J4">
        <f>'[1]Time Interval'!$AB$41*A4</f>
        <v>0.45066762635605229</v>
      </c>
      <c r="K4">
        <f t="shared" si="2"/>
        <v>2161.4519091213465</v>
      </c>
      <c r="M4">
        <f t="shared" si="3"/>
        <v>2.6562500000000004</v>
      </c>
      <c r="P4">
        <f>F4/('[1]Time Interval'!$AI$4^2)</f>
        <v>893111.22018750466</v>
      </c>
      <c r="Q4">
        <f t="shared" si="4"/>
        <v>2479222.7366249668</v>
      </c>
    </row>
    <row r="5" spans="1:18" x14ac:dyDescent="0.3">
      <c r="A5">
        <f t="shared" si="0"/>
        <v>70</v>
      </c>
      <c r="B5">
        <v>14</v>
      </c>
      <c r="C5">
        <v>28.8</v>
      </c>
      <c r="D5">
        <v>10</v>
      </c>
      <c r="E5">
        <v>64.147199999999998</v>
      </c>
      <c r="F5">
        <f t="shared" si="1"/>
        <v>48.832491701499038</v>
      </c>
      <c r="G5">
        <f>A5*'[1]Time Interval'!$AF$7</f>
        <v>15.31470829850096</v>
      </c>
      <c r="I5">
        <f>C5/'[1]Time Interval'!$AJ$41</f>
        <v>1209.5575436485756</v>
      </c>
      <c r="J5">
        <f>'[1]Time Interval'!$AB$41*A5</f>
        <v>0.52577889741539441</v>
      </c>
      <c r="K5">
        <f t="shared" si="2"/>
        <v>2165.4639572385022</v>
      </c>
      <c r="M5">
        <f t="shared" si="3"/>
        <v>2.88</v>
      </c>
      <c r="P5">
        <f>F5/('[1]Time Interval'!$AI$4^2)</f>
        <v>1082540.2043703704</v>
      </c>
      <c r="Q5">
        <f t="shared" si="4"/>
        <v>2466579.9542017491</v>
      </c>
    </row>
    <row r="6" spans="1:18" x14ac:dyDescent="0.3">
      <c r="A6">
        <f t="shared" si="0"/>
        <v>80</v>
      </c>
      <c r="B6">
        <v>16</v>
      </c>
      <c r="C6">
        <v>32.4</v>
      </c>
      <c r="D6">
        <v>10.217864923747275</v>
      </c>
      <c r="E6">
        <v>74.958000000000013</v>
      </c>
      <c r="F6">
        <f t="shared" si="1"/>
        <v>57.455476230284631</v>
      </c>
      <c r="G6">
        <f>A6*'[1]Time Interval'!$AF$7</f>
        <v>17.502523769715385</v>
      </c>
      <c r="I6">
        <f>C6/'[1]Time Interval'!$AJ$41</f>
        <v>1360.7522366046476</v>
      </c>
      <c r="J6">
        <f>'[1]Time Interval'!$AB$41*A6</f>
        <v>0.60089016847473642</v>
      </c>
      <c r="K6">
        <f t="shared" si="2"/>
        <v>2158.5821292833043</v>
      </c>
      <c r="M6">
        <f t="shared" si="3"/>
        <v>3.1709168443496805</v>
      </c>
      <c r="P6">
        <f>F6/('[1]Time Interval'!$AI$4^2)</f>
        <v>1273698.3269403793</v>
      </c>
      <c r="Q6">
        <f t="shared" si="4"/>
        <v>2445851.3429338746</v>
      </c>
    </row>
    <row r="7" spans="1:18" x14ac:dyDescent="0.3">
      <c r="A7">
        <f t="shared" si="0"/>
        <v>90</v>
      </c>
      <c r="B7">
        <v>18</v>
      </c>
      <c r="C7">
        <v>35.4</v>
      </c>
      <c r="D7">
        <v>10.217864923747275</v>
      </c>
      <c r="E7">
        <v>82.368000000000009</v>
      </c>
      <c r="F7">
        <f t="shared" si="1"/>
        <v>62.677660759070207</v>
      </c>
      <c r="G7">
        <f>A7*'[1]Time Interval'!$AF$7</f>
        <v>19.690339240929806</v>
      </c>
      <c r="I7">
        <f>C7/'[1]Time Interval'!$AJ$41</f>
        <v>1486.7478140680407</v>
      </c>
      <c r="J7">
        <f>'[1]Time Interval'!$AB$41*A7</f>
        <v>0.67600143953407843</v>
      </c>
      <c r="K7">
        <f t="shared" si="2"/>
        <v>2119.7652043160806</v>
      </c>
      <c r="M7">
        <f t="shared" si="3"/>
        <v>3.46452025586354</v>
      </c>
      <c r="P7">
        <f>F7/('[1]Time Interval'!$AI$4^2)</f>
        <v>1389466.0158309666</v>
      </c>
      <c r="Q7">
        <f t="shared" si="4"/>
        <v>2294483.9644880462</v>
      </c>
    </row>
    <row r="8" spans="1:18" x14ac:dyDescent="0.3">
      <c r="A8">
        <f t="shared" si="0"/>
        <v>100</v>
      </c>
      <c r="B8">
        <v>20</v>
      </c>
      <c r="C8">
        <v>39.4</v>
      </c>
      <c r="D8">
        <v>13.594771241830063</v>
      </c>
      <c r="E8">
        <v>102.5544</v>
      </c>
      <c r="F8">
        <f t="shared" si="1"/>
        <v>80.676245287855778</v>
      </c>
      <c r="G8">
        <f>A8*'[1]Time Interval'!$AF$7</f>
        <v>21.87815471214423</v>
      </c>
      <c r="I8">
        <f>C8/'[1]Time Interval'!$AJ$41</f>
        <v>1654.7419173525652</v>
      </c>
      <c r="J8">
        <f>'[1]Time Interval'!$AB$41*A8</f>
        <v>0.75111271059342055</v>
      </c>
      <c r="K8">
        <f t="shared" si="2"/>
        <v>2144.5146039322422</v>
      </c>
      <c r="M8">
        <f t="shared" si="3"/>
        <v>2.8981730769230771</v>
      </c>
      <c r="P8">
        <f>F8/('[1]Time Interval'!$AI$4^2)</f>
        <v>1788466.5725355265</v>
      </c>
      <c r="Q8">
        <f t="shared" si="4"/>
        <v>2580492.3726934684</v>
      </c>
    </row>
    <row r="9" spans="1:18" x14ac:dyDescent="0.3">
      <c r="A9">
        <f t="shared" si="0"/>
        <v>110</v>
      </c>
      <c r="B9">
        <v>22</v>
      </c>
      <c r="C9">
        <v>41.8</v>
      </c>
      <c r="D9">
        <v>10.610021786492375</v>
      </c>
      <c r="E9">
        <v>109.27800000000001</v>
      </c>
      <c r="F9">
        <f t="shared" si="1"/>
        <v>85.212029816641348</v>
      </c>
      <c r="G9">
        <f>A9*'[1]Time Interval'!$AF$7</f>
        <v>24.065970183358651</v>
      </c>
      <c r="I9">
        <f>C9/'[1]Time Interval'!$AJ$41</f>
        <v>1755.5383793232797</v>
      </c>
      <c r="J9">
        <f>'[1]Time Interval'!$AB$41*A9</f>
        <v>0.82622398165276256</v>
      </c>
      <c r="K9">
        <f t="shared" si="2"/>
        <v>2086.9470704820073</v>
      </c>
      <c r="M9">
        <f t="shared" si="3"/>
        <v>3.9396714579055438</v>
      </c>
      <c r="N9">
        <f>STDEV(K1:K25)/AVERAGE(K1:K25)*100</f>
        <v>3.3176810427469192</v>
      </c>
      <c r="P9">
        <f>F9/('[1]Time Interval'!$AI$4^2)</f>
        <v>1889017.8436192579</v>
      </c>
      <c r="Q9">
        <f t="shared" si="4"/>
        <v>2412313.6983024683</v>
      </c>
    </row>
    <row r="10" spans="1:18" x14ac:dyDescent="0.3">
      <c r="A10">
        <f t="shared" si="0"/>
        <v>120</v>
      </c>
      <c r="B10">
        <v>24</v>
      </c>
      <c r="C10">
        <v>45.199999999999996</v>
      </c>
      <c r="D10">
        <v>11.198257080610022</v>
      </c>
      <c r="E10">
        <v>121.4148</v>
      </c>
      <c r="F10">
        <f t="shared" si="1"/>
        <v>95.161014345426921</v>
      </c>
      <c r="G10">
        <f>A10*'[1]Time Interval'!$AF$7</f>
        <v>26.253785654573075</v>
      </c>
      <c r="I10">
        <f>C10/'[1]Time Interval'!$AJ$41</f>
        <v>1898.3333671151254</v>
      </c>
      <c r="J10">
        <f>'[1]Time Interval'!$AB$41*A10</f>
        <v>0.90133525271210457</v>
      </c>
      <c r="K10">
        <f t="shared" si="2"/>
        <v>2085.647601227573</v>
      </c>
      <c r="M10">
        <f t="shared" si="3"/>
        <v>4.0363424124513614</v>
      </c>
      <c r="P10">
        <f>F10/('[1]Time Interval'!$AI$4^2)</f>
        <v>2109571.3187706922</v>
      </c>
      <c r="Q10">
        <f t="shared" si="4"/>
        <v>2409821.021170395</v>
      </c>
    </row>
    <row r="11" spans="1:18" x14ac:dyDescent="0.3">
      <c r="A11">
        <f t="shared" si="0"/>
        <v>130</v>
      </c>
      <c r="B11">
        <v>26</v>
      </c>
      <c r="C11">
        <v>48</v>
      </c>
      <c r="D11">
        <v>12.200435729847495</v>
      </c>
      <c r="E11">
        <v>130.94640000000001</v>
      </c>
      <c r="F11">
        <f t="shared" si="1"/>
        <v>102.50479887421251</v>
      </c>
      <c r="G11">
        <f>A11*'[1]Time Interval'!$AF$7</f>
        <v>28.4416011257875</v>
      </c>
      <c r="I11">
        <f>C11/'[1]Time Interval'!$AJ$41</f>
        <v>2015.9292394142926</v>
      </c>
      <c r="J11">
        <f>'[1]Time Interval'!$AB$41*A11</f>
        <v>0.97644652377144669</v>
      </c>
      <c r="K11">
        <f t="shared" si="2"/>
        <v>2059.9313197570359</v>
      </c>
      <c r="M11">
        <f t="shared" si="3"/>
        <v>3.9342857142857142</v>
      </c>
      <c r="P11">
        <f>F11/('[1]Time Interval'!$AI$4^2)</f>
        <v>2272371.5717915609</v>
      </c>
      <c r="Q11">
        <f t="shared" si="4"/>
        <v>2342824.0066279578</v>
      </c>
    </row>
    <row r="12" spans="1:18" x14ac:dyDescent="0.3">
      <c r="A12">
        <f t="shared" si="0"/>
        <v>140</v>
      </c>
      <c r="B12">
        <v>28</v>
      </c>
      <c r="C12">
        <v>50.4</v>
      </c>
      <c r="D12">
        <v>13.616557734204793</v>
      </c>
      <c r="E12">
        <v>146.57760000000002</v>
      </c>
      <c r="F12">
        <f t="shared" si="1"/>
        <v>115.9481834029981</v>
      </c>
      <c r="G12">
        <f>A12*'[1]Time Interval'!$AF$7</f>
        <v>30.629416597001921</v>
      </c>
      <c r="I12">
        <f>C12/'[1]Time Interval'!$AJ$41</f>
        <v>2116.7257013850071</v>
      </c>
      <c r="J12">
        <f>'[1]Time Interval'!$AB$41*A12</f>
        <v>1.0515577948307888</v>
      </c>
      <c r="K12">
        <f t="shared" si="2"/>
        <v>2022.4879147224578</v>
      </c>
      <c r="M12">
        <f t="shared" si="3"/>
        <v>3.7013759999999998</v>
      </c>
      <c r="P12">
        <f>F12/('[1]Time Interval'!$AI$4^2)</f>
        <v>2570390.4466869878</v>
      </c>
      <c r="Q12">
        <f t="shared" si="4"/>
        <v>2410076.5502147656</v>
      </c>
    </row>
    <row r="13" spans="1:18" x14ac:dyDescent="0.3">
      <c r="A13">
        <f t="shared" si="0"/>
        <v>150</v>
      </c>
      <c r="B13">
        <v>30</v>
      </c>
      <c r="C13">
        <v>54</v>
      </c>
      <c r="D13">
        <v>13.616557734204793</v>
      </c>
      <c r="E13">
        <v>157.4196</v>
      </c>
      <c r="F13">
        <f t="shared" si="1"/>
        <v>124.60236793178366</v>
      </c>
      <c r="G13">
        <f>A13*'[1]Time Interval'!$AF$7</f>
        <v>32.817232068216342</v>
      </c>
      <c r="I13">
        <f>C13/'[1]Time Interval'!$AJ$41</f>
        <v>2267.9203943410794</v>
      </c>
      <c r="J13">
        <f>'[1]Time Interval'!$AB$41*A13</f>
        <v>1.1266690658901308</v>
      </c>
      <c r="K13">
        <f t="shared" si="2"/>
        <v>2035.6610851844016</v>
      </c>
      <c r="M13">
        <f t="shared" si="3"/>
        <v>3.96576</v>
      </c>
      <c r="N13">
        <f>AVERAGE(K1:K16)</f>
        <v>2084.7206134723347</v>
      </c>
      <c r="P13">
        <f>F13/('[1]Time Interval'!$AI$4^2)</f>
        <v>2762240.2246118532</v>
      </c>
      <c r="Q13">
        <f t="shared" si="4"/>
        <v>2370883.9401348038</v>
      </c>
      <c r="R13">
        <f>_xlfn.STDEV.P(Q1:Q25)*100/R14</f>
        <v>3.8171025516470234</v>
      </c>
    </row>
    <row r="14" spans="1:18" x14ac:dyDescent="0.3">
      <c r="A14">
        <f t="shared" si="0"/>
        <v>160</v>
      </c>
      <c r="B14">
        <v>32</v>
      </c>
      <c r="C14">
        <v>56.6</v>
      </c>
      <c r="D14">
        <v>14.204793028322438</v>
      </c>
      <c r="E14">
        <v>165.14160000000001</v>
      </c>
      <c r="F14">
        <f t="shared" si="1"/>
        <v>130.13655246056925</v>
      </c>
      <c r="G14">
        <f>A14*'[1]Time Interval'!$AF$7</f>
        <v>35.00504753943077</v>
      </c>
      <c r="I14">
        <f>C14/'[1]Time Interval'!$AJ$41</f>
        <v>2377.1165614760203</v>
      </c>
      <c r="J14">
        <f>'[1]Time Interval'!$AB$41*A14</f>
        <v>1.2017803369494728</v>
      </c>
      <c r="K14">
        <f t="shared" si="2"/>
        <v>2012.5048013477001</v>
      </c>
      <c r="M14">
        <f t="shared" si="3"/>
        <v>3.9845705521472401</v>
      </c>
      <c r="P14">
        <f>F14/('[1]Time Interval'!$AI$4^2)</f>
        <v>2884924.4670510115</v>
      </c>
      <c r="Q14">
        <f t="shared" si="4"/>
        <v>2279704.2116649156</v>
      </c>
      <c r="R14">
        <f>AVERAGE(Q1:Q25)</f>
        <v>2384315.9112249957</v>
      </c>
    </row>
    <row r="15" spans="1:18" x14ac:dyDescent="0.3">
      <c r="A15">
        <f t="shared" si="0"/>
        <v>170</v>
      </c>
      <c r="B15">
        <v>34</v>
      </c>
      <c r="C15">
        <v>59.2</v>
      </c>
      <c r="D15">
        <v>15.599128540305014</v>
      </c>
      <c r="E15">
        <v>179.322</v>
      </c>
      <c r="F15">
        <f t="shared" si="1"/>
        <v>142.12913698935481</v>
      </c>
      <c r="G15">
        <f>A15*'[1]Time Interval'!$AF$7</f>
        <v>37.192863010645191</v>
      </c>
      <c r="I15">
        <f>C15/'[1]Time Interval'!$AJ$41</f>
        <v>2486.3127286109611</v>
      </c>
      <c r="J15">
        <f>'[1]Time Interval'!$AB$41*A15</f>
        <v>1.2768916080088148</v>
      </c>
      <c r="K15">
        <f t="shared" si="2"/>
        <v>1992.4655224083542</v>
      </c>
      <c r="M15">
        <f t="shared" si="3"/>
        <v>3.7950837988826813</v>
      </c>
      <c r="P15">
        <f>F15/('[1]Time Interval'!$AI$4^2)</f>
        <v>3150781.367945584</v>
      </c>
      <c r="Q15">
        <f t="shared" si="4"/>
        <v>2303747.902014412</v>
      </c>
    </row>
    <row r="16" spans="1:18" x14ac:dyDescent="0.3">
      <c r="A16">
        <f t="shared" si="0"/>
        <v>180</v>
      </c>
      <c r="B16">
        <v>36</v>
      </c>
      <c r="C16">
        <v>61</v>
      </c>
      <c r="D16">
        <v>16.405228758169937</v>
      </c>
      <c r="E16">
        <v>194.3604</v>
      </c>
      <c r="F16">
        <f t="shared" si="1"/>
        <v>154.97972151814039</v>
      </c>
      <c r="G16">
        <f>A16*'[1]Time Interval'!$AF$7</f>
        <v>39.380678481859611</v>
      </c>
      <c r="I16">
        <f>C16/'[1]Time Interval'!$AJ$41</f>
        <v>2561.910075088997</v>
      </c>
      <c r="J16">
        <f>'[1]Time Interval'!$AB$41*A16</f>
        <v>1.3520028790681569</v>
      </c>
      <c r="K16">
        <f t="shared" si="2"/>
        <v>1949.4462210415536</v>
      </c>
      <c r="M16">
        <f t="shared" si="3"/>
        <v>3.7183266932270911</v>
      </c>
      <c r="P16">
        <f>F16/('[1]Time Interval'!$AI$4^2)</f>
        <v>3435658.7910987269</v>
      </c>
      <c r="Q16">
        <f t="shared" si="4"/>
        <v>2334681.8073273739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RPM</vt:lpstr>
      <vt:lpstr>5 RPM</vt:lpstr>
      <vt:lpstr>10 RPM</vt:lpstr>
      <vt:lpstr>15 RPM</vt:lpstr>
      <vt:lpstr>20 RPM</vt:lpstr>
      <vt:lpstr>25 RPM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2023-03-06T00:23:25Z</dcterms:created>
  <dcterms:modified xsi:type="dcterms:W3CDTF">2023-05-08T07:52:46Z</dcterms:modified>
</cp:coreProperties>
</file>