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IT Kanpur\IIT Kanpur\Porous Media Lab\Research\Actual Experiments\Processing\Volume_profiling\"/>
    </mc:Choice>
  </mc:AlternateContent>
  <bookViews>
    <workbookView xWindow="0" yWindow="0" windowWidth="23040" windowHeight="9072" firstSheet="2" activeTab="5"/>
  </bookViews>
  <sheets>
    <sheet name="1 RPM" sheetId="1" r:id="rId1"/>
    <sheet name="5 RPM" sheetId="2" r:id="rId2"/>
    <sheet name="10 RPM" sheetId="3" r:id="rId3"/>
    <sheet name="15 RPM" sheetId="4" r:id="rId4"/>
    <sheet name="20 RPM" sheetId="5" r:id="rId5"/>
    <sheet name="25 RPM" sheetId="6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G1" i="1" l="1"/>
  <c r="F1" i="1" s="1"/>
  <c r="P1" i="1" s="1"/>
  <c r="I1" i="1"/>
  <c r="J1" i="1"/>
  <c r="M1" i="1"/>
  <c r="G1" i="2"/>
  <c r="F1" i="2" s="1"/>
  <c r="P1" i="2" s="1"/>
  <c r="I1" i="2"/>
  <c r="J1" i="2"/>
  <c r="M1" i="2"/>
  <c r="Q1" i="2" l="1"/>
  <c r="Q1" i="1"/>
  <c r="K1" i="2"/>
  <c r="K1" i="1"/>
  <c r="G1" i="5"/>
  <c r="F1" i="5" s="1"/>
  <c r="P1" i="5" s="1"/>
  <c r="G2" i="5"/>
  <c r="F2" i="5" s="1"/>
  <c r="P2" i="5" s="1"/>
  <c r="G3" i="5"/>
  <c r="F3" i="5" s="1"/>
  <c r="P3" i="5" s="1"/>
  <c r="G4" i="5"/>
  <c r="F4" i="5" s="1"/>
  <c r="P4" i="5" s="1"/>
  <c r="G5" i="5"/>
  <c r="F5" i="5" s="1"/>
  <c r="P5" i="5" s="1"/>
  <c r="G6" i="5"/>
  <c r="F6" i="5" s="1"/>
  <c r="P6" i="5" s="1"/>
  <c r="G7" i="5"/>
  <c r="F7" i="5" s="1"/>
  <c r="P7" i="5" s="1"/>
  <c r="G8" i="5"/>
  <c r="F8" i="5" s="1"/>
  <c r="P8" i="5" s="1"/>
  <c r="G9" i="5"/>
  <c r="F9" i="5" s="1"/>
  <c r="P9" i="5" s="1"/>
  <c r="G10" i="5"/>
  <c r="F10" i="5" s="1"/>
  <c r="P10" i="5" s="1"/>
  <c r="G11" i="5"/>
  <c r="F11" i="5" s="1"/>
  <c r="P11" i="5" s="1"/>
  <c r="G12" i="5"/>
  <c r="F12" i="5" s="1"/>
  <c r="P12" i="5" s="1"/>
  <c r="G13" i="5"/>
  <c r="F13" i="5" s="1"/>
  <c r="P13" i="5" s="1"/>
  <c r="G14" i="5"/>
  <c r="F14" i="5" s="1"/>
  <c r="P14" i="5" s="1"/>
  <c r="G15" i="5"/>
  <c r="F15" i="5" s="1"/>
  <c r="P15" i="5" s="1"/>
  <c r="G16" i="5"/>
  <c r="F16" i="5" s="1"/>
  <c r="P16" i="5" s="1"/>
  <c r="G17" i="5"/>
  <c r="F17" i="5" s="1"/>
  <c r="P17" i="5" s="1"/>
  <c r="G18" i="5"/>
  <c r="F18" i="5" s="1"/>
  <c r="P18" i="5" s="1"/>
  <c r="G19" i="5"/>
  <c r="F19" i="5" s="1"/>
  <c r="P19" i="5" s="1"/>
  <c r="G20" i="5"/>
  <c r="F20" i="5" s="1"/>
  <c r="P20" i="5" s="1"/>
  <c r="G21" i="5"/>
  <c r="F21" i="5" s="1"/>
  <c r="P21" i="5" s="1"/>
  <c r="G22" i="5"/>
  <c r="F22" i="5" s="1"/>
  <c r="P22" i="5" s="1"/>
  <c r="G23" i="5"/>
  <c r="F23" i="5" s="1"/>
  <c r="P23" i="5" s="1"/>
  <c r="G24" i="5"/>
  <c r="F24" i="5" s="1"/>
  <c r="P24" i="5" s="1"/>
  <c r="G1" i="3"/>
  <c r="F1" i="3" s="1"/>
  <c r="P1" i="3" s="1"/>
  <c r="G2" i="2"/>
  <c r="F2" i="2" s="1"/>
  <c r="P2" i="2" s="1"/>
  <c r="G3" i="2"/>
  <c r="F3" i="2" s="1"/>
  <c r="P3" i="2" s="1"/>
  <c r="G4" i="2"/>
  <c r="F4" i="2" s="1"/>
  <c r="P4" i="2" s="1"/>
  <c r="G5" i="2"/>
  <c r="F5" i="2" s="1"/>
  <c r="P5" i="2" s="1"/>
  <c r="G6" i="2"/>
  <c r="F6" i="2" s="1"/>
  <c r="P6" i="2" s="1"/>
  <c r="G7" i="2"/>
  <c r="F7" i="2" s="1"/>
  <c r="P7" i="2" s="1"/>
  <c r="G8" i="2"/>
  <c r="F8" i="2" s="1"/>
  <c r="P8" i="2" s="1"/>
  <c r="G9" i="2"/>
  <c r="F9" i="2" s="1"/>
  <c r="P9" i="2" s="1"/>
  <c r="G10" i="2"/>
  <c r="F10" i="2" s="1"/>
  <c r="P10" i="2" s="1"/>
  <c r="G11" i="2"/>
  <c r="F11" i="2" s="1"/>
  <c r="P11" i="2" s="1"/>
  <c r="G12" i="2"/>
  <c r="F12" i="2" s="1"/>
  <c r="P12" i="2" s="1"/>
  <c r="G13" i="2"/>
  <c r="F13" i="2" s="1"/>
  <c r="P13" i="2" s="1"/>
  <c r="G14" i="2"/>
  <c r="F14" i="2" s="1"/>
  <c r="P14" i="2" s="1"/>
  <c r="G15" i="2"/>
  <c r="F15" i="2" s="1"/>
  <c r="P15" i="2" s="1"/>
  <c r="A3" i="1" l="1"/>
  <c r="G3" i="1" s="1"/>
  <c r="F3" i="1" s="1"/>
  <c r="P3" i="1" s="1"/>
  <c r="I3" i="1"/>
  <c r="M3" i="1"/>
  <c r="J3" i="1" l="1"/>
  <c r="K3" i="1" s="1"/>
  <c r="J1" i="5"/>
  <c r="Q1" i="5" s="1"/>
  <c r="J2" i="5"/>
  <c r="Q2" i="5" s="1"/>
  <c r="I1" i="5"/>
  <c r="I2" i="5"/>
  <c r="K2" i="5" l="1"/>
  <c r="Q3" i="1"/>
  <c r="K1" i="5"/>
  <c r="A1" i="6" l="1"/>
  <c r="G1" i="6" s="1"/>
  <c r="F1" i="6" s="1"/>
  <c r="P1" i="6" s="1"/>
  <c r="A2" i="6"/>
  <c r="G2" i="6" s="1"/>
  <c r="F2" i="6" s="1"/>
  <c r="P2" i="6" s="1"/>
  <c r="A3" i="6"/>
  <c r="G3" i="6" s="1"/>
  <c r="F3" i="6" s="1"/>
  <c r="P3" i="6" s="1"/>
  <c r="A4" i="6"/>
  <c r="G4" i="6" s="1"/>
  <c r="F4" i="6" s="1"/>
  <c r="P4" i="6" s="1"/>
  <c r="A5" i="6"/>
  <c r="G5" i="6" s="1"/>
  <c r="F5" i="6" s="1"/>
  <c r="P5" i="6" s="1"/>
  <c r="A6" i="6"/>
  <c r="G6" i="6" s="1"/>
  <c r="F6" i="6" s="1"/>
  <c r="P6" i="6" s="1"/>
  <c r="A7" i="6"/>
  <c r="G7" i="6" s="1"/>
  <c r="F7" i="6" s="1"/>
  <c r="P7" i="6" s="1"/>
  <c r="A8" i="6"/>
  <c r="G8" i="6" s="1"/>
  <c r="F8" i="6" s="1"/>
  <c r="P8" i="6" s="1"/>
  <c r="A9" i="6"/>
  <c r="G9" i="6" s="1"/>
  <c r="F9" i="6" s="1"/>
  <c r="P9" i="6" s="1"/>
  <c r="A10" i="6"/>
  <c r="G10" i="6" s="1"/>
  <c r="F10" i="6" s="1"/>
  <c r="P10" i="6" s="1"/>
  <c r="A11" i="6"/>
  <c r="G11" i="6" s="1"/>
  <c r="F11" i="6" s="1"/>
  <c r="P11" i="6" s="1"/>
  <c r="A12" i="6"/>
  <c r="G12" i="6" s="1"/>
  <c r="F12" i="6" s="1"/>
  <c r="P12" i="6" s="1"/>
  <c r="A13" i="6"/>
  <c r="G13" i="6" s="1"/>
  <c r="F13" i="6" s="1"/>
  <c r="P13" i="6" s="1"/>
  <c r="A14" i="6"/>
  <c r="G14" i="6" s="1"/>
  <c r="F14" i="6" s="1"/>
  <c r="P14" i="6" s="1"/>
  <c r="A15" i="6"/>
  <c r="G15" i="6" s="1"/>
  <c r="F15" i="6" s="1"/>
  <c r="P15" i="6" s="1"/>
  <c r="A16" i="6"/>
  <c r="G16" i="6" s="1"/>
  <c r="F16" i="6" s="1"/>
  <c r="P16" i="6" s="1"/>
  <c r="A17" i="6"/>
  <c r="G17" i="6" s="1"/>
  <c r="F17" i="6" s="1"/>
  <c r="P17" i="6" s="1"/>
  <c r="A18" i="6"/>
  <c r="G18" i="6" s="1"/>
  <c r="F18" i="6" s="1"/>
  <c r="P18" i="6" s="1"/>
  <c r="A19" i="6"/>
  <c r="G19" i="6" s="1"/>
  <c r="F19" i="6" s="1"/>
  <c r="P19" i="6" s="1"/>
  <c r="A20" i="6"/>
  <c r="G20" i="6" s="1"/>
  <c r="F20" i="6" s="1"/>
  <c r="P20" i="6" s="1"/>
  <c r="A1" i="4"/>
  <c r="G1" i="4" s="1"/>
  <c r="F1" i="4" s="1"/>
  <c r="P1" i="4" s="1"/>
  <c r="A2" i="4"/>
  <c r="G2" i="4" s="1"/>
  <c r="F2" i="4" s="1"/>
  <c r="P2" i="4" s="1"/>
  <c r="A3" i="4"/>
  <c r="G3" i="4" s="1"/>
  <c r="F3" i="4" s="1"/>
  <c r="P3" i="4" s="1"/>
  <c r="A4" i="4"/>
  <c r="G4" i="4" s="1"/>
  <c r="F4" i="4" s="1"/>
  <c r="P4" i="4" s="1"/>
  <c r="A5" i="4"/>
  <c r="G5" i="4" s="1"/>
  <c r="F5" i="4" s="1"/>
  <c r="P5" i="4" s="1"/>
  <c r="A6" i="4"/>
  <c r="G6" i="4" s="1"/>
  <c r="F6" i="4" s="1"/>
  <c r="P6" i="4" s="1"/>
  <c r="A7" i="4"/>
  <c r="G7" i="4" s="1"/>
  <c r="F7" i="4" s="1"/>
  <c r="P7" i="4" s="1"/>
  <c r="A8" i="4"/>
  <c r="G8" i="4" s="1"/>
  <c r="F8" i="4" s="1"/>
  <c r="P8" i="4" s="1"/>
  <c r="A9" i="4"/>
  <c r="G9" i="4" s="1"/>
  <c r="F9" i="4" s="1"/>
  <c r="P9" i="4" s="1"/>
  <c r="A10" i="4"/>
  <c r="G10" i="4" s="1"/>
  <c r="F10" i="4" s="1"/>
  <c r="P10" i="4" s="1"/>
  <c r="A11" i="4"/>
  <c r="G11" i="4" s="1"/>
  <c r="F11" i="4" s="1"/>
  <c r="P11" i="4" s="1"/>
  <c r="A12" i="4"/>
  <c r="G12" i="4" s="1"/>
  <c r="F12" i="4" s="1"/>
  <c r="P12" i="4" s="1"/>
  <c r="A13" i="4"/>
  <c r="G13" i="4" s="1"/>
  <c r="F13" i="4" s="1"/>
  <c r="P13" i="4" s="1"/>
  <c r="A14" i="4"/>
  <c r="G14" i="4" s="1"/>
  <c r="F14" i="4" s="1"/>
  <c r="P14" i="4" s="1"/>
  <c r="A15" i="4"/>
  <c r="G15" i="4" s="1"/>
  <c r="F15" i="4" s="1"/>
  <c r="P15" i="4" s="1"/>
  <c r="A16" i="4"/>
  <c r="G16" i="4" s="1"/>
  <c r="F16" i="4" s="1"/>
  <c r="P16" i="4" s="1"/>
  <c r="A2" i="3"/>
  <c r="G2" i="3" s="1"/>
  <c r="F2" i="3" s="1"/>
  <c r="P2" i="3" s="1"/>
  <c r="A3" i="3"/>
  <c r="G3" i="3" s="1"/>
  <c r="F3" i="3" s="1"/>
  <c r="P3" i="3" s="1"/>
  <c r="A4" i="3"/>
  <c r="G4" i="3" s="1"/>
  <c r="F4" i="3" s="1"/>
  <c r="P4" i="3" s="1"/>
  <c r="A5" i="3"/>
  <c r="G5" i="3" s="1"/>
  <c r="F5" i="3" s="1"/>
  <c r="P5" i="3" s="1"/>
  <c r="A6" i="3"/>
  <c r="G6" i="3" s="1"/>
  <c r="F6" i="3" s="1"/>
  <c r="P6" i="3" s="1"/>
  <c r="A7" i="3"/>
  <c r="G7" i="3" s="1"/>
  <c r="F7" i="3" s="1"/>
  <c r="P7" i="3" s="1"/>
  <c r="A8" i="3"/>
  <c r="G8" i="3" s="1"/>
  <c r="F8" i="3" s="1"/>
  <c r="P8" i="3" s="1"/>
  <c r="A9" i="3"/>
  <c r="G9" i="3" s="1"/>
  <c r="F9" i="3" s="1"/>
  <c r="P9" i="3" s="1"/>
  <c r="A10" i="3"/>
  <c r="G10" i="3" s="1"/>
  <c r="F10" i="3" s="1"/>
  <c r="P10" i="3" s="1"/>
  <c r="A11" i="3"/>
  <c r="G11" i="3" s="1"/>
  <c r="F11" i="3" s="1"/>
  <c r="P11" i="3" s="1"/>
  <c r="A12" i="3"/>
  <c r="G12" i="3" s="1"/>
  <c r="F12" i="3" s="1"/>
  <c r="P12" i="3" s="1"/>
  <c r="A13" i="3"/>
  <c r="G13" i="3" s="1"/>
  <c r="F13" i="3" s="1"/>
  <c r="P13" i="3" s="1"/>
  <c r="A14" i="3"/>
  <c r="G14" i="3" s="1"/>
  <c r="F14" i="3" s="1"/>
  <c r="P14" i="3" s="1"/>
  <c r="A15" i="3"/>
  <c r="G15" i="3" s="1"/>
  <c r="F15" i="3" s="1"/>
  <c r="P15" i="3" s="1"/>
  <c r="A16" i="3"/>
  <c r="G16" i="3" s="1"/>
  <c r="F16" i="3" s="1"/>
  <c r="P16" i="3" s="1"/>
  <c r="A17" i="3"/>
  <c r="G17" i="3" s="1"/>
  <c r="F17" i="3" s="1"/>
  <c r="P17" i="3" s="1"/>
  <c r="A18" i="3"/>
  <c r="G18" i="3" s="1"/>
  <c r="F18" i="3" s="1"/>
  <c r="P18" i="3" s="1"/>
  <c r="A19" i="3"/>
  <c r="G19" i="3" s="1"/>
  <c r="F19" i="3" s="1"/>
  <c r="P19" i="3" s="1"/>
  <c r="A2" i="1"/>
  <c r="G2" i="1" s="1"/>
  <c r="F2" i="1" s="1"/>
  <c r="P2" i="1" s="1"/>
  <c r="A4" i="1"/>
  <c r="G4" i="1" s="1"/>
  <c r="F4" i="1" s="1"/>
  <c r="P4" i="1" s="1"/>
  <c r="A5" i="1"/>
  <c r="G5" i="1" s="1"/>
  <c r="F5" i="1" s="1"/>
  <c r="P5" i="1" s="1"/>
  <c r="A6" i="1"/>
  <c r="G6" i="1" s="1"/>
  <c r="F6" i="1" s="1"/>
  <c r="P6" i="1" s="1"/>
  <c r="A7" i="1"/>
  <c r="G7" i="1" s="1"/>
  <c r="F7" i="1" s="1"/>
  <c r="P7" i="1" s="1"/>
  <c r="A8" i="1"/>
  <c r="G8" i="1" s="1"/>
  <c r="F8" i="1" s="1"/>
  <c r="P8" i="1" s="1"/>
  <c r="A9" i="1"/>
  <c r="G9" i="1" s="1"/>
  <c r="F9" i="1" s="1"/>
  <c r="P9" i="1" s="1"/>
  <c r="A10" i="1"/>
  <c r="G10" i="1" s="1"/>
  <c r="F10" i="1" s="1"/>
  <c r="P10" i="1" s="1"/>
  <c r="A11" i="1"/>
  <c r="G11" i="1" s="1"/>
  <c r="F11" i="1" s="1"/>
  <c r="P11" i="1" s="1"/>
  <c r="A12" i="1"/>
  <c r="G12" i="1" s="1"/>
  <c r="F12" i="1" s="1"/>
  <c r="P12" i="1" s="1"/>
  <c r="A13" i="1"/>
  <c r="G13" i="1" s="1"/>
  <c r="F13" i="1" s="1"/>
  <c r="P13" i="1" s="1"/>
  <c r="A14" i="1"/>
  <c r="G14" i="1" s="1"/>
  <c r="F14" i="1" s="1"/>
  <c r="P14" i="1" s="1"/>
  <c r="A15" i="1"/>
  <c r="G15" i="1" s="1"/>
  <c r="F15" i="1" s="1"/>
  <c r="P15" i="1" s="1"/>
  <c r="A16" i="1"/>
  <c r="G16" i="1" s="1"/>
  <c r="F16" i="1" s="1"/>
  <c r="P16" i="1" s="1"/>
  <c r="A17" i="1"/>
  <c r="G17" i="1" s="1"/>
  <c r="F17" i="1" s="1"/>
  <c r="P17" i="1" s="1"/>
  <c r="A18" i="1"/>
  <c r="G18" i="1" s="1"/>
  <c r="F18" i="1" s="1"/>
  <c r="P18" i="1" s="1"/>
  <c r="J1" i="6" l="1"/>
  <c r="Q1" i="6" s="1"/>
  <c r="J2" i="6"/>
  <c r="Q2" i="6" s="1"/>
  <c r="J3" i="6"/>
  <c r="Q3" i="6" s="1"/>
  <c r="J4" i="6"/>
  <c r="Q4" i="6" s="1"/>
  <c r="J5" i="6"/>
  <c r="Q5" i="6" s="1"/>
  <c r="J6" i="6"/>
  <c r="Q6" i="6" s="1"/>
  <c r="J7" i="6"/>
  <c r="Q7" i="6" s="1"/>
  <c r="J8" i="6"/>
  <c r="Q8" i="6" s="1"/>
  <c r="J9" i="6"/>
  <c r="Q9" i="6" s="1"/>
  <c r="J10" i="6"/>
  <c r="Q10" i="6" s="1"/>
  <c r="J11" i="6"/>
  <c r="Q11" i="6" s="1"/>
  <c r="J12" i="6"/>
  <c r="Q12" i="6" s="1"/>
  <c r="J13" i="6"/>
  <c r="Q13" i="6" s="1"/>
  <c r="J14" i="6"/>
  <c r="Q14" i="6" s="1"/>
  <c r="J15" i="6"/>
  <c r="Q15" i="6" s="1"/>
  <c r="J16" i="6"/>
  <c r="Q16" i="6" s="1"/>
  <c r="J17" i="6"/>
  <c r="Q17" i="6" s="1"/>
  <c r="J18" i="6"/>
  <c r="Q18" i="6" s="1"/>
  <c r="J19" i="6"/>
  <c r="Q19" i="6" s="1"/>
  <c r="J20" i="6"/>
  <c r="Q20" i="6" s="1"/>
  <c r="I1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J4" i="5"/>
  <c r="Q4" i="5" s="1"/>
  <c r="J5" i="5"/>
  <c r="Q5" i="5" s="1"/>
  <c r="J6" i="5"/>
  <c r="Q6" i="5" s="1"/>
  <c r="J7" i="5"/>
  <c r="Q7" i="5" s="1"/>
  <c r="J8" i="5"/>
  <c r="Q8" i="5" s="1"/>
  <c r="J9" i="5"/>
  <c r="Q9" i="5" s="1"/>
  <c r="J10" i="5"/>
  <c r="Q10" i="5" s="1"/>
  <c r="J11" i="5"/>
  <c r="Q11" i="5" s="1"/>
  <c r="J12" i="5"/>
  <c r="Q12" i="5" s="1"/>
  <c r="J13" i="5"/>
  <c r="Q13" i="5" s="1"/>
  <c r="J14" i="5"/>
  <c r="Q14" i="5" s="1"/>
  <c r="J15" i="5"/>
  <c r="Q15" i="5" s="1"/>
  <c r="J16" i="5"/>
  <c r="Q16" i="5" s="1"/>
  <c r="J17" i="5"/>
  <c r="Q17" i="5" s="1"/>
  <c r="J18" i="5"/>
  <c r="Q18" i="5" s="1"/>
  <c r="J19" i="5"/>
  <c r="Q19" i="5" s="1"/>
  <c r="J20" i="5"/>
  <c r="Q20" i="5" s="1"/>
  <c r="J21" i="5"/>
  <c r="Q21" i="5" s="1"/>
  <c r="J22" i="5"/>
  <c r="Q22" i="5" s="1"/>
  <c r="J23" i="5"/>
  <c r="Q23" i="5" s="1"/>
  <c r="J24" i="5"/>
  <c r="Q24" i="5" s="1"/>
  <c r="J3" i="5"/>
  <c r="Q3" i="5" s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3" i="5"/>
  <c r="J1" i="4"/>
  <c r="Q1" i="4" s="1"/>
  <c r="J2" i="4"/>
  <c r="Q2" i="4" s="1"/>
  <c r="J3" i="4"/>
  <c r="Q3" i="4" s="1"/>
  <c r="J4" i="4"/>
  <c r="Q4" i="4" s="1"/>
  <c r="J5" i="4"/>
  <c r="Q5" i="4" s="1"/>
  <c r="J6" i="4"/>
  <c r="Q6" i="4" s="1"/>
  <c r="J7" i="4"/>
  <c r="Q7" i="4" s="1"/>
  <c r="J8" i="4"/>
  <c r="Q8" i="4" s="1"/>
  <c r="J9" i="4"/>
  <c r="Q9" i="4" s="1"/>
  <c r="J10" i="4"/>
  <c r="Q10" i="4" s="1"/>
  <c r="J11" i="4"/>
  <c r="Q11" i="4" s="1"/>
  <c r="J12" i="4"/>
  <c r="Q12" i="4" s="1"/>
  <c r="J13" i="4"/>
  <c r="Q13" i="4" s="1"/>
  <c r="J14" i="4"/>
  <c r="Q14" i="4" s="1"/>
  <c r="J15" i="4"/>
  <c r="Q15" i="4" s="1"/>
  <c r="J16" i="4"/>
  <c r="Q16" i="4" s="1"/>
  <c r="I1" i="4"/>
  <c r="I2" i="4"/>
  <c r="I3" i="4"/>
  <c r="K3" i="4" s="1"/>
  <c r="I4" i="4"/>
  <c r="I5" i="4"/>
  <c r="I6" i="4"/>
  <c r="I7" i="4"/>
  <c r="I8" i="4"/>
  <c r="I9" i="4"/>
  <c r="I10" i="4"/>
  <c r="I11" i="4"/>
  <c r="K11" i="4" s="1"/>
  <c r="I12" i="4"/>
  <c r="I13" i="4"/>
  <c r="I14" i="4"/>
  <c r="I15" i="4"/>
  <c r="I16" i="4"/>
  <c r="J1" i="3"/>
  <c r="Q1" i="3" s="1"/>
  <c r="J2" i="3"/>
  <c r="Q2" i="3" s="1"/>
  <c r="J3" i="3"/>
  <c r="Q3" i="3" s="1"/>
  <c r="J4" i="3"/>
  <c r="Q4" i="3" s="1"/>
  <c r="J5" i="3"/>
  <c r="Q5" i="3" s="1"/>
  <c r="J6" i="3"/>
  <c r="Q6" i="3" s="1"/>
  <c r="J7" i="3"/>
  <c r="Q7" i="3" s="1"/>
  <c r="J8" i="3"/>
  <c r="Q8" i="3" s="1"/>
  <c r="J9" i="3"/>
  <c r="Q9" i="3" s="1"/>
  <c r="J10" i="3"/>
  <c r="Q10" i="3" s="1"/>
  <c r="J11" i="3"/>
  <c r="Q11" i="3" s="1"/>
  <c r="J12" i="3"/>
  <c r="Q12" i="3" s="1"/>
  <c r="J13" i="3"/>
  <c r="Q13" i="3" s="1"/>
  <c r="J14" i="3"/>
  <c r="Q14" i="3" s="1"/>
  <c r="J15" i="3"/>
  <c r="Q15" i="3" s="1"/>
  <c r="J16" i="3"/>
  <c r="Q16" i="3" s="1"/>
  <c r="J17" i="3"/>
  <c r="Q17" i="3" s="1"/>
  <c r="J18" i="3"/>
  <c r="Q18" i="3" s="1"/>
  <c r="J19" i="3"/>
  <c r="Q19" i="3" s="1"/>
  <c r="I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J2" i="2"/>
  <c r="Q2" i="2" s="1"/>
  <c r="J3" i="2"/>
  <c r="Q3" i="2" s="1"/>
  <c r="J4" i="2"/>
  <c r="Q4" i="2" s="1"/>
  <c r="J5" i="2"/>
  <c r="Q5" i="2" s="1"/>
  <c r="J6" i="2"/>
  <c r="Q6" i="2" s="1"/>
  <c r="J7" i="2"/>
  <c r="Q7" i="2" s="1"/>
  <c r="J8" i="2"/>
  <c r="Q8" i="2" s="1"/>
  <c r="J9" i="2"/>
  <c r="Q9" i="2" s="1"/>
  <c r="J10" i="2"/>
  <c r="Q10" i="2" s="1"/>
  <c r="J11" i="2"/>
  <c r="Q11" i="2" s="1"/>
  <c r="J12" i="2"/>
  <c r="Q12" i="2" s="1"/>
  <c r="J13" i="2"/>
  <c r="Q13" i="2" s="1"/>
  <c r="J14" i="2"/>
  <c r="Q14" i="2" s="1"/>
  <c r="J15" i="2"/>
  <c r="Q15" i="2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J2" i="1"/>
  <c r="Q2" i="1" s="1"/>
  <c r="J4" i="1"/>
  <c r="Q4" i="1" s="1"/>
  <c r="J5" i="1"/>
  <c r="Q5" i="1" s="1"/>
  <c r="J6" i="1"/>
  <c r="Q6" i="1" s="1"/>
  <c r="J7" i="1"/>
  <c r="Q7" i="1" s="1"/>
  <c r="J8" i="1"/>
  <c r="Q8" i="1" s="1"/>
  <c r="J9" i="1"/>
  <c r="Q9" i="1" s="1"/>
  <c r="J10" i="1"/>
  <c r="Q10" i="1" s="1"/>
  <c r="J11" i="1"/>
  <c r="Q11" i="1" s="1"/>
  <c r="J12" i="1"/>
  <c r="Q12" i="1" s="1"/>
  <c r="J13" i="1"/>
  <c r="Q13" i="1" s="1"/>
  <c r="J14" i="1"/>
  <c r="Q14" i="1" s="1"/>
  <c r="J15" i="1"/>
  <c r="Q15" i="1" s="1"/>
  <c r="J16" i="1"/>
  <c r="Q16" i="1" s="1"/>
  <c r="J17" i="1"/>
  <c r="Q17" i="1" s="1"/>
  <c r="J18" i="1"/>
  <c r="Q18" i="1" s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K16" i="3" l="1"/>
  <c r="K8" i="3"/>
  <c r="K23" i="5"/>
  <c r="K15" i="5"/>
  <c r="K7" i="5"/>
  <c r="R14" i="6"/>
  <c r="R13" i="6" s="1"/>
  <c r="R14" i="1"/>
  <c r="R13" i="1" s="1"/>
  <c r="R14" i="4"/>
  <c r="R13" i="4" s="1"/>
  <c r="R14" i="5"/>
  <c r="R13" i="5" s="1"/>
  <c r="K14" i="3"/>
  <c r="K6" i="3"/>
  <c r="R14" i="3"/>
  <c r="R13" i="3" s="1"/>
  <c r="K17" i="6"/>
  <c r="K9" i="6"/>
  <c r="K1" i="6"/>
  <c r="R14" i="2"/>
  <c r="R13" i="2" s="1"/>
  <c r="K15" i="6"/>
  <c r="K7" i="6"/>
  <c r="K14" i="6"/>
  <c r="K6" i="6"/>
  <c r="K11" i="1"/>
  <c r="K4" i="1"/>
  <c r="K10" i="4"/>
  <c r="K2" i="4"/>
  <c r="K18" i="6"/>
  <c r="K10" i="6"/>
  <c r="K2" i="6"/>
  <c r="K18" i="5"/>
  <c r="K10" i="5"/>
  <c r="K14" i="4"/>
  <c r="K6" i="4"/>
  <c r="K10" i="1"/>
  <c r="K22" i="5"/>
  <c r="K14" i="5"/>
  <c r="K6" i="5"/>
  <c r="K13" i="6"/>
  <c r="K5" i="6"/>
  <c r="K18" i="1"/>
  <c r="K17" i="1"/>
  <c r="K9" i="1"/>
  <c r="K2" i="1"/>
  <c r="K13" i="3"/>
  <c r="K5" i="3"/>
  <c r="K21" i="5"/>
  <c r="K13" i="5"/>
  <c r="K5" i="5"/>
  <c r="K16" i="1"/>
  <c r="K8" i="1"/>
  <c r="K12" i="3"/>
  <c r="K4" i="3"/>
  <c r="K19" i="3"/>
  <c r="K11" i="3"/>
  <c r="K3" i="3"/>
  <c r="K15" i="1"/>
  <c r="K14" i="1"/>
  <c r="K7" i="1"/>
  <c r="K15" i="4"/>
  <c r="K7" i="4"/>
  <c r="K13" i="4"/>
  <c r="K5" i="4"/>
  <c r="K4" i="6"/>
  <c r="K15" i="3"/>
  <c r="K7" i="3"/>
  <c r="K12" i="4"/>
  <c r="K4" i="4"/>
  <c r="K9" i="4"/>
  <c r="K1" i="4"/>
  <c r="K20" i="5"/>
  <c r="K12" i="5"/>
  <c r="K4" i="5"/>
  <c r="K19" i="6"/>
  <c r="K11" i="6"/>
  <c r="K3" i="6"/>
  <c r="K20" i="6"/>
  <c r="K16" i="4"/>
  <c r="K8" i="4"/>
  <c r="K19" i="5"/>
  <c r="K11" i="5"/>
  <c r="K12" i="6"/>
  <c r="K18" i="3"/>
  <c r="K10" i="3"/>
  <c r="K2" i="3"/>
  <c r="K13" i="1"/>
  <c r="K6" i="1"/>
  <c r="K17" i="3"/>
  <c r="K9" i="3"/>
  <c r="K1" i="3"/>
  <c r="K3" i="5"/>
  <c r="K17" i="5"/>
  <c r="K9" i="5"/>
  <c r="K16" i="6"/>
  <c r="K8" i="6"/>
  <c r="K12" i="1"/>
  <c r="K5" i="1"/>
  <c r="K24" i="5"/>
  <c r="K16" i="5"/>
  <c r="K8" i="5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N11" i="5" l="1"/>
  <c r="K8" i="2"/>
  <c r="K6" i="2"/>
  <c r="K2" i="2"/>
  <c r="K14" i="2"/>
  <c r="K10" i="2"/>
  <c r="K13" i="2"/>
  <c r="K9" i="2"/>
  <c r="K5" i="2"/>
  <c r="K12" i="2"/>
  <c r="K4" i="2"/>
  <c r="K15" i="2"/>
  <c r="K11" i="2"/>
  <c r="K7" i="2"/>
  <c r="K3" i="2"/>
  <c r="N11" i="2" l="1"/>
  <c r="N11" i="4"/>
  <c r="N11" i="6"/>
  <c r="N13" i="3"/>
  <c r="N14" i="1"/>
  <c r="N9" i="1"/>
  <c r="N8" i="3"/>
  <c r="N6" i="4"/>
  <c r="N5" i="5"/>
  <c r="N5" i="6"/>
  <c r="N7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IT%20Kanpur/IIT%20Kanpur/Porous%20Media%20Lab/Research/Actual%20Experiments/Initial%20data%20log/Basic%20Data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ad 1-1.5 mm"/>
      <sheetName val="Bead 2-2.5 mm"/>
      <sheetName val="Bead 3-3.5 mm"/>
      <sheetName val="Bead 4-5 mm"/>
      <sheetName val="Data Logging"/>
      <sheetName val="Water Collected"/>
      <sheetName val="Time Interval"/>
      <sheetName val="Sheet2"/>
      <sheetName val="Porosit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F2">
            <v>8.1603766261389623E-3</v>
          </cell>
        </row>
        <row r="3">
          <cell r="AF3">
            <v>4.2006134842644947E-2</v>
          </cell>
        </row>
        <row r="4">
          <cell r="AF4">
            <v>8.6535718352116653E-2</v>
          </cell>
          <cell r="AI4">
            <v>6.7163361641175978E-3</v>
          </cell>
        </row>
        <row r="5">
          <cell r="AF5">
            <v>0.13049897408256689</v>
          </cell>
        </row>
        <row r="6">
          <cell r="AF6">
            <v>0.17323173853094714</v>
          </cell>
        </row>
        <row r="7">
          <cell r="AF7">
            <v>0.21878154712144229</v>
          </cell>
        </row>
        <row r="36">
          <cell r="AC36">
            <v>0.55740651052266543</v>
          </cell>
          <cell r="AK36">
            <v>2.3810359541164203E-2</v>
          </cell>
        </row>
        <row r="37">
          <cell r="AC37">
            <v>0.10828530348640932</v>
          </cell>
          <cell r="AK37">
            <v>2.3810359541164203E-2</v>
          </cell>
        </row>
        <row r="38">
          <cell r="AC38">
            <v>5.2563810023720473E-2</v>
          </cell>
          <cell r="AK38">
            <v>2.3810359541164203E-2</v>
          </cell>
        </row>
        <row r="39">
          <cell r="AC39">
            <v>3.4855807041432409E-2</v>
          </cell>
          <cell r="AK39">
            <v>2.3810359541164203E-2</v>
          </cell>
        </row>
        <row r="40">
          <cell r="AC40">
            <v>2.6257584772286076E-2</v>
          </cell>
          <cell r="AK40">
            <v>2.3810359541164203E-2</v>
          </cell>
        </row>
        <row r="41">
          <cell r="AC41">
            <v>2.0790816773966575E-2</v>
          </cell>
          <cell r="AK41">
            <v>2.3810359541164203E-2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H1" workbookViewId="0">
      <selection activeCell="R14" sqref="R14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4.8</v>
      </c>
      <c r="D1">
        <v>1.199563794983642</v>
      </c>
      <c r="E1">
        <v>1.3728</v>
      </c>
      <c r="F1">
        <f>E1-G1</f>
        <v>1.1279887012158312</v>
      </c>
      <c r="G1">
        <f>A1*'[1]Time Interval'!$AF$2</f>
        <v>0.24481129878416888</v>
      </c>
      <c r="I1">
        <f>C1/'[1]Time Interval'!$AK$36</f>
        <v>201.59292394142926</v>
      </c>
      <c r="J1">
        <f>'[1]Time Interval'!$AC$36*A1</f>
        <v>16.722195315679961</v>
      </c>
      <c r="K1">
        <f>I1/(J1^0.57746)</f>
        <v>39.634404717635796</v>
      </c>
      <c r="M1">
        <f>C1/D1</f>
        <v>4.0014545454545463</v>
      </c>
      <c r="P1">
        <f>F1/('[1]Time Interval'!$AI$4^2)</f>
        <v>25005.750814557963</v>
      </c>
      <c r="Q1">
        <f>P1/(J1^0.7284)</f>
        <v>3213.6092248460595</v>
      </c>
    </row>
    <row r="2" spans="1:18" x14ac:dyDescent="0.3">
      <c r="A2">
        <f t="shared" ref="A2:A18" si="0">B2*5</f>
        <v>45</v>
      </c>
      <c r="B2">
        <v>9</v>
      </c>
      <c r="C2">
        <v>10.200000000000001</v>
      </c>
      <c r="D2">
        <v>1.6139585605234474</v>
      </c>
      <c r="E2">
        <v>3.6816</v>
      </c>
      <c r="F2">
        <f t="shared" ref="F2:F18" si="1">E2-G2</f>
        <v>3.3143830518237465</v>
      </c>
      <c r="G2">
        <f>A2*'[1]Time Interval'!$AF$2</f>
        <v>0.36721694817625328</v>
      </c>
      <c r="I2">
        <f>C2/'[1]Time Interval'!$AK$36</f>
        <v>428.38496337553727</v>
      </c>
      <c r="J2">
        <f>'[1]Time Interval'!$AC$36*A2</f>
        <v>25.083292973519946</v>
      </c>
      <c r="K2">
        <f t="shared" ref="K2:K18" si="2">I2/(J2^0.57746)</f>
        <v>66.641630717912676</v>
      </c>
      <c r="M2">
        <f t="shared" ref="M2:M18" si="3">C2/D2</f>
        <v>6.3198648648648597</v>
      </c>
      <c r="P2">
        <f>F2/('[1]Time Interval'!$AI$4^2)</f>
        <v>73474.704674404915</v>
      </c>
      <c r="Q2">
        <f t="shared" ref="Q2:Q18" si="4">P2/(J2^0.7284)</f>
        <v>7027.9092090159384</v>
      </c>
    </row>
    <row r="3" spans="1:18" x14ac:dyDescent="0.3">
      <c r="A3">
        <f t="shared" si="0"/>
        <v>95</v>
      </c>
      <c r="B3">
        <v>19</v>
      </c>
      <c r="C3">
        <v>14.2</v>
      </c>
      <c r="D3">
        <v>2.6172300981461296</v>
      </c>
      <c r="E3">
        <v>7.41</v>
      </c>
      <c r="F3">
        <f t="shared" si="1"/>
        <v>6.6347642205167983</v>
      </c>
      <c r="G3">
        <f>A3*'[1]Time Interval'!$AF$2</f>
        <v>0.77523577948320144</v>
      </c>
      <c r="I3">
        <f>C3/'[1]Time Interval'!$AK$36</f>
        <v>596.37906666006154</v>
      </c>
      <c r="J3">
        <f>'[1]Time Interval'!$AC$36*A3</f>
        <v>52.953618499653217</v>
      </c>
      <c r="K3">
        <f t="shared" si="2"/>
        <v>60.26173251497336</v>
      </c>
      <c r="M3">
        <f t="shared" si="3"/>
        <v>5.4255833333333312</v>
      </c>
      <c r="P3">
        <f>F3/('[1]Time Interval'!$AI$4^2)</f>
        <v>147082.37824790319</v>
      </c>
      <c r="Q3">
        <f t="shared" si="4"/>
        <v>8163.474824316384</v>
      </c>
    </row>
    <row r="4" spans="1:18" x14ac:dyDescent="0.3">
      <c r="A4">
        <f t="shared" si="0"/>
        <v>145</v>
      </c>
      <c r="B4">
        <v>29</v>
      </c>
      <c r="C4">
        <v>20.8</v>
      </c>
      <c r="D4">
        <v>2.3991275899672848</v>
      </c>
      <c r="E4">
        <v>9.6251999999999995</v>
      </c>
      <c r="F4">
        <f t="shared" si="1"/>
        <v>8.4419453892098506</v>
      </c>
      <c r="G4">
        <f>A4*'[1]Time Interval'!$AF$2</f>
        <v>1.1832546107901496</v>
      </c>
      <c r="I4">
        <f>C4/'[1]Time Interval'!$AK$36</f>
        <v>873.56933707952692</v>
      </c>
      <c r="J4">
        <f>'[1]Time Interval'!$AC$36*A4</f>
        <v>80.823944025786489</v>
      </c>
      <c r="K4">
        <f t="shared" si="2"/>
        <v>69.146358025361252</v>
      </c>
      <c r="M4">
        <f t="shared" si="3"/>
        <v>8.6698181818181812</v>
      </c>
      <c r="P4">
        <f>F4/('[1]Time Interval'!$AI$4^2)</f>
        <v>187144.76711083332</v>
      </c>
      <c r="Q4">
        <f t="shared" si="4"/>
        <v>7633.5318757189871</v>
      </c>
    </row>
    <row r="5" spans="1:18" x14ac:dyDescent="0.3">
      <c r="A5">
        <f t="shared" si="0"/>
        <v>195</v>
      </c>
      <c r="B5">
        <v>39</v>
      </c>
      <c r="C5">
        <v>24.8</v>
      </c>
      <c r="D5">
        <v>2.9880043620501642</v>
      </c>
      <c r="E5">
        <v>13.6656</v>
      </c>
      <c r="F5">
        <f t="shared" si="1"/>
        <v>12.074326557902902</v>
      </c>
      <c r="G5">
        <f>A5*'[1]Time Interval'!$AF$2</f>
        <v>1.5912734420970978</v>
      </c>
      <c r="I5">
        <f>C5/'[1]Time Interval'!$AK$36</f>
        <v>1041.5634403640513</v>
      </c>
      <c r="J5">
        <f>'[1]Time Interval'!$AC$36*A5</f>
        <v>108.69426955191976</v>
      </c>
      <c r="K5">
        <f t="shared" si="2"/>
        <v>69.479684275152422</v>
      </c>
      <c r="M5">
        <f t="shared" si="3"/>
        <v>8.2998540145985391</v>
      </c>
      <c r="P5">
        <f>F5/('[1]Time Interval'!$AI$4^2)</f>
        <v>267668.99423290236</v>
      </c>
      <c r="Q5">
        <f t="shared" si="4"/>
        <v>8798.8344071305091</v>
      </c>
    </row>
    <row r="6" spans="1:18" x14ac:dyDescent="0.3">
      <c r="A6">
        <f t="shared" si="0"/>
        <v>245</v>
      </c>
      <c r="B6">
        <v>49</v>
      </c>
      <c r="C6">
        <v>27.2</v>
      </c>
      <c r="D6">
        <v>2.9880043620501642</v>
      </c>
      <c r="E6">
        <v>16.832400000000003</v>
      </c>
      <c r="F6">
        <f t="shared" si="1"/>
        <v>14.833107726595959</v>
      </c>
      <c r="G6">
        <f>A6*'[1]Time Interval'!$AF$2</f>
        <v>1.9992922734040457</v>
      </c>
      <c r="I6">
        <f>C6/'[1]Time Interval'!$AK$36</f>
        <v>1142.3599023347658</v>
      </c>
      <c r="J6">
        <f>'[1]Time Interval'!$AC$36*A6</f>
        <v>136.56459507805303</v>
      </c>
      <c r="K6">
        <f t="shared" si="2"/>
        <v>66.792946003017661</v>
      </c>
      <c r="M6">
        <f t="shared" si="3"/>
        <v>9.1030656934306542</v>
      </c>
      <c r="P6">
        <f>F6/('[1]Time Interval'!$AI$4^2)</f>
        <v>328826.87141897337</v>
      </c>
      <c r="Q6">
        <f t="shared" si="4"/>
        <v>9153.4963535089846</v>
      </c>
    </row>
    <row r="7" spans="1:18" x14ac:dyDescent="0.3">
      <c r="A7">
        <f t="shared" si="0"/>
        <v>295</v>
      </c>
      <c r="B7">
        <v>59</v>
      </c>
      <c r="C7">
        <v>32.200000000000003</v>
      </c>
      <c r="D7">
        <v>2.9880043620501642</v>
      </c>
      <c r="E7">
        <v>17.472000000000001</v>
      </c>
      <c r="F7">
        <f t="shared" si="1"/>
        <v>15.064688895289008</v>
      </c>
      <c r="G7">
        <f>A7*'[1]Time Interval'!$AF$2</f>
        <v>2.4073111047109941</v>
      </c>
      <c r="I7">
        <f>C7/'[1]Time Interval'!$AK$36</f>
        <v>1352.3525314404214</v>
      </c>
      <c r="J7">
        <f>'[1]Time Interval'!$AC$36*A7</f>
        <v>164.43492060418629</v>
      </c>
      <c r="K7">
        <f t="shared" si="2"/>
        <v>71.030029082337094</v>
      </c>
      <c r="M7">
        <f t="shared" si="3"/>
        <v>10.776423357664232</v>
      </c>
      <c r="P7">
        <f>F7/('[1]Time Interval'!$AI$4^2)</f>
        <v>333960.66486162104</v>
      </c>
      <c r="Q7">
        <f t="shared" si="4"/>
        <v>8120.1723801999424</v>
      </c>
    </row>
    <row r="8" spans="1:18" x14ac:dyDescent="0.3">
      <c r="A8">
        <f t="shared" si="0"/>
        <v>395</v>
      </c>
      <c r="B8">
        <v>79</v>
      </c>
      <c r="C8">
        <v>32.200000000000003</v>
      </c>
      <c r="D8">
        <v>3.7949836423118866</v>
      </c>
      <c r="E8">
        <v>21.793200000000002</v>
      </c>
      <c r="F8">
        <f t="shared" si="1"/>
        <v>18.569851232675113</v>
      </c>
      <c r="G8">
        <f>A8*'[1]Time Interval'!$AF$2</f>
        <v>3.22334876732489</v>
      </c>
      <c r="I8">
        <f>C8/'[1]Time Interval'!$AK$36</f>
        <v>1352.3525314404214</v>
      </c>
      <c r="J8">
        <f>'[1]Time Interval'!$AC$36*A8</f>
        <v>220.17557165645286</v>
      </c>
      <c r="K8">
        <f t="shared" si="2"/>
        <v>60.01149624304896</v>
      </c>
      <c r="M8">
        <f t="shared" si="3"/>
        <v>8.4848850574712653</v>
      </c>
      <c r="P8">
        <f>F8/('[1]Time Interval'!$AI$4^2)</f>
        <v>411664.64884548151</v>
      </c>
      <c r="Q8">
        <f t="shared" si="4"/>
        <v>8092.2732290627664</v>
      </c>
    </row>
    <row r="9" spans="1:18" x14ac:dyDescent="0.3">
      <c r="A9">
        <f t="shared" si="0"/>
        <v>445</v>
      </c>
      <c r="B9">
        <v>89</v>
      </c>
      <c r="C9">
        <v>38.4</v>
      </c>
      <c r="D9">
        <v>3.7949836423118875</v>
      </c>
      <c r="E9">
        <v>24.679200000000002</v>
      </c>
      <c r="F9">
        <f t="shared" si="1"/>
        <v>21.047832401368161</v>
      </c>
      <c r="G9">
        <f>A9*'[1]Time Interval'!$AF$2</f>
        <v>3.6313675986318383</v>
      </c>
      <c r="I9">
        <f>C9/'[1]Time Interval'!$AK$36</f>
        <v>1612.7433915314341</v>
      </c>
      <c r="J9">
        <f>'[1]Time Interval'!$AC$36*A9</f>
        <v>248.04589718258612</v>
      </c>
      <c r="K9">
        <f t="shared" si="2"/>
        <v>66.806511529777367</v>
      </c>
      <c r="M9">
        <f t="shared" si="3"/>
        <v>10.11862068965517</v>
      </c>
      <c r="N9">
        <f>STDEV(K1:K28)/AVERAGE(K1:K28)*100</f>
        <v>10.991852757698824</v>
      </c>
      <c r="P9">
        <f>F9/('[1]Time Interval'!$AI$4^2)</f>
        <v>466597.62783783866</v>
      </c>
      <c r="Q9">
        <f t="shared" si="4"/>
        <v>8409.4072080471324</v>
      </c>
    </row>
    <row r="10" spans="1:18" x14ac:dyDescent="0.3">
      <c r="A10">
        <f t="shared" si="0"/>
        <v>495</v>
      </c>
      <c r="B10">
        <v>99</v>
      </c>
      <c r="C10">
        <v>39.800000000000004</v>
      </c>
      <c r="D10">
        <v>4.6019629225736098</v>
      </c>
      <c r="E10">
        <v>25.428000000000001</v>
      </c>
      <c r="F10">
        <f t="shared" si="1"/>
        <v>21.388613570061214</v>
      </c>
      <c r="G10">
        <f>A10*'[1]Time Interval'!$AF$2</f>
        <v>4.0393864299387863</v>
      </c>
      <c r="I10">
        <f>C10/'[1]Time Interval'!$AK$36</f>
        <v>1671.5413276810179</v>
      </c>
      <c r="J10">
        <f>'[1]Time Interval'!$AC$36*A10</f>
        <v>275.91622270871937</v>
      </c>
      <c r="K10">
        <f t="shared" si="2"/>
        <v>65.112728728556093</v>
      </c>
      <c r="M10">
        <f t="shared" si="3"/>
        <v>8.6484834123222747</v>
      </c>
      <c r="P10">
        <f>F10/('[1]Time Interval'!$AI$4^2)</f>
        <v>474152.21502248617</v>
      </c>
      <c r="Q10">
        <f t="shared" si="4"/>
        <v>7907.7994220487408</v>
      </c>
    </row>
    <row r="11" spans="1:18" x14ac:dyDescent="0.3">
      <c r="A11">
        <f t="shared" si="0"/>
        <v>545</v>
      </c>
      <c r="B11">
        <v>109</v>
      </c>
      <c r="C11">
        <v>38.4</v>
      </c>
      <c r="D11">
        <v>3.7949836423118875</v>
      </c>
      <c r="E11">
        <v>25.646400000000003</v>
      </c>
      <c r="F11">
        <f t="shared" si="1"/>
        <v>21.198994738754269</v>
      </c>
      <c r="G11">
        <f>A11*'[1]Time Interval'!$AF$2</f>
        <v>4.4474052612457342</v>
      </c>
      <c r="I11">
        <f>C11/'[1]Time Interval'!$AK$36</f>
        <v>1612.7433915314341</v>
      </c>
      <c r="J11">
        <f>'[1]Time Interval'!$AC$36*A11</f>
        <v>303.78654823485266</v>
      </c>
      <c r="K11">
        <f t="shared" si="2"/>
        <v>59.426649098116755</v>
      </c>
      <c r="M11">
        <f t="shared" si="3"/>
        <v>10.11862068965517</v>
      </c>
      <c r="P11">
        <f>F11/('[1]Time Interval'!$AI$4^2)</f>
        <v>469948.66117456346</v>
      </c>
      <c r="Q11">
        <f t="shared" si="4"/>
        <v>7307.1410847834122</v>
      </c>
    </row>
    <row r="12" spans="1:18" x14ac:dyDescent="0.3">
      <c r="A12">
        <f t="shared" si="0"/>
        <v>595</v>
      </c>
      <c r="B12">
        <v>119</v>
      </c>
      <c r="C12">
        <v>45.400000000000006</v>
      </c>
      <c r="D12">
        <v>3.9912758996728464</v>
      </c>
      <c r="E12">
        <v>27.674400000000006</v>
      </c>
      <c r="F12">
        <f t="shared" si="1"/>
        <v>22.818975907447324</v>
      </c>
      <c r="G12">
        <f>A12*'[1]Time Interval'!$AF$2</f>
        <v>4.8554240925526821</v>
      </c>
      <c r="I12">
        <f>C12/'[1]Time Interval'!$AK$36</f>
        <v>1906.7330722793522</v>
      </c>
      <c r="J12">
        <f>'[1]Time Interval'!$AC$36*A12</f>
        <v>331.65687376098595</v>
      </c>
      <c r="K12">
        <f t="shared" si="2"/>
        <v>66.787137190292654</v>
      </c>
      <c r="M12">
        <f t="shared" si="3"/>
        <v>11.3748087431694</v>
      </c>
      <c r="P12">
        <f>F12/('[1]Time Interval'!$AI$4^2)</f>
        <v>505861.11790835118</v>
      </c>
      <c r="Q12">
        <f t="shared" si="4"/>
        <v>7378.3869901717135</v>
      </c>
    </row>
    <row r="13" spans="1:18" x14ac:dyDescent="0.3">
      <c r="A13">
        <f t="shared" si="0"/>
        <v>645</v>
      </c>
      <c r="B13">
        <v>129</v>
      </c>
      <c r="C13">
        <v>45.6</v>
      </c>
      <c r="D13">
        <v>3.7949836423118875</v>
      </c>
      <c r="E13">
        <v>26.052</v>
      </c>
      <c r="F13">
        <f t="shared" si="1"/>
        <v>20.788557076140368</v>
      </c>
      <c r="G13">
        <f>A13*'[1]Time Interval'!$AF$2</f>
        <v>5.263442923859631</v>
      </c>
      <c r="I13">
        <f>C13/'[1]Time Interval'!$AK$36</f>
        <v>1915.1327774435781</v>
      </c>
      <c r="J13">
        <f>'[1]Time Interval'!$AC$36*A13</f>
        <v>359.52719928711923</v>
      </c>
      <c r="K13">
        <f t="shared" si="2"/>
        <v>64.027424395198622</v>
      </c>
      <c r="M13">
        <f t="shared" si="3"/>
        <v>12.015862068965514</v>
      </c>
      <c r="P13">
        <f>F13/('[1]Time Interval'!$AI$4^2)</f>
        <v>460849.89812386065</v>
      </c>
      <c r="Q13">
        <f t="shared" si="4"/>
        <v>6338.1788214883609</v>
      </c>
      <c r="R13">
        <f>_xlfn.STDEV.P(Q1:Q25)*100/R14</f>
        <v>24.451390525540827</v>
      </c>
    </row>
    <row r="14" spans="1:18" x14ac:dyDescent="0.3">
      <c r="A14">
        <f t="shared" si="0"/>
        <v>695</v>
      </c>
      <c r="B14">
        <v>139</v>
      </c>
      <c r="C14">
        <v>44.2</v>
      </c>
      <c r="D14">
        <v>4.4056706652126492</v>
      </c>
      <c r="E14">
        <v>22.776</v>
      </c>
      <c r="F14">
        <f t="shared" si="1"/>
        <v>17.104538244833421</v>
      </c>
      <c r="G14">
        <f>A14*'[1]Time Interval'!$AF$2</f>
        <v>5.6714617551665789</v>
      </c>
      <c r="I14">
        <f>C14/'[1]Time Interval'!$AK$36</f>
        <v>1856.3348412939947</v>
      </c>
      <c r="J14">
        <f>'[1]Time Interval'!$AC$36*A14</f>
        <v>387.39752481325246</v>
      </c>
      <c r="K14">
        <f t="shared" si="2"/>
        <v>59.442801087013244</v>
      </c>
      <c r="M14">
        <f t="shared" si="3"/>
        <v>10.032524752475251</v>
      </c>
      <c r="N14">
        <f>AVERAGE(K1:K18)</f>
        <v>63.168808808660252</v>
      </c>
      <c r="P14">
        <f>F14/('[1]Time Interval'!$AI$4^2)</f>
        <v>379180.94453194534</v>
      </c>
      <c r="Q14">
        <f t="shared" si="4"/>
        <v>4938.9321579545585</v>
      </c>
      <c r="R14">
        <f>AVERAGE(Q1:Q25)</f>
        <v>6836.7272326539342</v>
      </c>
    </row>
    <row r="15" spans="1:18" x14ac:dyDescent="0.3">
      <c r="A15">
        <f t="shared" si="0"/>
        <v>745</v>
      </c>
      <c r="B15">
        <v>149</v>
      </c>
      <c r="C15">
        <v>51.2</v>
      </c>
      <c r="D15">
        <v>3.5986913849509286</v>
      </c>
      <c r="E15">
        <v>27.674400000000006</v>
      </c>
      <c r="F15">
        <f t="shared" si="1"/>
        <v>21.59491941352648</v>
      </c>
      <c r="G15">
        <f>A15*'[1]Time Interval'!$AF$2</f>
        <v>6.0794805864735268</v>
      </c>
      <c r="I15">
        <f>C15/'[1]Time Interval'!$AK$36</f>
        <v>2150.3245220419121</v>
      </c>
      <c r="J15">
        <f>'[1]Time Interval'!$AC$36*A15</f>
        <v>415.26785033938575</v>
      </c>
      <c r="K15">
        <f t="shared" si="2"/>
        <v>66.149130788603884</v>
      </c>
      <c r="M15">
        <f t="shared" si="3"/>
        <v>14.227393939393934</v>
      </c>
      <c r="P15">
        <f>F15/('[1]Time Interval'!$AI$4^2)</f>
        <v>478725.69391258416</v>
      </c>
      <c r="Q15">
        <f t="shared" si="4"/>
        <v>5927.8389566746337</v>
      </c>
    </row>
    <row r="16" spans="1:18" x14ac:dyDescent="0.3">
      <c r="A16">
        <f t="shared" si="0"/>
        <v>795</v>
      </c>
      <c r="B16">
        <v>159</v>
      </c>
      <c r="C16">
        <v>51.4</v>
      </c>
      <c r="D16">
        <v>4.6019629225736107</v>
      </c>
      <c r="E16">
        <v>29.296800000000001</v>
      </c>
      <c r="F16">
        <f t="shared" si="1"/>
        <v>22.809300582219528</v>
      </c>
      <c r="G16">
        <f>A16*'[1]Time Interval'!$AF$2</f>
        <v>6.4874994177804748</v>
      </c>
      <c r="I16">
        <f>C16/'[1]Time Interval'!$AK$36</f>
        <v>2158.7242272061385</v>
      </c>
      <c r="J16">
        <f>'[1]Time Interval'!$AC$36*A16</f>
        <v>443.13817586551903</v>
      </c>
      <c r="K16">
        <f t="shared" si="2"/>
        <v>63.962681012229062</v>
      </c>
      <c r="M16">
        <f t="shared" si="3"/>
        <v>11.169146919431277</v>
      </c>
      <c r="P16">
        <f>F16/('[1]Time Interval'!$AI$4^2)</f>
        <v>505646.6310332297</v>
      </c>
      <c r="Q16">
        <f t="shared" si="4"/>
        <v>5971.8376122892469</v>
      </c>
    </row>
    <row r="17" spans="1:17" x14ac:dyDescent="0.3">
      <c r="A17">
        <f t="shared" si="0"/>
        <v>845</v>
      </c>
      <c r="B17">
        <v>169</v>
      </c>
      <c r="C17">
        <v>49.2</v>
      </c>
      <c r="D17">
        <v>4.6019629225736098</v>
      </c>
      <c r="E17">
        <v>25.677600000000002</v>
      </c>
      <c r="F17">
        <f t="shared" si="1"/>
        <v>18.782081750912578</v>
      </c>
      <c r="G17">
        <f>A17*'[1]Time Interval'!$AF$2</f>
        <v>6.8955182490874227</v>
      </c>
      <c r="I17">
        <f>C17/'[1]Time Interval'!$AK$36</f>
        <v>2066.3274703996503</v>
      </c>
      <c r="J17">
        <f>'[1]Time Interval'!$AC$36*A17</f>
        <v>471.00850139165232</v>
      </c>
      <c r="K17">
        <f t="shared" si="2"/>
        <v>59.106054479895199</v>
      </c>
      <c r="M17">
        <f t="shared" si="3"/>
        <v>10.691090047393365</v>
      </c>
      <c r="P17">
        <f>F17/('[1]Time Interval'!$AI$4^2)</f>
        <v>416369.46853788645</v>
      </c>
      <c r="Q17">
        <f t="shared" si="4"/>
        <v>4703.7554834168232</v>
      </c>
    </row>
    <row r="18" spans="1:17" x14ac:dyDescent="0.3">
      <c r="A18">
        <f t="shared" si="0"/>
        <v>895</v>
      </c>
      <c r="B18">
        <v>179</v>
      </c>
      <c r="C18">
        <v>54.4</v>
      </c>
      <c r="D18">
        <v>4.6019629225736098</v>
      </c>
      <c r="E18">
        <v>23.852400000000003</v>
      </c>
      <c r="F18">
        <f t="shared" si="1"/>
        <v>16.548862919605632</v>
      </c>
      <c r="G18">
        <f>A18*'[1]Time Interval'!$AF$2</f>
        <v>7.3035370803943716</v>
      </c>
      <c r="I18">
        <f>C18/'[1]Time Interval'!$AK$36</f>
        <v>2284.7198046695316</v>
      </c>
      <c r="J18">
        <f>'[1]Time Interval'!$AC$36*A18</f>
        <v>498.87882691778555</v>
      </c>
      <c r="K18">
        <f t="shared" si="2"/>
        <v>63.219158666762162</v>
      </c>
      <c r="M18">
        <f t="shared" si="3"/>
        <v>11.821042654028435</v>
      </c>
      <c r="P18">
        <f>F18/('[1]Time Interval'!$AI$4^2)</f>
        <v>366862.48894682521</v>
      </c>
      <c r="Q18">
        <f t="shared" si="4"/>
        <v>3974.5109470966108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I1" workbookViewId="0">
      <selection activeCell="R14" sqref="R14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7.2</v>
      </c>
      <c r="D1">
        <v>3.2026143790849666</v>
      </c>
      <c r="E1">
        <v>5.7252000000000001</v>
      </c>
      <c r="F1">
        <f>E1-G1</f>
        <v>4.465015954720652</v>
      </c>
      <c r="G1">
        <f>A1*'[1]Time Interval'!$AF$3</f>
        <v>1.2601840452793485</v>
      </c>
      <c r="I1">
        <f>C1/'[1]Time Interval'!$AK$37</f>
        <v>302.38938591214389</v>
      </c>
      <c r="J1">
        <f>'[1]Time Interval'!$AC$37*A1</f>
        <v>3.2485591045922795</v>
      </c>
      <c r="K1">
        <f>I1/(J1^0.85332)</f>
        <v>110.64468910506378</v>
      </c>
      <c r="M1">
        <f>C1/D1</f>
        <v>2.2481632653061232</v>
      </c>
      <c r="P1">
        <f>F1/('[1]Time Interval'!$AI$4^2)</f>
        <v>98982.442134769881</v>
      </c>
      <c r="Q1">
        <f>P1/(J1^1.0926)</f>
        <v>27320.259891150843</v>
      </c>
    </row>
    <row r="2" spans="1:18" x14ac:dyDescent="0.3">
      <c r="A2">
        <v>35</v>
      </c>
      <c r="B2">
        <v>7</v>
      </c>
      <c r="C2">
        <v>9.1999999999999993</v>
      </c>
      <c r="D2">
        <v>3.2026143790849666</v>
      </c>
      <c r="E2">
        <v>7.41</v>
      </c>
      <c r="F2">
        <f t="shared" ref="F2:F15" si="0">E2-G2</f>
        <v>5.9397852805074267</v>
      </c>
      <c r="G2">
        <f>A2*'[1]Time Interval'!$AF$3</f>
        <v>1.4702147194925732</v>
      </c>
      <c r="I2">
        <f>C2/'[1]Time Interval'!$AK$37</f>
        <v>386.38643755440609</v>
      </c>
      <c r="J2">
        <f>'[1]Time Interval'!$AC$37*A2</f>
        <v>3.789985622024326</v>
      </c>
      <c r="K2">
        <f t="shared" ref="K2:K15" si="1">I2/(J2^0.85332)</f>
        <v>123.95352141296958</v>
      </c>
      <c r="M2">
        <f t="shared" ref="M2:M15" si="2">C2/D2</f>
        <v>2.87265306122449</v>
      </c>
      <c r="P2">
        <f>F2/('[1]Time Interval'!$AI$4^2)</f>
        <v>131675.77871680137</v>
      </c>
      <c r="Q2">
        <f t="shared" ref="Q2:Q15" si="3">P2/(J2^1.0926)</f>
        <v>30710.472241413579</v>
      </c>
    </row>
    <row r="3" spans="1:18" x14ac:dyDescent="0.3">
      <c r="A3">
        <v>55</v>
      </c>
      <c r="B3">
        <v>11</v>
      </c>
      <c r="C3">
        <v>12.8</v>
      </c>
      <c r="D3">
        <v>4.0087145969498925</v>
      </c>
      <c r="E3">
        <v>11.528400000000001</v>
      </c>
      <c r="F3">
        <f t="shared" si="0"/>
        <v>9.2180625836545289</v>
      </c>
      <c r="G3">
        <f>A3*'[1]Time Interval'!$AF$3</f>
        <v>2.310337416345472</v>
      </c>
      <c r="I3">
        <f>C3/'[1]Time Interval'!$AK$37</f>
        <v>537.58113051047803</v>
      </c>
      <c r="J3">
        <f>'[1]Time Interval'!$AC$37*A3</f>
        <v>5.955691691752512</v>
      </c>
      <c r="K3">
        <f t="shared" si="1"/>
        <v>117.26782356289286</v>
      </c>
      <c r="M3">
        <f t="shared" si="2"/>
        <v>3.1930434782608685</v>
      </c>
      <c r="P3">
        <f>F3/('[1]Time Interval'!$AI$4^2)</f>
        <v>204350.07523693307</v>
      </c>
      <c r="Q3">
        <f t="shared" si="3"/>
        <v>29085.991440846454</v>
      </c>
    </row>
    <row r="4" spans="1:18" x14ac:dyDescent="0.3">
      <c r="A4">
        <v>75</v>
      </c>
      <c r="B4">
        <v>15</v>
      </c>
      <c r="C4">
        <v>16.600000000000001</v>
      </c>
      <c r="D4">
        <v>4.9891067538126368</v>
      </c>
      <c r="E4">
        <v>16.848000000000003</v>
      </c>
      <c r="F4">
        <f t="shared" si="0"/>
        <v>13.697539886801632</v>
      </c>
      <c r="G4">
        <f>A4*'[1]Time Interval'!$AF$3</f>
        <v>3.1504601131983709</v>
      </c>
      <c r="I4">
        <f>C4/'[1]Time Interval'!$AK$37</f>
        <v>697.17552863077628</v>
      </c>
      <c r="J4">
        <f>'[1]Time Interval'!$AC$37*A4</f>
        <v>8.1213977614806989</v>
      </c>
      <c r="K4">
        <f t="shared" si="1"/>
        <v>116.71750524232522</v>
      </c>
      <c r="M4">
        <f t="shared" si="2"/>
        <v>3.327248908296943</v>
      </c>
      <c r="P4">
        <f>F4/('[1]Time Interval'!$AI$4^2)</f>
        <v>303653.10291906219</v>
      </c>
      <c r="Q4">
        <f t="shared" si="3"/>
        <v>30797.476433949043</v>
      </c>
    </row>
    <row r="5" spans="1:18" x14ac:dyDescent="0.3">
      <c r="A5">
        <v>95</v>
      </c>
      <c r="B5">
        <v>19</v>
      </c>
      <c r="C5">
        <v>20.8</v>
      </c>
      <c r="D5">
        <v>5.2069716775599133</v>
      </c>
      <c r="E5">
        <v>21.652800000000003</v>
      </c>
      <c r="F5">
        <f t="shared" si="0"/>
        <v>17.662217189948734</v>
      </c>
      <c r="G5">
        <f>A5*'[1]Time Interval'!$AF$3</f>
        <v>3.9905828100512699</v>
      </c>
      <c r="I5">
        <f>C5/'[1]Time Interval'!$AK$37</f>
        <v>873.56933707952692</v>
      </c>
      <c r="J5">
        <f>'[1]Time Interval'!$AC$37*A5</f>
        <v>10.287103831208885</v>
      </c>
      <c r="K5">
        <f t="shared" si="1"/>
        <v>119.53288829529174</v>
      </c>
      <c r="M5">
        <f t="shared" si="2"/>
        <v>3.994644351464435</v>
      </c>
      <c r="P5">
        <f>F5/('[1]Time Interval'!$AI$4^2)</f>
        <v>391543.81724604958</v>
      </c>
      <c r="Q5">
        <f t="shared" si="3"/>
        <v>30672.48084965791</v>
      </c>
    </row>
    <row r="6" spans="1:18" x14ac:dyDescent="0.3">
      <c r="A6">
        <v>115</v>
      </c>
      <c r="B6">
        <v>23</v>
      </c>
      <c r="C6">
        <v>23.599999999999998</v>
      </c>
      <c r="D6">
        <v>5.4030501089324625</v>
      </c>
      <c r="E6">
        <v>26.3796</v>
      </c>
      <c r="F6">
        <f t="shared" si="0"/>
        <v>21.54889449309583</v>
      </c>
      <c r="G6">
        <f>A6*'[1]Time Interval'!$AF$3</f>
        <v>4.8307055069041693</v>
      </c>
      <c r="I6">
        <f>C6/'[1]Time Interval'!$AK$37</f>
        <v>991.16520937869382</v>
      </c>
      <c r="J6">
        <f>'[1]Time Interval'!$AC$37*A6</f>
        <v>12.452809900937071</v>
      </c>
      <c r="K6">
        <f t="shared" si="1"/>
        <v>115.22123006677005</v>
      </c>
      <c r="M6">
        <f t="shared" si="2"/>
        <v>4.367903225806451</v>
      </c>
      <c r="P6">
        <f>F6/('[1]Time Interval'!$AI$4^2)</f>
        <v>477705.39318589406</v>
      </c>
      <c r="Q6">
        <f t="shared" si="3"/>
        <v>30371.834774211336</v>
      </c>
    </row>
    <row r="7" spans="1:18" x14ac:dyDescent="0.3">
      <c r="A7">
        <v>135</v>
      </c>
      <c r="B7">
        <v>27</v>
      </c>
      <c r="C7">
        <v>26.599999999999998</v>
      </c>
      <c r="D7">
        <v>5.79520697167756</v>
      </c>
      <c r="E7">
        <v>31.028400000000001</v>
      </c>
      <c r="F7">
        <f t="shared" si="0"/>
        <v>25.357571796242933</v>
      </c>
      <c r="G7">
        <f>A7*'[1]Time Interval'!$AF$3</f>
        <v>5.6708282037570683</v>
      </c>
      <c r="I7">
        <f>C7/'[1]Time Interval'!$AK$37</f>
        <v>1117.1607868420872</v>
      </c>
      <c r="J7">
        <f>'[1]Time Interval'!$AC$37*A7</f>
        <v>14.618515970665257</v>
      </c>
      <c r="K7">
        <f t="shared" si="1"/>
        <v>113.26100495647711</v>
      </c>
      <c r="M7">
        <f t="shared" si="2"/>
        <v>4.59</v>
      </c>
      <c r="N7">
        <f>STDEV(K1:K29)/AVERAGE(K1:K29)*100</f>
        <v>5.8372342866221061</v>
      </c>
      <c r="P7">
        <f>F7/('[1]Time Interval'!$AI$4^2)</f>
        <v>562137.83073859604</v>
      </c>
      <c r="Q7">
        <f t="shared" si="3"/>
        <v>29996.423917601162</v>
      </c>
    </row>
    <row r="8" spans="1:18" x14ac:dyDescent="0.3">
      <c r="A8">
        <v>155</v>
      </c>
      <c r="B8">
        <v>31</v>
      </c>
      <c r="C8">
        <v>30</v>
      </c>
      <c r="D8">
        <v>6.2091503267973858</v>
      </c>
      <c r="E8">
        <v>36.347999999999999</v>
      </c>
      <c r="F8">
        <f t="shared" si="0"/>
        <v>29.837049099390033</v>
      </c>
      <c r="G8">
        <f>A8*'[1]Time Interval'!$AF$3</f>
        <v>6.5109509006099673</v>
      </c>
      <c r="I8">
        <f>C8/'[1]Time Interval'!$AK$37</f>
        <v>1259.9557746339328</v>
      </c>
      <c r="J8">
        <f>'[1]Time Interval'!$AC$37*A8</f>
        <v>16.784222040393445</v>
      </c>
      <c r="K8">
        <f t="shared" si="1"/>
        <v>113.53312592313823</v>
      </c>
      <c r="M8">
        <f t="shared" si="2"/>
        <v>4.8315789473684205</v>
      </c>
      <c r="P8">
        <f>F8/('[1]Time Interval'!$AI$4^2)</f>
        <v>661440.8584207251</v>
      </c>
      <c r="Q8">
        <f t="shared" si="3"/>
        <v>30350.367192602011</v>
      </c>
    </row>
    <row r="9" spans="1:18" x14ac:dyDescent="0.3">
      <c r="A9">
        <v>175</v>
      </c>
      <c r="B9">
        <v>35</v>
      </c>
      <c r="C9">
        <v>33</v>
      </c>
      <c r="D9">
        <v>6.2091503267973858</v>
      </c>
      <c r="E9">
        <v>40.965600000000002</v>
      </c>
      <c r="F9">
        <f t="shared" si="0"/>
        <v>33.614526402537138</v>
      </c>
      <c r="G9">
        <f>A9*'[1]Time Interval'!$AF$3</f>
        <v>7.3510735974628654</v>
      </c>
      <c r="I9">
        <f>C9/'[1]Time Interval'!$AK$37</f>
        <v>1385.9513520973262</v>
      </c>
      <c r="J9">
        <f>'[1]Time Interval'!$AC$37*A9</f>
        <v>18.949928110121629</v>
      </c>
      <c r="K9">
        <f t="shared" si="1"/>
        <v>112.60039075562341</v>
      </c>
      <c r="M9">
        <f t="shared" si="2"/>
        <v>5.3147368421052628</v>
      </c>
      <c r="P9">
        <f>F9/('[1]Time Interval'!$AI$4^2)</f>
        <v>745181.64061857015</v>
      </c>
      <c r="Q9">
        <f t="shared" si="3"/>
        <v>29946.641187598871</v>
      </c>
    </row>
    <row r="10" spans="1:18" x14ac:dyDescent="0.3">
      <c r="A10">
        <v>195</v>
      </c>
      <c r="B10">
        <v>39</v>
      </c>
      <c r="C10">
        <v>34.6</v>
      </c>
      <c r="D10">
        <v>6.4052287581699359</v>
      </c>
      <c r="E10">
        <v>44.616000000000007</v>
      </c>
      <c r="F10">
        <f t="shared" si="0"/>
        <v>36.424803705684241</v>
      </c>
      <c r="G10">
        <f>A10*'[1]Time Interval'!$AF$3</f>
        <v>8.1911962943157643</v>
      </c>
      <c r="I10">
        <f>C10/'[1]Time Interval'!$AK$37</f>
        <v>1453.148993411136</v>
      </c>
      <c r="J10">
        <f>'[1]Time Interval'!$AC$37*A10</f>
        <v>21.115634179849817</v>
      </c>
      <c r="K10">
        <f t="shared" si="1"/>
        <v>107.64626102947322</v>
      </c>
      <c r="M10">
        <f t="shared" si="2"/>
        <v>5.4018367346938767</v>
      </c>
      <c r="P10">
        <f>F10/('[1]Time Interval'!$AI$4^2)</f>
        <v>807481.10681584571</v>
      </c>
      <c r="Q10">
        <f t="shared" si="3"/>
        <v>28831.676595034653</v>
      </c>
    </row>
    <row r="11" spans="1:18" x14ac:dyDescent="0.3">
      <c r="A11">
        <v>215</v>
      </c>
      <c r="B11">
        <v>43</v>
      </c>
      <c r="C11">
        <v>37.199999999999996</v>
      </c>
      <c r="D11">
        <v>7.1895424836601318</v>
      </c>
      <c r="E11">
        <v>49.327200000000005</v>
      </c>
      <c r="F11">
        <f t="shared" si="0"/>
        <v>40.295881008831344</v>
      </c>
      <c r="G11">
        <f>A11*'[1]Time Interval'!$AF$3</f>
        <v>9.0313189911686642</v>
      </c>
      <c r="I11">
        <f>C11/'[1]Time Interval'!$AK$37</f>
        <v>1562.3451605460766</v>
      </c>
      <c r="J11">
        <f>'[1]Time Interval'!$AC$37*A11</f>
        <v>23.281340249578001</v>
      </c>
      <c r="K11">
        <f t="shared" si="1"/>
        <v>106.48335809465868</v>
      </c>
      <c r="M11">
        <f t="shared" si="2"/>
        <v>5.1741818181818164</v>
      </c>
      <c r="N11">
        <f>AVERAGE(K1:K15)</f>
        <v>111.43148025609931</v>
      </c>
      <c r="P11">
        <f>F11/('[1]Time Interval'!$AI$4^2)</f>
        <v>893296.85507826181</v>
      </c>
      <c r="Q11">
        <f t="shared" si="3"/>
        <v>28668.362565180447</v>
      </c>
    </row>
    <row r="12" spans="1:18" x14ac:dyDescent="0.3">
      <c r="A12">
        <v>235</v>
      </c>
      <c r="B12">
        <v>47</v>
      </c>
      <c r="C12">
        <v>39.599999999999994</v>
      </c>
      <c r="D12">
        <v>7.6034858387799575</v>
      </c>
      <c r="E12">
        <v>55.364400000000003</v>
      </c>
      <c r="F12">
        <f t="shared" si="0"/>
        <v>45.492958311978441</v>
      </c>
      <c r="G12">
        <f>A12*'[1]Time Interval'!$AF$3</f>
        <v>9.8714416880215623</v>
      </c>
      <c r="I12">
        <f>C12/'[1]Time Interval'!$AK$37</f>
        <v>1663.1416225167911</v>
      </c>
      <c r="J12">
        <f>'[1]Time Interval'!$AC$37*A12</f>
        <v>25.447046319306189</v>
      </c>
      <c r="K12">
        <f t="shared" si="1"/>
        <v>105.0680671952763</v>
      </c>
      <c r="M12">
        <f t="shared" si="2"/>
        <v>5.2081375358166175</v>
      </c>
      <c r="P12">
        <f>F12/('[1]Time Interval'!$AI$4^2)</f>
        <v>1008507.9559221036</v>
      </c>
      <c r="Q12">
        <f t="shared" si="3"/>
        <v>29368.375670937236</v>
      </c>
    </row>
    <row r="13" spans="1:18" x14ac:dyDescent="0.3">
      <c r="A13">
        <v>255</v>
      </c>
      <c r="B13">
        <v>51</v>
      </c>
      <c r="C13">
        <v>41.6</v>
      </c>
      <c r="D13">
        <v>7.7995642701525068</v>
      </c>
      <c r="E13">
        <v>58.983600000000003</v>
      </c>
      <c r="F13">
        <f t="shared" si="0"/>
        <v>48.272035615125539</v>
      </c>
      <c r="G13">
        <f>A13*'[1]Time Interval'!$AF$3</f>
        <v>10.711564384874462</v>
      </c>
      <c r="I13">
        <f>C13/'[1]Time Interval'!$AK$37</f>
        <v>1747.1386741590538</v>
      </c>
      <c r="J13">
        <f>'[1]Time Interval'!$AC$37*A13</f>
        <v>27.612752389034377</v>
      </c>
      <c r="K13">
        <f t="shared" si="1"/>
        <v>102.94367054432725</v>
      </c>
      <c r="M13">
        <f t="shared" si="2"/>
        <v>5.3336312849162004</v>
      </c>
      <c r="P13">
        <f>F13/('[1]Time Interval'!$AI$4^2)</f>
        <v>1070115.7667645218</v>
      </c>
      <c r="Q13">
        <f t="shared" si="3"/>
        <v>28501.932439883054</v>
      </c>
      <c r="R13">
        <f>_xlfn.STDEV.P(Q1:Q25)*100/R14</f>
        <v>3.5540978640240675</v>
      </c>
    </row>
    <row r="14" spans="1:18" x14ac:dyDescent="0.3">
      <c r="A14">
        <v>275</v>
      </c>
      <c r="B14">
        <v>55</v>
      </c>
      <c r="C14">
        <v>44.400000000000006</v>
      </c>
      <c r="D14">
        <v>8.4095860566448799</v>
      </c>
      <c r="E14">
        <v>63.663600000000002</v>
      </c>
      <c r="F14">
        <f t="shared" si="0"/>
        <v>52.111912918272644</v>
      </c>
      <c r="G14">
        <f>A14*'[1]Time Interval'!$AF$3</f>
        <v>11.55168708172736</v>
      </c>
      <c r="I14">
        <f>C14/'[1]Time Interval'!$AK$37</f>
        <v>1864.7345464582211</v>
      </c>
      <c r="J14">
        <f>'[1]Time Interval'!$AC$37*A14</f>
        <v>29.778458458762561</v>
      </c>
      <c r="K14">
        <f t="shared" si="1"/>
        <v>103.01649779573276</v>
      </c>
      <c r="M14">
        <f t="shared" si="2"/>
        <v>5.2796891191709854</v>
      </c>
      <c r="P14">
        <f>F14/('[1]Time Interval'!$AI$4^2)</f>
        <v>1155239.859672081</v>
      </c>
      <c r="Q14">
        <f t="shared" si="3"/>
        <v>28332.611620480609</v>
      </c>
      <c r="R14">
        <f>AVERAGE(Q1:Q25)</f>
        <v>29586.657290609888</v>
      </c>
    </row>
    <row r="15" spans="1:18" x14ac:dyDescent="0.3">
      <c r="A15">
        <v>295</v>
      </c>
      <c r="B15">
        <v>59</v>
      </c>
      <c r="C15">
        <v>47.4</v>
      </c>
      <c r="D15">
        <v>9.1938997821350767</v>
      </c>
      <c r="E15">
        <v>73.647599999999997</v>
      </c>
      <c r="F15">
        <f t="shared" si="0"/>
        <v>61.255790221419737</v>
      </c>
      <c r="G15">
        <f>A15*'[1]Time Interval'!$AF$3</f>
        <v>12.39180977858026</v>
      </c>
      <c r="I15">
        <f>C15/'[1]Time Interval'!$AK$37</f>
        <v>1990.730123921614</v>
      </c>
      <c r="J15">
        <f>'[1]Time Interval'!$AC$37*A15</f>
        <v>31.944164528490749</v>
      </c>
      <c r="K15">
        <f t="shared" si="1"/>
        <v>103.58216986146951</v>
      </c>
      <c r="M15">
        <f t="shared" si="2"/>
        <v>5.1555924170616105</v>
      </c>
      <c r="P15">
        <f>F15/('[1]Time Interval'!$AI$4^2)</f>
        <v>1357945.3629053428</v>
      </c>
      <c r="Q15">
        <f t="shared" si="3"/>
        <v>30844.952538601086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K1" workbookViewId="0">
      <selection activeCell="R14" sqref="R14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10.200000000000001</v>
      </c>
      <c r="D1">
        <v>3.5986913849509268</v>
      </c>
      <c r="E1">
        <v>8.9231999999999996</v>
      </c>
      <c r="F1">
        <f t="shared" ref="F1:F19" si="0">E1-G1</f>
        <v>6.3271284494365005</v>
      </c>
      <c r="G1">
        <f>A1*'[1]Time Interval'!$AF$4</f>
        <v>2.5960715505634995</v>
      </c>
      <c r="I1">
        <f>C1/'[1]Time Interval'!$AK$38</f>
        <v>428.38496337553727</v>
      </c>
      <c r="J1">
        <f>'[1]Time Interval'!$AC$38*A1</f>
        <v>1.5769143007116142</v>
      </c>
      <c r="K1">
        <f t="shared" ref="K1:K19" si="1">I1/(J1^0.94408)</f>
        <v>278.66829161155687</v>
      </c>
      <c r="M1">
        <f t="shared" ref="M1:M19" si="2">C1/D1</f>
        <v>2.8343636363636366</v>
      </c>
      <c r="P1">
        <f>F1/('[1]Time Interval'!$AI$4^2)</f>
        <v>140262.57285004188</v>
      </c>
      <c r="Q1">
        <f>P1/(J1^1.3617)</f>
        <v>75437.367119889095</v>
      </c>
    </row>
    <row r="2" spans="1:18" x14ac:dyDescent="0.3">
      <c r="A2">
        <f t="shared" ref="A2:A19" si="3">B2*5</f>
        <v>35</v>
      </c>
      <c r="B2">
        <v>7</v>
      </c>
      <c r="C2">
        <v>11.6</v>
      </c>
      <c r="D2">
        <v>3.7949836423118875</v>
      </c>
      <c r="E2">
        <v>11.700000000000001</v>
      </c>
      <c r="F2">
        <f t="shared" si="0"/>
        <v>8.6712498576759174</v>
      </c>
      <c r="G2">
        <f>A2*'[1]Time Interval'!$AF$4</f>
        <v>3.0287501423240828</v>
      </c>
      <c r="I2">
        <f>C2/'[1]Time Interval'!$AK$38</f>
        <v>487.18289952512072</v>
      </c>
      <c r="J2">
        <f>'[1]Time Interval'!$AC$38*A2</f>
        <v>1.8397333508302165</v>
      </c>
      <c r="K2">
        <f t="shared" si="1"/>
        <v>273.99475381722766</v>
      </c>
      <c r="M2">
        <f t="shared" si="2"/>
        <v>3.0566666666666658</v>
      </c>
      <c r="P2">
        <f>F2/('[1]Time Interval'!$AI$4^2)</f>
        <v>192228.08965914135</v>
      </c>
      <c r="Q2">
        <f t="shared" ref="Q2:Q19" si="4">P2/(J2^1.3617)</f>
        <v>83810.827386342717</v>
      </c>
    </row>
    <row r="3" spans="1:18" x14ac:dyDescent="0.3">
      <c r="A3">
        <f t="shared" si="3"/>
        <v>45</v>
      </c>
      <c r="B3">
        <v>9</v>
      </c>
      <c r="C3">
        <v>15</v>
      </c>
      <c r="D3">
        <v>4.2093784078516912</v>
      </c>
      <c r="E3">
        <v>15.818400000000002</v>
      </c>
      <c r="F3">
        <f t="shared" si="0"/>
        <v>11.924292674154753</v>
      </c>
      <c r="G3">
        <f>A3*'[1]Time Interval'!$AF$4</f>
        <v>3.8941073258452494</v>
      </c>
      <c r="I3">
        <f>C3/'[1]Time Interval'!$AK$38</f>
        <v>629.97788731696642</v>
      </c>
      <c r="J3">
        <f>'[1]Time Interval'!$AC$38*A3</f>
        <v>2.3653714510674213</v>
      </c>
      <c r="K3">
        <f t="shared" si="1"/>
        <v>279.46949270157484</v>
      </c>
      <c r="M3">
        <f t="shared" si="2"/>
        <v>3.5634715025906729</v>
      </c>
      <c r="P3">
        <f>F3/('[1]Time Interval'!$AI$4^2)</f>
        <v>264342.9769539148</v>
      </c>
      <c r="Q3">
        <f t="shared" si="4"/>
        <v>81851.950066497535</v>
      </c>
    </row>
    <row r="4" spans="1:18" x14ac:dyDescent="0.3">
      <c r="A4">
        <f t="shared" si="3"/>
        <v>55</v>
      </c>
      <c r="B4">
        <v>11</v>
      </c>
      <c r="C4">
        <v>18</v>
      </c>
      <c r="D4">
        <v>5.0163576881134135</v>
      </c>
      <c r="E4">
        <v>20.654400000000003</v>
      </c>
      <c r="F4">
        <f t="shared" si="0"/>
        <v>15.894935490633586</v>
      </c>
      <c r="G4">
        <f>A4*'[1]Time Interval'!$AF$4</f>
        <v>4.7594645093664161</v>
      </c>
      <c r="I4">
        <f>C4/'[1]Time Interval'!$AK$38</f>
        <v>755.97346478035979</v>
      </c>
      <c r="J4">
        <f>'[1]Time Interval'!$AC$38*A4</f>
        <v>2.8910095513046259</v>
      </c>
      <c r="K4">
        <f t="shared" si="1"/>
        <v>277.48461874734733</v>
      </c>
      <c r="M4">
        <f t="shared" si="2"/>
        <v>3.5882608695652172</v>
      </c>
      <c r="P4">
        <f>F4/('[1]Time Interval'!$AI$4^2)</f>
        <v>352365.93741040095</v>
      </c>
      <c r="Q4">
        <f t="shared" si="4"/>
        <v>83020.009562656633</v>
      </c>
    </row>
    <row r="5" spans="1:18" x14ac:dyDescent="0.3">
      <c r="A5">
        <f t="shared" si="3"/>
        <v>65</v>
      </c>
      <c r="B5">
        <v>13</v>
      </c>
      <c r="C5">
        <v>22</v>
      </c>
      <c r="D5">
        <v>5.2126499454743742</v>
      </c>
      <c r="E5">
        <v>27.627600000000001</v>
      </c>
      <c r="F5">
        <f t="shared" si="0"/>
        <v>22.002778307112418</v>
      </c>
      <c r="G5">
        <f>A5*'[1]Time Interval'!$AF$4</f>
        <v>5.6248216928875827</v>
      </c>
      <c r="I5">
        <f>C5/'[1]Time Interval'!$AK$38</f>
        <v>923.96756806488418</v>
      </c>
      <c r="J5">
        <f>'[1]Time Interval'!$AC$38*A5</f>
        <v>3.4166476515418309</v>
      </c>
      <c r="K5">
        <f t="shared" si="1"/>
        <v>289.66462230181423</v>
      </c>
      <c r="M5">
        <f t="shared" si="2"/>
        <v>4.2205020920502081</v>
      </c>
      <c r="P5">
        <f>F5/('[1]Time Interval'!$AI$4^2)</f>
        <v>487767.28967459686</v>
      </c>
      <c r="Q5">
        <f t="shared" si="4"/>
        <v>91539.658710668053</v>
      </c>
    </row>
    <row r="6" spans="1:18" x14ac:dyDescent="0.3">
      <c r="A6">
        <f t="shared" si="3"/>
        <v>75</v>
      </c>
      <c r="B6">
        <v>15</v>
      </c>
      <c r="C6">
        <v>25.2</v>
      </c>
      <c r="D6">
        <v>5.4089422028353331</v>
      </c>
      <c r="E6">
        <v>31.231200000000001</v>
      </c>
      <c r="F6">
        <f t="shared" si="0"/>
        <v>24.741021123591253</v>
      </c>
      <c r="G6">
        <f>A6*'[1]Time Interval'!$AF$4</f>
        <v>6.4901788764087494</v>
      </c>
      <c r="I6">
        <f>C6/'[1]Time Interval'!$AK$38</f>
        <v>1058.3628506925036</v>
      </c>
      <c r="J6">
        <f>'[1]Time Interval'!$AC$38*A6</f>
        <v>3.9422857517790355</v>
      </c>
      <c r="K6">
        <f t="shared" si="1"/>
        <v>289.86829818058874</v>
      </c>
      <c r="M6">
        <f t="shared" si="2"/>
        <v>4.6589516129032251</v>
      </c>
      <c r="P6">
        <f>F6/('[1]Time Interval'!$AI$4^2)</f>
        <v>548469.86361422855</v>
      </c>
      <c r="Q6">
        <f t="shared" si="4"/>
        <v>84707.639835871465</v>
      </c>
    </row>
    <row r="7" spans="1:18" x14ac:dyDescent="0.3">
      <c r="A7">
        <f t="shared" si="3"/>
        <v>85</v>
      </c>
      <c r="B7">
        <v>17</v>
      </c>
      <c r="C7">
        <v>28.2</v>
      </c>
      <c r="D7">
        <v>5.3871319520174472</v>
      </c>
      <c r="E7">
        <v>36.519600000000004</v>
      </c>
      <c r="F7">
        <f t="shared" si="0"/>
        <v>29.16406394007009</v>
      </c>
      <c r="G7">
        <f>A7*'[1]Time Interval'!$AF$4</f>
        <v>7.3555360599299151</v>
      </c>
      <c r="I7">
        <f>C7/'[1]Time Interval'!$AK$38</f>
        <v>1184.3584281558969</v>
      </c>
      <c r="J7">
        <f>'[1]Time Interval'!$AC$38*A7</f>
        <v>4.4679238520162405</v>
      </c>
      <c r="K7">
        <f t="shared" si="1"/>
        <v>288.22477343465869</v>
      </c>
      <c r="M7">
        <f t="shared" si="2"/>
        <v>5.2346963562753048</v>
      </c>
      <c r="P7">
        <f>F7/('[1]Time Interval'!$AI$4^2)</f>
        <v>646521.82671614247</v>
      </c>
      <c r="Q7">
        <f t="shared" si="4"/>
        <v>84204.281461407576</v>
      </c>
    </row>
    <row r="8" spans="1:18" x14ac:dyDescent="0.3">
      <c r="A8">
        <f t="shared" si="3"/>
        <v>95</v>
      </c>
      <c r="B8">
        <v>19</v>
      </c>
      <c r="C8">
        <v>32.4</v>
      </c>
      <c r="D8">
        <v>5.605234460196292</v>
      </c>
      <c r="E8">
        <v>44.335200000000007</v>
      </c>
      <c r="F8">
        <f t="shared" si="0"/>
        <v>36.114306756548928</v>
      </c>
      <c r="G8">
        <f>A8*'[1]Time Interval'!$AF$4</f>
        <v>8.2208932434510817</v>
      </c>
      <c r="I8">
        <f>C8/'[1]Time Interval'!$AK$38</f>
        <v>1360.7522366046476</v>
      </c>
      <c r="J8">
        <f>'[1]Time Interval'!$AC$38*A8</f>
        <v>4.9935619522534447</v>
      </c>
      <c r="K8">
        <f t="shared" si="1"/>
        <v>298.14238854764892</v>
      </c>
      <c r="M8">
        <f t="shared" si="2"/>
        <v>5.780311284046693</v>
      </c>
      <c r="N8">
        <f>STDEV(K1:K27)/AVERAGE(K1:K27)*100</f>
        <v>2.7877437736251154</v>
      </c>
      <c r="P8">
        <f>F8/('[1]Time Interval'!$AI$4^2)</f>
        <v>800597.8735614795</v>
      </c>
      <c r="Q8">
        <f t="shared" si="4"/>
        <v>89616.696979534507</v>
      </c>
    </row>
    <row r="9" spans="1:18" x14ac:dyDescent="0.3">
      <c r="A9">
        <f t="shared" si="3"/>
        <v>105</v>
      </c>
      <c r="B9">
        <v>21</v>
      </c>
      <c r="C9">
        <v>34.799999999999997</v>
      </c>
      <c r="D9">
        <v>5.9978189749182125</v>
      </c>
      <c r="E9">
        <v>49.389600000000002</v>
      </c>
      <c r="F9">
        <f t="shared" si="0"/>
        <v>40.303349573027752</v>
      </c>
      <c r="G9">
        <f>A9*'[1]Time Interval'!$AF$4</f>
        <v>9.0862504269722493</v>
      </c>
      <c r="I9">
        <f>C9/'[1]Time Interval'!$AK$38</f>
        <v>1461.5486985753621</v>
      </c>
      <c r="J9">
        <f>'[1]Time Interval'!$AC$38*A9</f>
        <v>5.5192000524906497</v>
      </c>
      <c r="K9">
        <f t="shared" si="1"/>
        <v>291.35526332769854</v>
      </c>
      <c r="M9">
        <f t="shared" si="2"/>
        <v>5.8021090909090898</v>
      </c>
      <c r="P9">
        <f>F9/('[1]Time Interval'!$AI$4^2)</f>
        <v>893462.42150196503</v>
      </c>
      <c r="Q9">
        <f t="shared" si="4"/>
        <v>87269.714778149835</v>
      </c>
    </row>
    <row r="10" spans="1:18" x14ac:dyDescent="0.3">
      <c r="A10">
        <f t="shared" si="3"/>
        <v>115</v>
      </c>
      <c r="B10">
        <v>23</v>
      </c>
      <c r="C10">
        <v>38</v>
      </c>
      <c r="D10">
        <v>6.1941112322791714</v>
      </c>
      <c r="E10">
        <v>55.520400000000009</v>
      </c>
      <c r="F10">
        <f t="shared" si="0"/>
        <v>45.568792389506598</v>
      </c>
      <c r="G10">
        <f>A10*'[1]Time Interval'!$AF$4</f>
        <v>9.951607610493415</v>
      </c>
      <c r="I10">
        <f>C10/'[1]Time Interval'!$AK$38</f>
        <v>1595.9439812029818</v>
      </c>
      <c r="J10">
        <f>'[1]Time Interval'!$AC$38*A10</f>
        <v>6.0448381527278547</v>
      </c>
      <c r="K10">
        <f t="shared" si="1"/>
        <v>291.96312069790952</v>
      </c>
      <c r="M10">
        <f t="shared" si="2"/>
        <v>6.1348591549295772</v>
      </c>
      <c r="P10">
        <f>F10/('[1]Time Interval'!$AI$4^2)</f>
        <v>1010189.0791850202</v>
      </c>
      <c r="Q10">
        <f t="shared" si="4"/>
        <v>87174.839014568395</v>
      </c>
    </row>
    <row r="11" spans="1:18" x14ac:dyDescent="0.3">
      <c r="A11">
        <f t="shared" si="3"/>
        <v>125</v>
      </c>
      <c r="B11">
        <v>25</v>
      </c>
      <c r="C11">
        <v>40.599999999999994</v>
      </c>
      <c r="D11">
        <v>6.4122137404580162</v>
      </c>
      <c r="E11">
        <v>57.891600000000004</v>
      </c>
      <c r="F11">
        <f t="shared" si="0"/>
        <v>47.074635205985423</v>
      </c>
      <c r="G11">
        <f>A11*'[1]Time Interval'!$AF$4</f>
        <v>10.816964794014581</v>
      </c>
      <c r="I11">
        <f>C11/'[1]Time Interval'!$AK$38</f>
        <v>1705.1401483379223</v>
      </c>
      <c r="J11">
        <f>'[1]Time Interval'!$AC$38*A11</f>
        <v>6.5704762529650589</v>
      </c>
      <c r="K11">
        <f t="shared" si="1"/>
        <v>288.32562760181963</v>
      </c>
      <c r="M11">
        <f t="shared" si="2"/>
        <v>6.3316666666666652</v>
      </c>
      <c r="P11">
        <f>F11/('[1]Time Interval'!$AI$4^2)</f>
        <v>1043571.2666077971</v>
      </c>
      <c r="Q11">
        <f t="shared" si="4"/>
        <v>80389.713742592401</v>
      </c>
    </row>
    <row r="12" spans="1:18" x14ac:dyDescent="0.3">
      <c r="A12">
        <f t="shared" si="3"/>
        <v>135</v>
      </c>
      <c r="B12">
        <v>27</v>
      </c>
      <c r="C12">
        <v>43.8</v>
      </c>
      <c r="D12">
        <v>6.4122137404580162</v>
      </c>
      <c r="E12">
        <v>64.537199999999999</v>
      </c>
      <c r="F12">
        <f t="shared" si="0"/>
        <v>52.854878022464248</v>
      </c>
      <c r="G12">
        <f>A12*'[1]Time Interval'!$AF$4</f>
        <v>11.682321977535748</v>
      </c>
      <c r="I12">
        <f>C12/'[1]Time Interval'!$AK$38</f>
        <v>1839.535430965542</v>
      </c>
      <c r="J12">
        <f>'[1]Time Interval'!$AC$38*A12</f>
        <v>7.0961143532022639</v>
      </c>
      <c r="K12">
        <f t="shared" si="1"/>
        <v>289.25216875007368</v>
      </c>
      <c r="M12">
        <f t="shared" si="2"/>
        <v>6.8307142857142846</v>
      </c>
      <c r="P12">
        <f>F12/('[1]Time Interval'!$AI$4^2)</f>
        <v>1171710.2376459935</v>
      </c>
      <c r="Q12">
        <f t="shared" si="4"/>
        <v>81280.33146596211</v>
      </c>
    </row>
    <row r="13" spans="1:18" x14ac:dyDescent="0.3">
      <c r="A13">
        <f t="shared" si="3"/>
        <v>145</v>
      </c>
      <c r="B13">
        <v>29</v>
      </c>
      <c r="C13">
        <v>46.4</v>
      </c>
      <c r="D13">
        <v>7.3936750272628124</v>
      </c>
      <c r="E13">
        <v>71.307600000000008</v>
      </c>
      <c r="F13">
        <f t="shared" si="0"/>
        <v>58.759920838943096</v>
      </c>
      <c r="G13">
        <f>A13*'[1]Time Interval'!$AF$4</f>
        <v>12.547679161056914</v>
      </c>
      <c r="I13">
        <f>C13/'[1]Time Interval'!$AK$38</f>
        <v>1948.7315981004829</v>
      </c>
      <c r="J13">
        <f>'[1]Time Interval'!$AC$38*A13</f>
        <v>7.6217524534394689</v>
      </c>
      <c r="K13">
        <f t="shared" si="1"/>
        <v>286.43210492870782</v>
      </c>
      <c r="M13">
        <f t="shared" si="2"/>
        <v>6.2756342182890865</v>
      </c>
      <c r="N13">
        <f>AVERAGE(K1:K19)</f>
        <v>282.95553632013741</v>
      </c>
      <c r="P13">
        <f>F13/('[1]Time Interval'!$AI$4^2)</f>
        <v>1302615.8301036188</v>
      </c>
      <c r="Q13">
        <f t="shared" si="4"/>
        <v>81982.711306826488</v>
      </c>
      <c r="R13">
        <f>_xlfn.STDEV.P(Q1:Q25)*100/R14</f>
        <v>4.2963386003067958</v>
      </c>
    </row>
    <row r="14" spans="1:18" x14ac:dyDescent="0.3">
      <c r="A14">
        <f t="shared" si="3"/>
        <v>155</v>
      </c>
      <c r="B14">
        <v>31</v>
      </c>
      <c r="C14">
        <v>48.4</v>
      </c>
      <c r="D14">
        <v>7.808069792802617</v>
      </c>
      <c r="E14">
        <v>77.204400000000007</v>
      </c>
      <c r="F14">
        <f t="shared" si="0"/>
        <v>63.791363655421925</v>
      </c>
      <c r="G14">
        <f>A14*'[1]Time Interval'!$AF$4</f>
        <v>13.413036344578082</v>
      </c>
      <c r="I14">
        <f>C14/'[1]Time Interval'!$AK$38</f>
        <v>2032.7286497427451</v>
      </c>
      <c r="J14">
        <f>'[1]Time Interval'!$AC$38*A14</f>
        <v>8.147390553676674</v>
      </c>
      <c r="K14">
        <f t="shared" si="1"/>
        <v>280.54661279312307</v>
      </c>
      <c r="M14">
        <f t="shared" si="2"/>
        <v>6.1987150837988825</v>
      </c>
      <c r="P14">
        <f>F14/('[1]Time Interval'!$AI$4^2)</f>
        <v>1414155.0726252454</v>
      </c>
      <c r="Q14">
        <f t="shared" si="4"/>
        <v>81276.14498117342</v>
      </c>
      <c r="R14">
        <f>AVERAGE(Q1:Q25)</f>
        <v>83311.36406333893</v>
      </c>
    </row>
    <row r="15" spans="1:18" x14ac:dyDescent="0.3">
      <c r="A15">
        <f t="shared" si="3"/>
        <v>165</v>
      </c>
      <c r="B15">
        <v>33</v>
      </c>
      <c r="C15">
        <v>50.2</v>
      </c>
      <c r="D15">
        <v>8.3969465648854964</v>
      </c>
      <c r="E15">
        <v>84.754800000000003</v>
      </c>
      <c r="F15">
        <f t="shared" si="0"/>
        <v>70.476406471900759</v>
      </c>
      <c r="G15">
        <f>A15*'[1]Time Interval'!$AF$4</f>
        <v>14.278393528099247</v>
      </c>
      <c r="I15">
        <f>C15/'[1]Time Interval'!$AK$38</f>
        <v>2108.3259962207812</v>
      </c>
      <c r="J15">
        <f>'[1]Time Interval'!$AC$38*A15</f>
        <v>8.6730286539138781</v>
      </c>
      <c r="K15">
        <f t="shared" si="1"/>
        <v>274.302327468687</v>
      </c>
      <c r="M15">
        <f t="shared" si="2"/>
        <v>5.9783636363636363</v>
      </c>
      <c r="P15">
        <f>F15/('[1]Time Interval'!$AI$4^2)</f>
        <v>1562352.0489542973</v>
      </c>
      <c r="Q15">
        <f t="shared" si="4"/>
        <v>82465.395946669261</v>
      </c>
    </row>
    <row r="16" spans="1:18" x14ac:dyDescent="0.3">
      <c r="A16">
        <f t="shared" si="3"/>
        <v>175</v>
      </c>
      <c r="B16">
        <v>35</v>
      </c>
      <c r="C16">
        <v>52.8</v>
      </c>
      <c r="D16">
        <v>8.9858233369683749</v>
      </c>
      <c r="E16">
        <v>90.760800000000003</v>
      </c>
      <c r="F16">
        <f t="shared" si="0"/>
        <v>75.61704928837959</v>
      </c>
      <c r="G16">
        <f>A16*'[1]Time Interval'!$AF$4</f>
        <v>15.143750711620415</v>
      </c>
      <c r="I16">
        <f>C16/'[1]Time Interval'!$AK$38</f>
        <v>2217.5221633557217</v>
      </c>
      <c r="J16">
        <f>'[1]Time Interval'!$AC$38*A16</f>
        <v>9.1986667541510823</v>
      </c>
      <c r="K16">
        <f t="shared" si="1"/>
        <v>272.91950760751553</v>
      </c>
      <c r="M16">
        <f t="shared" si="2"/>
        <v>5.8759223300970875</v>
      </c>
      <c r="P16">
        <f>F16/('[1]Time Interval'!$AI$4^2)</f>
        <v>1676312.0852179239</v>
      </c>
      <c r="Q16">
        <f t="shared" si="4"/>
        <v>81667.77041011196</v>
      </c>
    </row>
    <row r="17" spans="1:17" x14ac:dyDescent="0.3">
      <c r="A17">
        <f t="shared" si="3"/>
        <v>185</v>
      </c>
      <c r="B17">
        <v>37</v>
      </c>
      <c r="C17">
        <v>57</v>
      </c>
      <c r="D17">
        <v>9.2039258451472197</v>
      </c>
      <c r="E17">
        <v>99.138000000000005</v>
      </c>
      <c r="F17">
        <f t="shared" si="0"/>
        <v>83.128892104858423</v>
      </c>
      <c r="G17">
        <f>A17*'[1]Time Interval'!$AF$4</f>
        <v>16.009107895141582</v>
      </c>
      <c r="I17">
        <f>C17/'[1]Time Interval'!$AK$38</f>
        <v>2393.9159718044725</v>
      </c>
      <c r="J17">
        <f>'[1]Time Interval'!$AC$38*A17</f>
        <v>9.7243048543882882</v>
      </c>
      <c r="K17">
        <f t="shared" si="1"/>
        <v>279.57052876797457</v>
      </c>
      <c r="M17">
        <f t="shared" si="2"/>
        <v>6.1930094786729857</v>
      </c>
      <c r="P17">
        <f>F17/('[1]Time Interval'!$AI$4^2)</f>
        <v>1842837.928450688</v>
      </c>
      <c r="Q17">
        <f t="shared" si="4"/>
        <v>83237.711923241877</v>
      </c>
    </row>
    <row r="18" spans="1:17" x14ac:dyDescent="0.3">
      <c r="A18">
        <f t="shared" si="3"/>
        <v>195</v>
      </c>
      <c r="B18">
        <v>39</v>
      </c>
      <c r="C18">
        <v>58.8</v>
      </c>
      <c r="D18">
        <v>9.2039258451472197</v>
      </c>
      <c r="E18">
        <v>102.00840000000001</v>
      </c>
      <c r="F18">
        <f t="shared" si="0"/>
        <v>85.133934921337257</v>
      </c>
      <c r="G18">
        <f>A18*'[1]Time Interval'!$AF$4</f>
        <v>16.874465078662748</v>
      </c>
      <c r="I18">
        <f>C18/'[1]Time Interval'!$AK$38</f>
        <v>2469.5133182825084</v>
      </c>
      <c r="J18">
        <f>'[1]Time Interval'!$AC$38*A18</f>
        <v>10.249942954625492</v>
      </c>
      <c r="K18">
        <f t="shared" si="1"/>
        <v>274.41602409287987</v>
      </c>
      <c r="M18">
        <f t="shared" si="2"/>
        <v>6.388578199052132</v>
      </c>
      <c r="P18">
        <f>F18/('[1]Time Interval'!$AI$4^2)</f>
        <v>1887286.6015511786</v>
      </c>
      <c r="Q18">
        <f t="shared" si="4"/>
        <v>79348.452349961313</v>
      </c>
    </row>
    <row r="19" spans="1:17" x14ac:dyDescent="0.3">
      <c r="A19">
        <f t="shared" si="3"/>
        <v>205</v>
      </c>
      <c r="B19">
        <v>41</v>
      </c>
      <c r="C19">
        <v>61</v>
      </c>
      <c r="D19">
        <v>10.010905125408943</v>
      </c>
      <c r="E19">
        <v>112.64760000000001</v>
      </c>
      <c r="F19">
        <f t="shared" si="0"/>
        <v>94.907777737816104</v>
      </c>
      <c r="G19">
        <f>A19*'[1]Time Interval'!$AF$4</f>
        <v>17.739822262183914</v>
      </c>
      <c r="I19">
        <f>C19/'[1]Time Interval'!$AK$38</f>
        <v>2561.910075088997</v>
      </c>
      <c r="J19">
        <f>'[1]Time Interval'!$AC$38*A19</f>
        <v>10.775581054862696</v>
      </c>
      <c r="K19">
        <f t="shared" si="1"/>
        <v>271.55466470380418</v>
      </c>
      <c r="M19">
        <f t="shared" si="2"/>
        <v>6.0933551198257074</v>
      </c>
      <c r="P19">
        <f>F19/('[1]Time Interval'!$AI$4^2)</f>
        <v>2103957.458011081</v>
      </c>
      <c r="Q19">
        <f t="shared" si="4"/>
        <v>82634.700161315443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K1" workbookViewId="0">
      <selection activeCell="R14" sqref="R14"/>
    </sheetView>
  </sheetViews>
  <sheetFormatPr defaultRowHeight="14.4" x14ac:dyDescent="0.3"/>
  <sheetData>
    <row r="1" spans="1:18" x14ac:dyDescent="0.3">
      <c r="A1">
        <f t="shared" ref="A1:A16" si="0">B1*5</f>
        <v>30</v>
      </c>
      <c r="B1">
        <v>6</v>
      </c>
      <c r="C1">
        <v>13</v>
      </c>
      <c r="D1">
        <v>4.9945474372955285</v>
      </c>
      <c r="E1">
        <v>16.036799999999999</v>
      </c>
      <c r="F1">
        <f t="shared" ref="F1:F16" si="1">E1-G1</f>
        <v>12.121830777522993</v>
      </c>
      <c r="G1">
        <f>A1*'[1]Time Interval'!$AF$5</f>
        <v>3.9149692224770067</v>
      </c>
      <c r="I1">
        <f>C1/'[1]Time Interval'!$AK$39</f>
        <v>545.98083567470428</v>
      </c>
      <c r="J1">
        <f>'[1]Time Interval'!$AC$39*A1</f>
        <v>1.0456742112429722</v>
      </c>
      <c r="K1">
        <f t="shared" ref="K1:K16" si="2">I1/(J1^0.87575)</f>
        <v>525.03832272215504</v>
      </c>
      <c r="M1">
        <f t="shared" ref="M1:M16" si="3">C1/D1</f>
        <v>2.6028384279475985</v>
      </c>
      <c r="P1">
        <f>F1/('[1]Time Interval'!$AI$4^2)</f>
        <v>268722.08871618897</v>
      </c>
      <c r="Q1">
        <f>P1/(J1^1.2487)</f>
        <v>254145.88664754189</v>
      </c>
    </row>
    <row r="2" spans="1:18" x14ac:dyDescent="0.3">
      <c r="A2">
        <f t="shared" si="0"/>
        <v>40</v>
      </c>
      <c r="B2">
        <v>8</v>
      </c>
      <c r="C2">
        <v>16.8</v>
      </c>
      <c r="D2">
        <v>6.1941112322791714</v>
      </c>
      <c r="E2">
        <v>22.807200000000002</v>
      </c>
      <c r="F2">
        <f t="shared" si="1"/>
        <v>17.587241036697328</v>
      </c>
      <c r="G2">
        <f>A2*'[1]Time Interval'!$AF$5</f>
        <v>5.2199589633026751</v>
      </c>
      <c r="I2">
        <f>C2/'[1]Time Interval'!$AK$39</f>
        <v>705.57523379500253</v>
      </c>
      <c r="J2">
        <f>'[1]Time Interval'!$AC$39*A2</f>
        <v>1.3942322816572963</v>
      </c>
      <c r="K2">
        <f t="shared" si="2"/>
        <v>527.40207567520895</v>
      </c>
      <c r="M2">
        <f t="shared" si="3"/>
        <v>2.7122535211267604</v>
      </c>
      <c r="P2">
        <f>F2/('[1]Time Interval'!$AI$4^2)</f>
        <v>389881.71282672521</v>
      </c>
      <c r="Q2">
        <f t="shared" ref="Q2:Q16" si="4">P2/(J2^1.2487)</f>
        <v>257455.1498809999</v>
      </c>
    </row>
    <row r="3" spans="1:18" x14ac:dyDescent="0.3">
      <c r="A3">
        <f t="shared" si="0"/>
        <v>50</v>
      </c>
      <c r="B3">
        <v>10</v>
      </c>
      <c r="C3">
        <v>21.4</v>
      </c>
      <c r="D3">
        <v>6.5866957470010892</v>
      </c>
      <c r="E3">
        <v>30.560400000000001</v>
      </c>
      <c r="F3">
        <f t="shared" si="1"/>
        <v>24.035451295871656</v>
      </c>
      <c r="G3">
        <f>A3*'[1]Time Interval'!$AF$5</f>
        <v>6.5249487041283443</v>
      </c>
      <c r="I3">
        <f>C3/'[1]Time Interval'!$AK$39</f>
        <v>898.76845257220543</v>
      </c>
      <c r="J3">
        <f>'[1]Time Interval'!$AC$39*A3</f>
        <v>1.7427903520716204</v>
      </c>
      <c r="K3">
        <f t="shared" si="2"/>
        <v>552.55737830866099</v>
      </c>
      <c r="M3">
        <f t="shared" si="3"/>
        <v>3.2489735099337751</v>
      </c>
      <c r="P3">
        <f>F3/('[1]Time Interval'!$AI$4^2)</f>
        <v>532828.48061525915</v>
      </c>
      <c r="Q3">
        <f t="shared" si="4"/>
        <v>266283.72000732232</v>
      </c>
    </row>
    <row r="4" spans="1:18" x14ac:dyDescent="0.3">
      <c r="A4">
        <f t="shared" si="0"/>
        <v>60</v>
      </c>
      <c r="B4">
        <v>12</v>
      </c>
      <c r="C4">
        <v>24.8</v>
      </c>
      <c r="D4">
        <v>7.1973827699018535</v>
      </c>
      <c r="E4">
        <v>37.377600000000001</v>
      </c>
      <c r="F4">
        <f t="shared" si="1"/>
        <v>29.547661555045988</v>
      </c>
      <c r="G4">
        <f>A4*'[1]Time Interval'!$AF$5</f>
        <v>7.8299384449540135</v>
      </c>
      <c r="I4">
        <f>C4/'[1]Time Interval'!$AK$39</f>
        <v>1041.5634403640513</v>
      </c>
      <c r="J4">
        <f>'[1]Time Interval'!$AC$39*A4</f>
        <v>2.0913484224859444</v>
      </c>
      <c r="K4">
        <f t="shared" si="2"/>
        <v>545.84874192449581</v>
      </c>
      <c r="M4">
        <f t="shared" si="3"/>
        <v>3.4456969696969701</v>
      </c>
      <c r="P4">
        <f>F4/('[1]Time Interval'!$AI$4^2)</f>
        <v>655025.58775808092</v>
      </c>
      <c r="Q4">
        <f t="shared" si="4"/>
        <v>260700.47858234344</v>
      </c>
    </row>
    <row r="5" spans="1:18" x14ac:dyDescent="0.3">
      <c r="A5">
        <f t="shared" si="0"/>
        <v>70</v>
      </c>
      <c r="B5">
        <v>14</v>
      </c>
      <c r="C5">
        <v>28.6</v>
      </c>
      <c r="D5">
        <v>13.195201744820068</v>
      </c>
      <c r="E5">
        <v>47.392800000000001</v>
      </c>
      <c r="F5">
        <f t="shared" si="1"/>
        <v>38.257871814220323</v>
      </c>
      <c r="G5">
        <f>A5*'[1]Time Interval'!$AF$5</f>
        <v>9.1349281857796818</v>
      </c>
      <c r="I5">
        <f>C5/'[1]Time Interval'!$AK$39</f>
        <v>1201.1578384843494</v>
      </c>
      <c r="J5">
        <f>'[1]Time Interval'!$AC$39*A5</f>
        <v>2.4399064929002687</v>
      </c>
      <c r="K5">
        <f t="shared" si="2"/>
        <v>549.99408010272214</v>
      </c>
      <c r="M5">
        <f t="shared" si="3"/>
        <v>2.1674545454545453</v>
      </c>
      <c r="P5">
        <f>F5/('[1]Time Interval'!$AI$4^2)</f>
        <v>848117.36877375317</v>
      </c>
      <c r="Q5">
        <f t="shared" si="4"/>
        <v>278447.33396438276</v>
      </c>
    </row>
    <row r="6" spans="1:18" x14ac:dyDescent="0.3">
      <c r="A6">
        <f t="shared" si="0"/>
        <v>80</v>
      </c>
      <c r="B6">
        <v>16</v>
      </c>
      <c r="C6">
        <v>32.200000000000003</v>
      </c>
      <c r="D6">
        <v>7.2191930207197368</v>
      </c>
      <c r="E6">
        <v>52.509600000000006</v>
      </c>
      <c r="F6">
        <f t="shared" si="1"/>
        <v>42.069682073394659</v>
      </c>
      <c r="G6">
        <f>A6*'[1]Time Interval'!$AF$5</f>
        <v>10.43991792660535</v>
      </c>
      <c r="I6">
        <f>C6/'[1]Time Interval'!$AK$39</f>
        <v>1352.3525314404214</v>
      </c>
      <c r="J6">
        <f>'[1]Time Interval'!$AC$39*A6</f>
        <v>2.7884645633145926</v>
      </c>
      <c r="K6">
        <f t="shared" si="2"/>
        <v>550.88558196443705</v>
      </c>
      <c r="M6">
        <f t="shared" si="3"/>
        <v>4.4603323262839893</v>
      </c>
      <c r="N6">
        <f>STDEV(K1:K27)/AVERAGE(K1:K27)*100</f>
        <v>2.346743890058598</v>
      </c>
      <c r="P6">
        <f>F6/('[1]Time Interval'!$AI$4^2)</f>
        <v>932619.25907686434</v>
      </c>
      <c r="Q6">
        <f t="shared" si="4"/>
        <v>259165.3533172693</v>
      </c>
    </row>
    <row r="7" spans="1:18" x14ac:dyDescent="0.3">
      <c r="A7">
        <f t="shared" si="0"/>
        <v>90</v>
      </c>
      <c r="B7">
        <v>18</v>
      </c>
      <c r="C7">
        <v>34.799999999999997</v>
      </c>
      <c r="D7">
        <v>8.0043620501635786</v>
      </c>
      <c r="E7">
        <v>62.540400000000005</v>
      </c>
      <c r="F7">
        <f t="shared" si="1"/>
        <v>50.795492332568983</v>
      </c>
      <c r="G7">
        <f>A7*'[1]Time Interval'!$AF$5</f>
        <v>11.74490766743102</v>
      </c>
      <c r="I7">
        <f>C7/'[1]Time Interval'!$AK$39</f>
        <v>1461.5486985753621</v>
      </c>
      <c r="J7">
        <f>'[1]Time Interval'!$AC$39*A7</f>
        <v>3.1370226337289169</v>
      </c>
      <c r="K7">
        <f t="shared" si="2"/>
        <v>537.01690427305039</v>
      </c>
      <c r="M7">
        <f t="shared" si="3"/>
        <v>4.3476294277929144</v>
      </c>
      <c r="P7">
        <f>F7/('[1]Time Interval'!$AI$4^2)</f>
        <v>1126056.867769965</v>
      </c>
      <c r="Q7">
        <f t="shared" si="4"/>
        <v>270121.23796392162</v>
      </c>
    </row>
    <row r="8" spans="1:18" x14ac:dyDescent="0.3">
      <c r="A8">
        <f t="shared" si="0"/>
        <v>100</v>
      </c>
      <c r="B8">
        <v>20</v>
      </c>
      <c r="C8">
        <v>38</v>
      </c>
      <c r="D8">
        <v>8.3969465648854964</v>
      </c>
      <c r="E8">
        <v>71.073599999999999</v>
      </c>
      <c r="F8">
        <f t="shared" si="1"/>
        <v>58.023702591743309</v>
      </c>
      <c r="G8">
        <f>A8*'[1]Time Interval'!$AF$5</f>
        <v>13.049897408256689</v>
      </c>
      <c r="I8">
        <f>C8/'[1]Time Interval'!$AK$39</f>
        <v>1595.9439812029818</v>
      </c>
      <c r="J8">
        <f>'[1]Time Interval'!$AC$39*A8</f>
        <v>3.4855807041432407</v>
      </c>
      <c r="K8">
        <f t="shared" si="2"/>
        <v>534.71231562521643</v>
      </c>
      <c r="M8">
        <f t="shared" si="3"/>
        <v>4.5254545454545454</v>
      </c>
      <c r="P8">
        <f>F8/('[1]Time Interval'!$AI$4^2)</f>
        <v>1286295.0194299256</v>
      </c>
      <c r="Q8">
        <f t="shared" si="4"/>
        <v>270521.3944005465</v>
      </c>
    </row>
    <row r="9" spans="1:18" x14ac:dyDescent="0.3">
      <c r="A9">
        <f t="shared" si="0"/>
        <v>110</v>
      </c>
      <c r="B9">
        <v>22</v>
      </c>
      <c r="C9">
        <v>41.2</v>
      </c>
      <c r="D9">
        <v>8.789531079607416</v>
      </c>
      <c r="E9">
        <v>78.858000000000004</v>
      </c>
      <c r="F9">
        <f t="shared" si="1"/>
        <v>64.503112850917645</v>
      </c>
      <c r="G9">
        <f>A9*'[1]Time Interval'!$AF$5</f>
        <v>14.354887149082357</v>
      </c>
      <c r="I9">
        <f>C9/'[1]Time Interval'!$AK$39</f>
        <v>1730.3392638306013</v>
      </c>
      <c r="J9">
        <f>'[1]Time Interval'!$AC$39*A9</f>
        <v>3.834138774557565</v>
      </c>
      <c r="K9">
        <f t="shared" si="2"/>
        <v>533.31544647110911</v>
      </c>
      <c r="M9">
        <f t="shared" si="3"/>
        <v>4.6873945409429281</v>
      </c>
      <c r="P9">
        <f>F9/('[1]Time Interval'!$AI$4^2)</f>
        <v>1429933.4425733169</v>
      </c>
      <c r="Q9">
        <f t="shared" si="4"/>
        <v>266986.81018995738</v>
      </c>
    </row>
    <row r="10" spans="1:18" x14ac:dyDescent="0.3">
      <c r="A10">
        <f t="shared" si="0"/>
        <v>120</v>
      </c>
      <c r="B10">
        <v>24</v>
      </c>
      <c r="C10">
        <v>44.6</v>
      </c>
      <c r="D10">
        <v>8.6150490730643412</v>
      </c>
      <c r="E10">
        <v>84.037200000000013</v>
      </c>
      <c r="F10">
        <f t="shared" si="1"/>
        <v>68.377323110091993</v>
      </c>
      <c r="G10">
        <f>A10*'[1]Time Interval'!$AF$5</f>
        <v>15.659876889908027</v>
      </c>
      <c r="I10">
        <f>C10/'[1]Time Interval'!$AK$39</f>
        <v>1873.134251622447</v>
      </c>
      <c r="J10">
        <f>'[1]Time Interval'!$AC$39*A10</f>
        <v>4.1826968449718889</v>
      </c>
      <c r="K10">
        <f t="shared" si="2"/>
        <v>534.96882298445587</v>
      </c>
      <c r="M10">
        <f t="shared" si="3"/>
        <v>5.1769873417721515</v>
      </c>
      <c r="P10">
        <f>F10/('[1]Time Interval'!$AI$4^2)</f>
        <v>1515818.6435861427</v>
      </c>
      <c r="Q10">
        <f t="shared" si="4"/>
        <v>253883.60221371814</v>
      </c>
    </row>
    <row r="11" spans="1:18" x14ac:dyDescent="0.3">
      <c r="A11">
        <f t="shared" si="0"/>
        <v>130</v>
      </c>
      <c r="B11">
        <v>26</v>
      </c>
      <c r="C11">
        <v>47.599999999999994</v>
      </c>
      <c r="D11">
        <v>9.2039258451472197</v>
      </c>
      <c r="E11">
        <v>96.298800000000014</v>
      </c>
      <c r="F11">
        <f t="shared" si="1"/>
        <v>79.333933369266319</v>
      </c>
      <c r="G11">
        <f>A11*'[1]Time Interval'!$AF$5</f>
        <v>16.964866630733695</v>
      </c>
      <c r="I11">
        <f>C11/'[1]Time Interval'!$AK$39</f>
        <v>1999.1298290858401</v>
      </c>
      <c r="J11">
        <f>'[1]Time Interval'!$AC$39*A11</f>
        <v>4.5312549153862127</v>
      </c>
      <c r="K11">
        <f t="shared" si="2"/>
        <v>532.30145381447539</v>
      </c>
      <c r="M11">
        <f t="shared" si="3"/>
        <v>5.1717061611374398</v>
      </c>
      <c r="N11">
        <f>AVERAGE(K1:K16)</f>
        <v>532.39608680995264</v>
      </c>
      <c r="P11">
        <f>F11/('[1]Time Interval'!$AI$4^2)</f>
        <v>1758709.610151524</v>
      </c>
      <c r="Q11">
        <f t="shared" si="4"/>
        <v>266547.18602409516</v>
      </c>
    </row>
    <row r="12" spans="1:18" x14ac:dyDescent="0.3">
      <c r="A12">
        <f t="shared" si="0"/>
        <v>140</v>
      </c>
      <c r="B12">
        <v>28</v>
      </c>
      <c r="C12">
        <v>50</v>
      </c>
      <c r="D12">
        <v>9.2039258451472215</v>
      </c>
      <c r="E12">
        <v>101.2128</v>
      </c>
      <c r="F12">
        <f t="shared" si="1"/>
        <v>82.942943628440645</v>
      </c>
      <c r="G12">
        <f>A12*'[1]Time Interval'!$AF$5</f>
        <v>18.269856371559364</v>
      </c>
      <c r="I12">
        <f>C12/'[1]Time Interval'!$AK$39</f>
        <v>2099.9262910565549</v>
      </c>
      <c r="J12">
        <f>'[1]Time Interval'!$AC$39*A12</f>
        <v>4.8798129858005375</v>
      </c>
      <c r="K12">
        <f t="shared" si="2"/>
        <v>524.00444072227424</v>
      </c>
      <c r="M12">
        <f t="shared" si="3"/>
        <v>5.4324644549763024</v>
      </c>
      <c r="P12">
        <f>F12/('[1]Time Interval'!$AI$4^2)</f>
        <v>1838715.7406480641</v>
      </c>
      <c r="Q12">
        <f t="shared" si="4"/>
        <v>254042.01282181608</v>
      </c>
    </row>
    <row r="13" spans="1:18" x14ac:dyDescent="0.3">
      <c r="A13">
        <f t="shared" si="0"/>
        <v>150</v>
      </c>
      <c r="B13">
        <v>30</v>
      </c>
      <c r="C13">
        <v>52.6</v>
      </c>
      <c r="D13">
        <v>10.207197382769902</v>
      </c>
      <c r="E13">
        <v>113.42760000000001</v>
      </c>
      <c r="F13">
        <f t="shared" si="1"/>
        <v>93.85275388761498</v>
      </c>
      <c r="G13">
        <f>A13*'[1]Time Interval'!$AF$5</f>
        <v>19.574846112385032</v>
      </c>
      <c r="I13">
        <f>C13/'[1]Time Interval'!$AK$39</f>
        <v>2209.1224581914958</v>
      </c>
      <c r="J13">
        <f>'[1]Time Interval'!$AC$39*A13</f>
        <v>5.2283710562148613</v>
      </c>
      <c r="K13">
        <f t="shared" si="2"/>
        <v>518.93195468142358</v>
      </c>
      <c r="M13">
        <f t="shared" si="3"/>
        <v>5.1532264957264955</v>
      </c>
      <c r="P13">
        <f>F13/('[1]Time Interval'!$AI$4^2)</f>
        <v>2080569.2241811601</v>
      </c>
      <c r="Q13">
        <f t="shared" si="4"/>
        <v>263729.09484062961</v>
      </c>
      <c r="R13">
        <f>_xlfn.STDEV.P(Q1:Q25)*100/R14</f>
        <v>2.6300268694709361</v>
      </c>
    </row>
    <row r="14" spans="1:18" x14ac:dyDescent="0.3">
      <c r="A14">
        <f t="shared" si="0"/>
        <v>160</v>
      </c>
      <c r="B14">
        <v>32</v>
      </c>
      <c r="C14">
        <v>56</v>
      </c>
      <c r="D14">
        <v>11.210468920392584</v>
      </c>
      <c r="E14">
        <v>119.2932</v>
      </c>
      <c r="F14">
        <f t="shared" si="1"/>
        <v>98.413364146789291</v>
      </c>
      <c r="G14">
        <f>A14*'[1]Time Interval'!$AF$5</f>
        <v>20.8798358532107</v>
      </c>
      <c r="I14">
        <f>C14/'[1]Time Interval'!$AK$39</f>
        <v>2351.9174459833416</v>
      </c>
      <c r="J14">
        <f>'[1]Time Interval'!$AC$39*A14</f>
        <v>5.5769291266291852</v>
      </c>
      <c r="K14">
        <f t="shared" si="2"/>
        <v>522.11544746836125</v>
      </c>
      <c r="M14">
        <f t="shared" si="3"/>
        <v>4.9953307392996109</v>
      </c>
      <c r="P14">
        <f>F14/('[1]Time Interval'!$AI$4^2)</f>
        <v>2181670.8430008404</v>
      </c>
      <c r="Q14">
        <f t="shared" si="4"/>
        <v>255132.41177958235</v>
      </c>
      <c r="R14">
        <f>AVERAGE(Q1:Q25)</f>
        <v>262449.21729352104</v>
      </c>
    </row>
    <row r="15" spans="1:18" x14ac:dyDescent="0.3">
      <c r="A15">
        <f t="shared" si="0"/>
        <v>170</v>
      </c>
      <c r="B15">
        <v>34</v>
      </c>
      <c r="C15">
        <v>58.2</v>
      </c>
      <c r="D15">
        <v>12.191930207197382</v>
      </c>
      <c r="E15">
        <v>129.49560000000002</v>
      </c>
      <c r="F15">
        <f t="shared" si="1"/>
        <v>107.31077440596366</v>
      </c>
      <c r="G15">
        <f>A15*'[1]Time Interval'!$AF$5</f>
        <v>22.184825594036372</v>
      </c>
      <c r="I15">
        <f>C15/'[1]Time Interval'!$AK$39</f>
        <v>2444.3142027898302</v>
      </c>
      <c r="J15">
        <f>'[1]Time Interval'!$AC$39*A15</f>
        <v>5.9254871970435099</v>
      </c>
      <c r="K15">
        <f t="shared" si="2"/>
        <v>514.56937128189531</v>
      </c>
      <c r="M15">
        <f t="shared" si="3"/>
        <v>4.7736493738819323</v>
      </c>
      <c r="P15">
        <f>F15/('[1]Time Interval'!$AI$4^2)</f>
        <v>2378912.5561456559</v>
      </c>
      <c r="Q15">
        <f t="shared" si="4"/>
        <v>257915.79511214729</v>
      </c>
    </row>
    <row r="16" spans="1:18" x14ac:dyDescent="0.3">
      <c r="A16">
        <f t="shared" si="0"/>
        <v>180</v>
      </c>
      <c r="B16">
        <v>36</v>
      </c>
      <c r="C16">
        <v>61.199999999999996</v>
      </c>
      <c r="D16">
        <v>13.60959651035987</v>
      </c>
      <c r="E16">
        <v>141.50760000000002</v>
      </c>
      <c r="F16">
        <f t="shared" si="1"/>
        <v>118.01778466513798</v>
      </c>
      <c r="G16">
        <f>A16*'[1]Time Interval'!$AF$5</f>
        <v>23.48981533486204</v>
      </c>
      <c r="I16">
        <f>C16/'[1]Time Interval'!$AK$39</f>
        <v>2570.3097802532229</v>
      </c>
      <c r="J16">
        <f>'[1]Time Interval'!$AC$39*A16</f>
        <v>6.2740452674578338</v>
      </c>
      <c r="K16">
        <f t="shared" si="2"/>
        <v>514.67505093930185</v>
      </c>
      <c r="M16">
        <f t="shared" si="3"/>
        <v>4.4968269230769229</v>
      </c>
      <c r="P16">
        <f>F16/('[1]Time Interval'!$AI$4^2)</f>
        <v>2616270.2798721809</v>
      </c>
      <c r="Q16">
        <f t="shared" si="4"/>
        <v>264110.00895006285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J1" zoomScale="99" zoomScaleNormal="115" workbookViewId="0">
      <selection activeCell="R14" sqref="R14"/>
    </sheetView>
  </sheetViews>
  <sheetFormatPr defaultRowHeight="14.4" x14ac:dyDescent="0.3"/>
  <cols>
    <col min="11" max="11" width="11.109375" bestFit="1" customWidth="1"/>
  </cols>
  <sheetData>
    <row r="1" spans="1:18" x14ac:dyDescent="0.3">
      <c r="A1">
        <v>30</v>
      </c>
      <c r="B1">
        <v>6</v>
      </c>
      <c r="C1">
        <v>17.399999999999999</v>
      </c>
      <c r="D1">
        <v>6.2091503267973858</v>
      </c>
      <c r="E1">
        <v>26.176800000000004</v>
      </c>
      <c r="F1">
        <f t="shared" ref="F1:F24" si="0">E1-G1</f>
        <v>20.979847844071589</v>
      </c>
      <c r="G1">
        <f>A1*'[1]Time Interval'!$AF$6</f>
        <v>5.1969521559284146</v>
      </c>
      <c r="I1">
        <f>C1/'[1]Time Interval'!$AK$40</f>
        <v>730.77434928768105</v>
      </c>
      <c r="J1">
        <f>'[1]Time Interval'!$AC$40*A1</f>
        <v>0.78772754316858229</v>
      </c>
      <c r="K1">
        <f t="shared" ref="K1:K24" si="1">I1/(J1^0.81123)</f>
        <v>886.84182554230892</v>
      </c>
      <c r="M1">
        <f t="shared" ref="M1:M24" si="2">C1/D1</f>
        <v>2.8023157894736839</v>
      </c>
      <c r="P1">
        <f>F1/('[1]Time Interval'!$AI$4^2)</f>
        <v>465090.51619996165</v>
      </c>
      <c r="Q1">
        <f>P1/(J1^1.1439)</f>
        <v>611044.64427724201</v>
      </c>
    </row>
    <row r="2" spans="1:18" x14ac:dyDescent="0.3">
      <c r="A2">
        <v>35</v>
      </c>
      <c r="B2">
        <v>7</v>
      </c>
      <c r="C2">
        <v>20.6</v>
      </c>
      <c r="D2">
        <v>7.015250544662309</v>
      </c>
      <c r="E2">
        <v>32.354400000000005</v>
      </c>
      <c r="F2">
        <f t="shared" si="0"/>
        <v>26.291289151416855</v>
      </c>
      <c r="G2">
        <f>A2*'[1]Time Interval'!$AF$6</f>
        <v>6.0631108485831504</v>
      </c>
      <c r="I2">
        <f>C2/'[1]Time Interval'!$AK$40</f>
        <v>865.16963191530067</v>
      </c>
      <c r="J2">
        <f>'[1]Time Interval'!$AC$40*A2</f>
        <v>0.91901546703001269</v>
      </c>
      <c r="K2">
        <f t="shared" si="1"/>
        <v>926.52020630994082</v>
      </c>
      <c r="M2">
        <f t="shared" si="2"/>
        <v>2.9364596273291927</v>
      </c>
      <c r="P2">
        <f>F2/('[1]Time Interval'!$AI$4^2)</f>
        <v>582836.88870747527</v>
      </c>
      <c r="Q2">
        <f t="shared" ref="Q2:Q24" si="3">P2/(J2^1.1439)</f>
        <v>641951.26156252751</v>
      </c>
    </row>
    <row r="3" spans="1:18" x14ac:dyDescent="0.3">
      <c r="A3">
        <v>40</v>
      </c>
      <c r="B3">
        <v>8</v>
      </c>
      <c r="C3">
        <v>23</v>
      </c>
      <c r="D3">
        <v>7.4074074074074057</v>
      </c>
      <c r="E3">
        <v>38.828400000000002</v>
      </c>
      <c r="F3">
        <f t="shared" si="0"/>
        <v>31.899130458762116</v>
      </c>
      <c r="G3">
        <f>A3*'[1]Time Interval'!$AF$6</f>
        <v>6.9292695412378862</v>
      </c>
      <c r="I3">
        <f>C3/'[1]Time Interval'!$AK$40</f>
        <v>965.9660938860153</v>
      </c>
      <c r="J3">
        <f>'[1]Time Interval'!$AC$40*A3</f>
        <v>1.050303390891443</v>
      </c>
      <c r="K3">
        <f t="shared" si="1"/>
        <v>928.26228103128722</v>
      </c>
      <c r="M3">
        <f t="shared" si="2"/>
        <v>3.1050000000000009</v>
      </c>
      <c r="P3">
        <f>F3/('[1]Time Interval'!$AI$4^2)</f>
        <v>707153.98708613089</v>
      </c>
      <c r="Q3">
        <f t="shared" si="3"/>
        <v>668547.13452046504</v>
      </c>
    </row>
    <row r="4" spans="1:18" x14ac:dyDescent="0.3">
      <c r="A4">
        <v>45</v>
      </c>
      <c r="B4">
        <v>9</v>
      </c>
      <c r="C4">
        <v>25</v>
      </c>
      <c r="D4">
        <v>7.4074074074074083</v>
      </c>
      <c r="E4">
        <v>41.745600000000003</v>
      </c>
      <c r="F4">
        <f t="shared" si="0"/>
        <v>33.950171766107381</v>
      </c>
      <c r="G4">
        <f>A4*'[1]Time Interval'!$AF$6</f>
        <v>7.7954282338926211</v>
      </c>
      <c r="I4">
        <f>C4/'[1]Time Interval'!$AK$40</f>
        <v>1049.9631455282774</v>
      </c>
      <c r="J4">
        <f>'[1]Time Interval'!$AC$40*A4</f>
        <v>1.1815913147528734</v>
      </c>
      <c r="K4">
        <f t="shared" si="1"/>
        <v>917.03606443239255</v>
      </c>
      <c r="M4">
        <f t="shared" si="2"/>
        <v>3.3749999999999996</v>
      </c>
      <c r="P4">
        <f>F4/('[1]Time Interval'!$AI$4^2)</f>
        <v>752622.37501108006</v>
      </c>
      <c r="Q4">
        <f t="shared" si="3"/>
        <v>621844.49270724889</v>
      </c>
    </row>
    <row r="5" spans="1:18" x14ac:dyDescent="0.3">
      <c r="A5">
        <v>50</v>
      </c>
      <c r="B5">
        <v>10</v>
      </c>
      <c r="C5">
        <v>27.799999999999997</v>
      </c>
      <c r="D5">
        <v>8.3877995642701535</v>
      </c>
      <c r="E5">
        <v>48.796800000000005</v>
      </c>
      <c r="F5">
        <f t="shared" si="0"/>
        <v>40.135213073452647</v>
      </c>
      <c r="G5">
        <f>A5*'[1]Time Interval'!$AF$6</f>
        <v>8.6615869265473577</v>
      </c>
      <c r="I5">
        <f>C5/'[1]Time Interval'!$AK$40</f>
        <v>1167.5590178274444</v>
      </c>
      <c r="J5">
        <f>'[1]Time Interval'!$AC$40*A5</f>
        <v>1.3128792386143038</v>
      </c>
      <c r="K5">
        <f t="shared" si="1"/>
        <v>936.20585692693578</v>
      </c>
      <c r="M5">
        <f t="shared" si="2"/>
        <v>3.3143376623376617</v>
      </c>
      <c r="N5">
        <f>STDEV(K1:K24)/AVERAGE(K1:K24)*100</f>
        <v>2.0873449617749658</v>
      </c>
      <c r="P5">
        <f>F5/('[1]Time Interval'!$AI$4^2)</f>
        <v>889735.09745459177</v>
      </c>
      <c r="Q5">
        <f t="shared" si="3"/>
        <v>651663.49908930657</v>
      </c>
    </row>
    <row r="6" spans="1:18" x14ac:dyDescent="0.3">
      <c r="A6">
        <v>55</v>
      </c>
      <c r="B6">
        <v>11</v>
      </c>
      <c r="C6">
        <v>29.8</v>
      </c>
      <c r="D6">
        <v>7.9956427015250551</v>
      </c>
      <c r="E6">
        <v>52.587600000000002</v>
      </c>
      <c r="F6">
        <f t="shared" si="0"/>
        <v>43.059854380797908</v>
      </c>
      <c r="G6">
        <f>A6*'[1]Time Interval'!$AF$6</f>
        <v>9.5277456192020935</v>
      </c>
      <c r="I6">
        <f>C6/'[1]Time Interval'!$AK$40</f>
        <v>1251.5560694697067</v>
      </c>
      <c r="J6">
        <f>'[1]Time Interval'!$AC$40*A6</f>
        <v>1.4441671624757342</v>
      </c>
      <c r="K6">
        <f t="shared" si="1"/>
        <v>928.88902991261079</v>
      </c>
      <c r="M6">
        <f t="shared" si="2"/>
        <v>3.7270299727520433</v>
      </c>
      <c r="P6">
        <f>F6/('[1]Time Interval'!$AI$4^2)</f>
        <v>954569.83531553892</v>
      </c>
      <c r="Q6">
        <f t="shared" si="3"/>
        <v>626933.22640304279</v>
      </c>
    </row>
    <row r="7" spans="1:18" x14ac:dyDescent="0.3">
      <c r="A7">
        <v>60</v>
      </c>
      <c r="B7">
        <v>12</v>
      </c>
      <c r="C7">
        <v>32.200000000000003</v>
      </c>
      <c r="D7">
        <v>7.7995642701525068</v>
      </c>
      <c r="E7">
        <v>58.718400000000003</v>
      </c>
      <c r="F7">
        <f t="shared" si="0"/>
        <v>48.324495688143173</v>
      </c>
      <c r="G7">
        <f>A7*'[1]Time Interval'!$AF$6</f>
        <v>10.393904311856829</v>
      </c>
      <c r="I7">
        <f>C7/'[1]Time Interval'!$AK$40</f>
        <v>1352.3525314404214</v>
      </c>
      <c r="J7">
        <f>'[1]Time Interval'!$AC$40*A7</f>
        <v>1.5754550863371646</v>
      </c>
      <c r="K7">
        <f t="shared" si="1"/>
        <v>935.29417011136661</v>
      </c>
      <c r="M7">
        <f t="shared" si="2"/>
        <v>4.1284357541899439</v>
      </c>
      <c r="P7">
        <f>F7/('[1]Time Interval'!$AI$4^2)</f>
        <v>1071278.7247907668</v>
      </c>
      <c r="Q7">
        <f t="shared" si="3"/>
        <v>636927.09782269876</v>
      </c>
    </row>
    <row r="8" spans="1:18" x14ac:dyDescent="0.3">
      <c r="A8">
        <v>65</v>
      </c>
      <c r="B8">
        <v>13</v>
      </c>
      <c r="C8">
        <v>34.200000000000003</v>
      </c>
      <c r="D8">
        <v>8.1917211328976034</v>
      </c>
      <c r="E8">
        <v>65.364000000000004</v>
      </c>
      <c r="F8">
        <f t="shared" si="0"/>
        <v>54.103936995488439</v>
      </c>
      <c r="G8">
        <f>A8*'[1]Time Interval'!$AF$6</f>
        <v>11.260063004511565</v>
      </c>
      <c r="I8">
        <f>C8/'[1]Time Interval'!$AK$40</f>
        <v>1436.3495830826837</v>
      </c>
      <c r="J8">
        <f>'[1]Time Interval'!$AC$40*A8</f>
        <v>1.706743010198595</v>
      </c>
      <c r="K8">
        <f t="shared" si="1"/>
        <v>930.93294131319681</v>
      </c>
      <c r="M8">
        <f t="shared" si="2"/>
        <v>4.1749468085106383</v>
      </c>
      <c r="P8">
        <f>F8/('[1]Time Interval'!$AI$4^2)</f>
        <v>1199399.9276211367</v>
      </c>
      <c r="Q8">
        <f t="shared" si="3"/>
        <v>650709.11614835542</v>
      </c>
    </row>
    <row r="9" spans="1:18" x14ac:dyDescent="0.3">
      <c r="A9">
        <v>70</v>
      </c>
      <c r="B9">
        <v>14</v>
      </c>
      <c r="C9">
        <v>36.200000000000003</v>
      </c>
      <c r="D9">
        <v>8.5838779956427018</v>
      </c>
      <c r="E9">
        <v>69.201599999999999</v>
      </c>
      <c r="F9">
        <f t="shared" si="0"/>
        <v>57.075378302833698</v>
      </c>
      <c r="G9">
        <f>A9*'[1]Time Interval'!$AF$6</f>
        <v>12.126221697166301</v>
      </c>
      <c r="I9">
        <f>C9/'[1]Time Interval'!$AK$40</f>
        <v>1520.3466347249459</v>
      </c>
      <c r="J9">
        <f>'[1]Time Interval'!$AC$40*A9</f>
        <v>1.8380309340600254</v>
      </c>
      <c r="K9">
        <f t="shared" si="1"/>
        <v>927.87971834303903</v>
      </c>
      <c r="M9">
        <f t="shared" si="2"/>
        <v>4.2172081218274116</v>
      </c>
      <c r="P9">
        <f>F9/('[1]Time Interval'!$AI$4^2)</f>
        <v>1265272.1485143693</v>
      </c>
      <c r="Q9">
        <f t="shared" si="3"/>
        <v>630653.42953390011</v>
      </c>
    </row>
    <row r="10" spans="1:18" x14ac:dyDescent="0.3">
      <c r="A10">
        <v>75</v>
      </c>
      <c r="B10">
        <v>15</v>
      </c>
      <c r="C10">
        <v>37.799999999999997</v>
      </c>
      <c r="D10">
        <v>8.8017429193899783</v>
      </c>
      <c r="E10">
        <v>74.911200000000008</v>
      </c>
      <c r="F10">
        <f t="shared" si="0"/>
        <v>61.918819610178971</v>
      </c>
      <c r="G10">
        <f>A10*'[1]Time Interval'!$AF$6</f>
        <v>12.992380389821037</v>
      </c>
      <c r="I10">
        <f>C10/'[1]Time Interval'!$AK$40</f>
        <v>1587.5442760387555</v>
      </c>
      <c r="J10">
        <f>'[1]Time Interval'!$AC$40*A10</f>
        <v>1.9693188579214558</v>
      </c>
      <c r="K10">
        <f t="shared" si="1"/>
        <v>916.15265726247048</v>
      </c>
      <c r="M10">
        <f t="shared" si="2"/>
        <v>4.2946039603960395</v>
      </c>
      <c r="P10">
        <f>F10/('[1]Time Interval'!$AI$4^2)</f>
        <v>1372643.6906990269</v>
      </c>
      <c r="Q10">
        <f t="shared" si="3"/>
        <v>632251.2554983336</v>
      </c>
    </row>
    <row r="11" spans="1:18" x14ac:dyDescent="0.3">
      <c r="A11">
        <v>80</v>
      </c>
      <c r="B11">
        <v>16</v>
      </c>
      <c r="C11">
        <v>40</v>
      </c>
      <c r="D11">
        <v>8.9978213507625266</v>
      </c>
      <c r="E11">
        <v>79.15440000000001</v>
      </c>
      <c r="F11">
        <f t="shared" si="0"/>
        <v>65.295860917524237</v>
      </c>
      <c r="G11">
        <f>A11*'[1]Time Interval'!$AF$6</f>
        <v>13.858539082475772</v>
      </c>
      <c r="I11">
        <f>C11/'[1]Time Interval'!$AK$40</f>
        <v>1679.9410328452439</v>
      </c>
      <c r="J11">
        <f>'[1]Time Interval'!$AC$40*A11</f>
        <v>2.100606781782886</v>
      </c>
      <c r="K11">
        <f t="shared" si="1"/>
        <v>920.02217606819909</v>
      </c>
      <c r="M11">
        <f t="shared" si="2"/>
        <v>4.4455205811138017</v>
      </c>
      <c r="N11">
        <f>AVERAGE(K1:K25)</f>
        <v>910.55798281953469</v>
      </c>
      <c r="P11">
        <f>F11/('[1]Time Interval'!$AI$4^2)</f>
        <v>1447507.4312054017</v>
      </c>
      <c r="Q11">
        <f t="shared" si="3"/>
        <v>619285.09468815802</v>
      </c>
    </row>
    <row r="12" spans="1:18" x14ac:dyDescent="0.3">
      <c r="A12">
        <v>85</v>
      </c>
      <c r="B12">
        <v>17</v>
      </c>
      <c r="C12">
        <v>42.2</v>
      </c>
      <c r="D12">
        <v>8.60566448801743</v>
      </c>
      <c r="E12">
        <v>83.928000000000011</v>
      </c>
      <c r="F12">
        <f t="shared" si="0"/>
        <v>69.203302224869503</v>
      </c>
      <c r="G12">
        <f>A12*'[1]Time Interval'!$AF$6</f>
        <v>14.724697775130506</v>
      </c>
      <c r="I12">
        <f>C12/'[1]Time Interval'!$AK$40</f>
        <v>1772.3377896517325</v>
      </c>
      <c r="J12">
        <f>'[1]Time Interval'!$AC$40*A12</f>
        <v>2.2318947056443164</v>
      </c>
      <c r="K12">
        <f t="shared" si="1"/>
        <v>924.04246571017575</v>
      </c>
      <c r="M12">
        <f t="shared" si="2"/>
        <v>4.9037468354430382</v>
      </c>
      <c r="P12">
        <f>F12/('[1]Time Interval'!$AI$4^2)</f>
        <v>1534129.3127443469</v>
      </c>
      <c r="Q12">
        <f t="shared" si="3"/>
        <v>612370.3016735483</v>
      </c>
    </row>
    <row r="13" spans="1:18" x14ac:dyDescent="0.3">
      <c r="A13">
        <v>90</v>
      </c>
      <c r="B13">
        <v>18</v>
      </c>
      <c r="C13">
        <v>44.2</v>
      </c>
      <c r="D13">
        <v>8.9978213507625266</v>
      </c>
      <c r="E13">
        <v>89.403600000000012</v>
      </c>
      <c r="F13">
        <f t="shared" si="0"/>
        <v>73.812743532214768</v>
      </c>
      <c r="G13">
        <f>A13*'[1]Time Interval'!$AF$6</f>
        <v>15.590856467785242</v>
      </c>
      <c r="I13">
        <f>C13/'[1]Time Interval'!$AK$40</f>
        <v>1856.3348412939947</v>
      </c>
      <c r="J13">
        <f>'[1]Time Interval'!$AC$40*A13</f>
        <v>2.3631826295057468</v>
      </c>
      <c r="K13">
        <f t="shared" si="1"/>
        <v>923.98328082128694</v>
      </c>
      <c r="M13">
        <f t="shared" si="2"/>
        <v>4.9123002421307511</v>
      </c>
      <c r="P13">
        <f>F13/('[1]Time Interval'!$AI$4^2)</f>
        <v>1636313.4397675761</v>
      </c>
      <c r="Q13">
        <f t="shared" si="3"/>
        <v>611818.98940937698</v>
      </c>
      <c r="R13">
        <f>_xlfn.STDEV.P(Q1:Q25)*100/R14</f>
        <v>2.2096081526963296</v>
      </c>
    </row>
    <row r="14" spans="1:18" x14ac:dyDescent="0.3">
      <c r="A14">
        <v>95</v>
      </c>
      <c r="B14">
        <v>19</v>
      </c>
      <c r="C14">
        <v>45.6</v>
      </c>
      <c r="D14">
        <v>9.6078431372549016</v>
      </c>
      <c r="E14">
        <v>98.061599999999999</v>
      </c>
      <c r="F14">
        <f t="shared" si="0"/>
        <v>81.604584839560019</v>
      </c>
      <c r="G14">
        <f>A14*'[1]Time Interval'!$AF$6</f>
        <v>16.45701516043998</v>
      </c>
      <c r="I14">
        <f>C14/'[1]Time Interval'!$AK$40</f>
        <v>1915.1327774435781</v>
      </c>
      <c r="J14">
        <f>'[1]Time Interval'!$AC$40*A14</f>
        <v>2.4944705533671772</v>
      </c>
      <c r="K14">
        <f t="shared" si="1"/>
        <v>912.34294233565743</v>
      </c>
      <c r="M14">
        <f t="shared" si="2"/>
        <v>4.7461224489795919</v>
      </c>
      <c r="P14">
        <f>F14/('[1]Time Interval'!$AI$4^2)</f>
        <v>1809046.4129862271</v>
      </c>
      <c r="Q14">
        <f t="shared" si="3"/>
        <v>635837.50109887682</v>
      </c>
      <c r="R14">
        <f>AVERAGE(Q1:Q25)</f>
        <v>633948.23710190912</v>
      </c>
    </row>
    <row r="15" spans="1:18" x14ac:dyDescent="0.3">
      <c r="A15">
        <v>100</v>
      </c>
      <c r="B15">
        <v>20</v>
      </c>
      <c r="C15">
        <v>47.4</v>
      </c>
      <c r="D15">
        <v>9.9999999999999982</v>
      </c>
      <c r="E15">
        <v>104.08320000000001</v>
      </c>
      <c r="F15">
        <f t="shared" si="0"/>
        <v>86.76002614690529</v>
      </c>
      <c r="G15">
        <f>A15*'[1]Time Interval'!$AF$6</f>
        <v>17.323173853094715</v>
      </c>
      <c r="I15">
        <f>C15/'[1]Time Interval'!$AK$40</f>
        <v>1990.730123921614</v>
      </c>
      <c r="J15">
        <f>'[1]Time Interval'!$AC$40*A15</f>
        <v>2.6257584772286076</v>
      </c>
      <c r="K15">
        <f t="shared" si="1"/>
        <v>909.70448556071619</v>
      </c>
      <c r="M15">
        <f t="shared" si="2"/>
        <v>4.7400000000000011</v>
      </c>
      <c r="P15">
        <f>F15/('[1]Time Interval'!$AI$4^2)</f>
        <v>1923334.5087194552</v>
      </c>
      <c r="Q15">
        <f t="shared" si="3"/>
        <v>637483.99447114475</v>
      </c>
    </row>
    <row r="16" spans="1:18" x14ac:dyDescent="0.3">
      <c r="A16">
        <v>105</v>
      </c>
      <c r="B16">
        <v>21</v>
      </c>
      <c r="C16">
        <v>49</v>
      </c>
      <c r="D16">
        <v>9.9999999999999982</v>
      </c>
      <c r="E16">
        <v>110.52600000000001</v>
      </c>
      <c r="F16">
        <f t="shared" si="0"/>
        <v>92.336667454250559</v>
      </c>
      <c r="G16">
        <f>A16*'[1]Time Interval'!$AF$6</f>
        <v>18.189332545749451</v>
      </c>
      <c r="I16">
        <f>C16/'[1]Time Interval'!$AK$40</f>
        <v>2057.927765235424</v>
      </c>
      <c r="J16">
        <f>'[1]Time Interval'!$AC$40*A16</f>
        <v>2.757046401090038</v>
      </c>
      <c r="K16">
        <f t="shared" si="1"/>
        <v>903.91726045624011</v>
      </c>
      <c r="M16">
        <f t="shared" si="2"/>
        <v>4.9000000000000012</v>
      </c>
      <c r="P16">
        <f>F16/('[1]Time Interval'!$AI$4^2)</f>
        <v>2046959.9517432542</v>
      </c>
      <c r="Q16">
        <f t="shared" si="3"/>
        <v>641631.04380396882</v>
      </c>
    </row>
    <row r="17" spans="1:17" x14ac:dyDescent="0.3">
      <c r="A17">
        <v>110</v>
      </c>
      <c r="B17">
        <v>22</v>
      </c>
      <c r="C17">
        <v>50.2</v>
      </c>
      <c r="D17">
        <v>10.610021786492373</v>
      </c>
      <c r="E17">
        <v>114.1764</v>
      </c>
      <c r="F17">
        <f t="shared" si="0"/>
        <v>95.120908761595814</v>
      </c>
      <c r="G17">
        <f>A17*'[1]Time Interval'!$AF$6</f>
        <v>19.055491238404187</v>
      </c>
      <c r="I17">
        <f>C17/'[1]Time Interval'!$AK$40</f>
        <v>2108.3259962207812</v>
      </c>
      <c r="J17">
        <f>'[1]Time Interval'!$AC$40*A17</f>
        <v>2.8883343249514684</v>
      </c>
      <c r="K17">
        <f t="shared" si="1"/>
        <v>891.757403538978</v>
      </c>
      <c r="M17">
        <f t="shared" si="2"/>
        <v>4.7313757700205352</v>
      </c>
      <c r="P17">
        <f>F17/('[1]Time Interval'!$AI$4^2)</f>
        <v>2108682.2405073442</v>
      </c>
      <c r="Q17">
        <f t="shared" si="3"/>
        <v>626724.26438099879</v>
      </c>
    </row>
    <row r="18" spans="1:17" x14ac:dyDescent="0.3">
      <c r="A18">
        <v>115</v>
      </c>
      <c r="B18">
        <v>23</v>
      </c>
      <c r="C18">
        <v>51.8</v>
      </c>
      <c r="D18">
        <v>15.185185185185185</v>
      </c>
      <c r="E18">
        <v>120.38520000000001</v>
      </c>
      <c r="F18">
        <f t="shared" si="0"/>
        <v>100.46355006894109</v>
      </c>
      <c r="G18">
        <f>A18*'[1]Time Interval'!$AF$6</f>
        <v>19.921649931058923</v>
      </c>
      <c r="I18">
        <f>C18/'[1]Time Interval'!$AK$40</f>
        <v>2175.5236375345908</v>
      </c>
      <c r="J18">
        <f>'[1]Time Interval'!$AC$40*A18</f>
        <v>3.0196222488128988</v>
      </c>
      <c r="K18">
        <f t="shared" si="1"/>
        <v>887.58886479230887</v>
      </c>
      <c r="M18">
        <f t="shared" si="2"/>
        <v>3.4112195121951219</v>
      </c>
      <c r="P18">
        <f>F18/('[1]Time Interval'!$AI$4^2)</f>
        <v>2227120.2683697152</v>
      </c>
      <c r="Q18">
        <f t="shared" si="3"/>
        <v>629108.96225321654</v>
      </c>
    </row>
    <row r="19" spans="1:17" x14ac:dyDescent="0.3">
      <c r="A19">
        <v>120</v>
      </c>
      <c r="B19">
        <v>24</v>
      </c>
      <c r="C19">
        <v>55</v>
      </c>
      <c r="D19">
        <v>11.808278867102395</v>
      </c>
      <c r="E19">
        <v>128.0136</v>
      </c>
      <c r="F19">
        <f t="shared" si="0"/>
        <v>107.22579137628634</v>
      </c>
      <c r="G19">
        <f>A19*'[1]Time Interval'!$AF$6</f>
        <v>20.787808623713659</v>
      </c>
      <c r="I19">
        <f>C19/'[1]Time Interval'!$AK$40</f>
        <v>2309.9189201622103</v>
      </c>
      <c r="J19">
        <f>'[1]Time Interval'!$AC$40*A19</f>
        <v>3.1509101726743292</v>
      </c>
      <c r="K19">
        <f t="shared" si="1"/>
        <v>910.43822146129332</v>
      </c>
      <c r="M19">
        <f t="shared" si="2"/>
        <v>4.6577490774907755</v>
      </c>
      <c r="P19">
        <f>F19/('[1]Time Interval'!$AI$4^2)</f>
        <v>2377028.6148780822</v>
      </c>
      <c r="Q19">
        <f t="shared" si="3"/>
        <v>639548.43995418225</v>
      </c>
    </row>
    <row r="20" spans="1:17" x14ac:dyDescent="0.3">
      <c r="A20">
        <v>125</v>
      </c>
      <c r="B20">
        <v>25</v>
      </c>
      <c r="C20">
        <v>56.4</v>
      </c>
      <c r="D20">
        <v>12.200435729847495</v>
      </c>
      <c r="E20">
        <v>130.11959999999999</v>
      </c>
      <c r="F20">
        <f t="shared" si="0"/>
        <v>108.4656326836316</v>
      </c>
      <c r="G20">
        <f>A20*'[1]Time Interval'!$AF$6</f>
        <v>21.653967316368394</v>
      </c>
      <c r="I20">
        <f>C20/'[1]Time Interval'!$AK$40</f>
        <v>2368.7168563117939</v>
      </c>
      <c r="J20">
        <f>'[1]Time Interval'!$AC$40*A20</f>
        <v>3.2821980965357596</v>
      </c>
      <c r="K20">
        <f t="shared" si="1"/>
        <v>903.20178785356984</v>
      </c>
      <c r="M20">
        <f t="shared" si="2"/>
        <v>4.6227857142857136</v>
      </c>
      <c r="P20">
        <f>F20/('[1]Time Interval'!$AI$4^2)</f>
        <v>2404513.9635767471</v>
      </c>
      <c r="Q20">
        <f t="shared" si="3"/>
        <v>617428.11432271276</v>
      </c>
    </row>
    <row r="21" spans="1:17" x14ac:dyDescent="0.3">
      <c r="A21">
        <v>130</v>
      </c>
      <c r="B21">
        <v>26</v>
      </c>
      <c r="C21">
        <v>57.6</v>
      </c>
      <c r="D21">
        <v>12.61437908496732</v>
      </c>
      <c r="E21">
        <v>140.25960000000001</v>
      </c>
      <c r="F21">
        <f t="shared" si="0"/>
        <v>117.73947399097688</v>
      </c>
      <c r="G21">
        <f>A21*'[1]Time Interval'!$AF$6</f>
        <v>22.52012600902313</v>
      </c>
      <c r="I21">
        <f>C21/'[1]Time Interval'!$AK$40</f>
        <v>2419.1150872971511</v>
      </c>
      <c r="J21">
        <f>'[1]Time Interval'!$AC$40*A21</f>
        <v>3.41348602039719</v>
      </c>
      <c r="K21">
        <f t="shared" si="1"/>
        <v>893.53220925978576</v>
      </c>
      <c r="M21">
        <f t="shared" si="2"/>
        <v>4.5662176165803112</v>
      </c>
      <c r="P21">
        <f>F21/('[1]Time Interval'!$AI$4^2)</f>
        <v>2610100.56615111</v>
      </c>
      <c r="Q21">
        <f t="shared" si="3"/>
        <v>640813.8676007255</v>
      </c>
    </row>
    <row r="22" spans="1:17" x14ac:dyDescent="0.3">
      <c r="A22">
        <v>135</v>
      </c>
      <c r="B22">
        <v>27</v>
      </c>
      <c r="C22">
        <v>59</v>
      </c>
      <c r="D22">
        <v>13.616557734204791</v>
      </c>
      <c r="E22">
        <v>144.78360000000001</v>
      </c>
      <c r="F22">
        <f t="shared" si="0"/>
        <v>121.39731529832214</v>
      </c>
      <c r="G22">
        <f>A22*'[1]Time Interval'!$AF$6</f>
        <v>23.386284701677866</v>
      </c>
      <c r="I22">
        <f>C22/'[1]Time Interval'!$AK$40</f>
        <v>2477.9130234467348</v>
      </c>
      <c r="J22">
        <f>'[1]Time Interval'!$AC$40*A22</f>
        <v>3.5447739442586204</v>
      </c>
      <c r="K22">
        <f t="shared" si="1"/>
        <v>887.65324094690345</v>
      </c>
      <c r="M22">
        <f t="shared" si="2"/>
        <v>4.3329600000000008</v>
      </c>
      <c r="P22">
        <f>F22/('[1]Time Interval'!$AI$4^2)</f>
        <v>2691189.2048511985</v>
      </c>
      <c r="Q22">
        <f t="shared" si="3"/>
        <v>632804.99077942385</v>
      </c>
    </row>
    <row r="23" spans="1:17" x14ac:dyDescent="0.3">
      <c r="A23">
        <v>140</v>
      </c>
      <c r="B23">
        <v>28</v>
      </c>
      <c r="C23">
        <v>60.400000000000006</v>
      </c>
      <c r="D23">
        <v>14.204793028322438</v>
      </c>
      <c r="E23">
        <v>154.19040000000001</v>
      </c>
      <c r="F23">
        <f t="shared" si="0"/>
        <v>129.93795660566741</v>
      </c>
      <c r="G23">
        <f>A23*'[1]Time Interval'!$AF$6</f>
        <v>24.252443394332602</v>
      </c>
      <c r="I23">
        <f>C23/'[1]Time Interval'!$AK$40</f>
        <v>2536.7109595963184</v>
      </c>
      <c r="J23">
        <f>'[1]Time Interval'!$AC$40*A23</f>
        <v>3.6760618681200508</v>
      </c>
      <c r="K23">
        <f t="shared" si="1"/>
        <v>882.29838991554095</v>
      </c>
      <c r="M23">
        <f t="shared" si="2"/>
        <v>4.2520858895705533</v>
      </c>
      <c r="P23">
        <f>F23/('[1]Time Interval'!$AI$4^2)</f>
        <v>2880521.9065864193</v>
      </c>
      <c r="Q23">
        <f t="shared" si="3"/>
        <v>649725.30823858257</v>
      </c>
    </row>
    <row r="24" spans="1:17" x14ac:dyDescent="0.3">
      <c r="A24">
        <v>145</v>
      </c>
      <c r="B24">
        <v>29</v>
      </c>
      <c r="C24">
        <v>61.199999999999996</v>
      </c>
      <c r="D24">
        <v>15.403050108932462</v>
      </c>
      <c r="E24">
        <v>159.9468</v>
      </c>
      <c r="F24">
        <f t="shared" si="0"/>
        <v>134.82819791301267</v>
      </c>
      <c r="G24">
        <f>A24*'[1]Time Interval'!$AF$6</f>
        <v>25.118602086987337</v>
      </c>
      <c r="I24">
        <f>C24/'[1]Time Interval'!$AK$40</f>
        <v>2570.3097802532229</v>
      </c>
      <c r="J24">
        <f>'[1]Time Interval'!$AC$40*A24</f>
        <v>3.8073497919814812</v>
      </c>
      <c r="K24">
        <f t="shared" si="1"/>
        <v>868.89410776263128</v>
      </c>
      <c r="M24">
        <f t="shared" si="2"/>
        <v>3.9732390381895328</v>
      </c>
      <c r="P24">
        <f>F24/('[1]Time Interval'!$AI$4^2)</f>
        <v>2988930.9318033624</v>
      </c>
      <c r="Q24">
        <f t="shared" si="3"/>
        <v>647651.66020778299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topLeftCell="H1" workbookViewId="0">
      <selection activeCell="R14" sqref="R14"/>
    </sheetView>
  </sheetViews>
  <sheetFormatPr defaultRowHeight="14.4" x14ac:dyDescent="0.3"/>
  <sheetData>
    <row r="1" spans="1:18" x14ac:dyDescent="0.3">
      <c r="A1">
        <f t="shared" ref="A1:A20" si="0">B1*5</f>
        <v>30</v>
      </c>
      <c r="B1">
        <v>6</v>
      </c>
      <c r="C1">
        <v>17.8</v>
      </c>
      <c r="D1">
        <v>6.405228758169935</v>
      </c>
      <c r="E1">
        <v>29.359200000000001</v>
      </c>
      <c r="F1">
        <f t="shared" ref="F1:F20" si="1">E1-G1</f>
        <v>22.795753586356732</v>
      </c>
      <c r="G1">
        <f>A1*'[1]Time Interval'!$AF$7</f>
        <v>6.5634464136432689</v>
      </c>
      <c r="I1">
        <f>C1/'[1]Time Interval'!$AK$41</f>
        <v>747.57375961613354</v>
      </c>
      <c r="J1">
        <f>'[1]Time Interval'!$AC$41*A1</f>
        <v>0.62372450321899731</v>
      </c>
      <c r="K1">
        <f t="shared" ref="K1:K20" si="2">I1/(J1^0.91564)</f>
        <v>1151.772848041943</v>
      </c>
      <c r="M1">
        <f t="shared" ref="M1:M20" si="3">C1/D1</f>
        <v>2.7789795918367348</v>
      </c>
      <c r="P1">
        <f>F1/('[1]Time Interval'!$AI$4^2)</f>
        <v>505346.31525660376</v>
      </c>
      <c r="Q1">
        <f>P1/(J1^1.1869)</f>
        <v>884936.56898774218</v>
      </c>
    </row>
    <row r="2" spans="1:18" x14ac:dyDescent="0.3">
      <c r="A2">
        <f t="shared" si="0"/>
        <v>35</v>
      </c>
      <c r="B2">
        <v>7</v>
      </c>
      <c r="C2">
        <v>21.6</v>
      </c>
      <c r="D2">
        <v>6.7973856209150352</v>
      </c>
      <c r="E2">
        <v>35.973599999999998</v>
      </c>
      <c r="F2">
        <f t="shared" si="1"/>
        <v>28.316245850749517</v>
      </c>
      <c r="G2">
        <f>A2*'[1]Time Interval'!$AF$7</f>
        <v>7.6573541492504802</v>
      </c>
      <c r="I2">
        <f>C2/'[1]Time Interval'!$AK$41</f>
        <v>907.16815773643179</v>
      </c>
      <c r="J2">
        <f>'[1]Time Interval'!$AC$41*A2</f>
        <v>0.72767858708883015</v>
      </c>
      <c r="K2">
        <f t="shared" si="2"/>
        <v>1213.6722625346285</v>
      </c>
      <c r="M2">
        <f t="shared" si="3"/>
        <v>3.1776923076923067</v>
      </c>
      <c r="P2">
        <f>F2/('[1]Time Interval'!$AI$4^2)</f>
        <v>627727.02154231968</v>
      </c>
      <c r="Q2">
        <f t="shared" ref="Q2:Q20" si="4">P2/(J2^1.1869)</f>
        <v>915450.1879443028</v>
      </c>
    </row>
    <row r="3" spans="1:18" x14ac:dyDescent="0.3">
      <c r="A3">
        <f t="shared" si="0"/>
        <v>40</v>
      </c>
      <c r="B3">
        <v>8</v>
      </c>
      <c r="C3">
        <v>24</v>
      </c>
      <c r="D3">
        <v>6.7973856209150352</v>
      </c>
      <c r="E3">
        <v>41.917200000000001</v>
      </c>
      <c r="F3">
        <f t="shared" si="1"/>
        <v>33.16593811514231</v>
      </c>
      <c r="G3">
        <f>A3*'[1]Time Interval'!$AF$7</f>
        <v>8.7512618848576924</v>
      </c>
      <c r="I3">
        <f>C3/'[1]Time Interval'!$AK$41</f>
        <v>1007.9646197071463</v>
      </c>
      <c r="J3">
        <f>'[1]Time Interval'!$AC$41*A3</f>
        <v>0.831632670958663</v>
      </c>
      <c r="K3">
        <f t="shared" si="2"/>
        <v>1193.3261862398442</v>
      </c>
      <c r="M3">
        <f t="shared" si="3"/>
        <v>3.5307692307692293</v>
      </c>
      <c r="P3">
        <f>F3/('[1]Time Interval'!$AI$4^2)</f>
        <v>735237.13769860868</v>
      </c>
      <c r="Q3">
        <f t="shared" si="4"/>
        <v>915083.4228759961</v>
      </c>
    </row>
    <row r="4" spans="1:18" x14ac:dyDescent="0.3">
      <c r="A4">
        <f t="shared" si="0"/>
        <v>45</v>
      </c>
      <c r="B4">
        <v>9</v>
      </c>
      <c r="C4">
        <v>26.8</v>
      </c>
      <c r="D4">
        <v>6.7973856209150352</v>
      </c>
      <c r="E4">
        <v>47.221200000000003</v>
      </c>
      <c r="F4">
        <f t="shared" si="1"/>
        <v>37.376030379535102</v>
      </c>
      <c r="G4">
        <f>A4*'[1]Time Interval'!$AF$7</f>
        <v>9.8451696204649028</v>
      </c>
      <c r="I4">
        <f>C4/'[1]Time Interval'!$AK$41</f>
        <v>1125.5604920063136</v>
      </c>
      <c r="J4">
        <f>'[1]Time Interval'!$AC$41*A4</f>
        <v>0.93558675482849585</v>
      </c>
      <c r="K4">
        <f t="shared" si="2"/>
        <v>1196.3146676225219</v>
      </c>
      <c r="M4">
        <f t="shared" si="3"/>
        <v>3.9426923076923064</v>
      </c>
      <c r="P4">
        <f>F4/('[1]Time Interval'!$AI$4^2)</f>
        <v>828568.31908032752</v>
      </c>
      <c r="Q4">
        <f t="shared" si="4"/>
        <v>896703.05041679437</v>
      </c>
    </row>
    <row r="5" spans="1:18" x14ac:dyDescent="0.3">
      <c r="A5">
        <f t="shared" si="0"/>
        <v>50</v>
      </c>
      <c r="B5">
        <v>10</v>
      </c>
      <c r="C5">
        <v>29.8</v>
      </c>
      <c r="D5">
        <v>6.9934640522875835</v>
      </c>
      <c r="E5">
        <v>55.816800000000001</v>
      </c>
      <c r="F5">
        <f t="shared" si="1"/>
        <v>44.877722643927882</v>
      </c>
      <c r="G5">
        <f>A5*'[1]Time Interval'!$AF$7</f>
        <v>10.939077356072115</v>
      </c>
      <c r="I5">
        <f>C5/'[1]Time Interval'!$AK$41</f>
        <v>1251.5560694697067</v>
      </c>
      <c r="J5">
        <f>'[1]Time Interval'!$AC$41*A5</f>
        <v>1.0395408386983287</v>
      </c>
      <c r="K5">
        <f t="shared" si="2"/>
        <v>1207.8959049252355</v>
      </c>
      <c r="M5">
        <f t="shared" si="3"/>
        <v>4.2611214953271022</v>
      </c>
      <c r="N5">
        <f>STDEV(K1:K22)/AVERAGE(K1:K22)*100</f>
        <v>4.063222542465164</v>
      </c>
      <c r="P5">
        <f>F5/('[1]Time Interval'!$AI$4^2)</f>
        <v>994869.14039946767</v>
      </c>
      <c r="Q5">
        <f t="shared" si="4"/>
        <v>950116.1881464622</v>
      </c>
    </row>
    <row r="6" spans="1:18" x14ac:dyDescent="0.3">
      <c r="A6">
        <f t="shared" si="0"/>
        <v>55</v>
      </c>
      <c r="B6">
        <v>11</v>
      </c>
      <c r="C6">
        <v>32</v>
      </c>
      <c r="D6">
        <v>7.3856209150326801</v>
      </c>
      <c r="E6">
        <v>62.275200000000005</v>
      </c>
      <c r="F6">
        <f t="shared" si="1"/>
        <v>50.242214908320676</v>
      </c>
      <c r="G6">
        <f>A6*'[1]Time Interval'!$AF$7</f>
        <v>12.032985091679326</v>
      </c>
      <c r="I6">
        <f>C6/'[1]Time Interval'!$AK$41</f>
        <v>1343.9528262761951</v>
      </c>
      <c r="J6">
        <f>'[1]Time Interval'!$AC$41*A6</f>
        <v>1.1434949225681617</v>
      </c>
      <c r="K6">
        <f t="shared" si="2"/>
        <v>1188.6730734304278</v>
      </c>
      <c r="M6">
        <f t="shared" si="3"/>
        <v>4.3327433628318586</v>
      </c>
      <c r="P6">
        <f>F6/('[1]Time Interval'!$AI$4^2)</f>
        <v>1113791.5699108983</v>
      </c>
      <c r="Q6">
        <f t="shared" si="4"/>
        <v>949917.10135797737</v>
      </c>
    </row>
    <row r="7" spans="1:18" x14ac:dyDescent="0.3">
      <c r="A7">
        <f t="shared" si="0"/>
        <v>60</v>
      </c>
      <c r="B7">
        <v>12</v>
      </c>
      <c r="C7">
        <v>34.4</v>
      </c>
      <c r="D7">
        <v>7.5816993464052294</v>
      </c>
      <c r="E7">
        <v>68.016000000000005</v>
      </c>
      <c r="F7">
        <f t="shared" si="1"/>
        <v>54.889107172713466</v>
      </c>
      <c r="G7">
        <f>A7*'[1]Time Interval'!$AF$7</f>
        <v>13.126892827286538</v>
      </c>
      <c r="I7">
        <f>C7/'[1]Time Interval'!$AK$41</f>
        <v>1444.7492882469096</v>
      </c>
      <c r="J7">
        <f>'[1]Time Interval'!$AC$41*A7</f>
        <v>1.2474490064379946</v>
      </c>
      <c r="K7">
        <f t="shared" si="2"/>
        <v>1179.9678413173649</v>
      </c>
      <c r="M7">
        <f t="shared" si="3"/>
        <v>4.5372413793103439</v>
      </c>
      <c r="P7">
        <f>F7/('[1]Time Interval'!$AI$4^2)</f>
        <v>1216805.9262606164</v>
      </c>
      <c r="Q7">
        <f t="shared" si="4"/>
        <v>935948.28571345797</v>
      </c>
    </row>
    <row r="8" spans="1:18" x14ac:dyDescent="0.3">
      <c r="A8">
        <f t="shared" si="0"/>
        <v>65</v>
      </c>
      <c r="B8">
        <v>13</v>
      </c>
      <c r="C8">
        <v>36.4</v>
      </c>
      <c r="D8">
        <v>7.799564270152505</v>
      </c>
      <c r="E8">
        <v>73.0548</v>
      </c>
      <c r="F8">
        <f t="shared" si="1"/>
        <v>58.83399943710625</v>
      </c>
      <c r="G8">
        <f>A8*'[1]Time Interval'!$AF$7</f>
        <v>14.22080056289375</v>
      </c>
      <c r="I8">
        <f>C8/'[1]Time Interval'!$AK$41</f>
        <v>1528.7463398891718</v>
      </c>
      <c r="J8">
        <f>'[1]Time Interval'!$AC$41*A8</f>
        <v>1.3514030903078273</v>
      </c>
      <c r="K8">
        <f t="shared" si="2"/>
        <v>1160.3353873958299</v>
      </c>
      <c r="M8">
        <f t="shared" si="3"/>
        <v>4.6669273743016761</v>
      </c>
      <c r="P8">
        <f>F8/('[1]Time Interval'!$AI$4^2)</f>
        <v>1304258.0371260499</v>
      </c>
      <c r="Q8">
        <f t="shared" si="4"/>
        <v>912294.20180423185</v>
      </c>
    </row>
    <row r="9" spans="1:18" x14ac:dyDescent="0.3">
      <c r="A9">
        <f t="shared" si="0"/>
        <v>70</v>
      </c>
      <c r="B9">
        <v>14</v>
      </c>
      <c r="C9">
        <v>38.6</v>
      </c>
      <c r="D9">
        <v>8.0174291938997833</v>
      </c>
      <c r="E9">
        <v>78.078000000000003</v>
      </c>
      <c r="F9">
        <f t="shared" si="1"/>
        <v>62.763291701499043</v>
      </c>
      <c r="G9">
        <f>A9*'[1]Time Interval'!$AF$7</f>
        <v>15.31470829850096</v>
      </c>
      <c r="I9">
        <f>C9/'[1]Time Interval'!$AK$41</f>
        <v>1621.1430966956605</v>
      </c>
      <c r="J9">
        <f>'[1]Time Interval'!$AC$41*A9</f>
        <v>1.4553571741776603</v>
      </c>
      <c r="K9">
        <f t="shared" si="2"/>
        <v>1149.7406194140804</v>
      </c>
      <c r="M9">
        <f t="shared" si="3"/>
        <v>4.8145108695652166</v>
      </c>
      <c r="P9">
        <f>F9/('[1]Time Interval'!$AI$4^2)</f>
        <v>1391364.3203140551</v>
      </c>
      <c r="Q9">
        <f t="shared" si="4"/>
        <v>891276.08716272528</v>
      </c>
    </row>
    <row r="10" spans="1:18" x14ac:dyDescent="0.3">
      <c r="A10">
        <f t="shared" si="0"/>
        <v>75</v>
      </c>
      <c r="B10">
        <v>15</v>
      </c>
      <c r="C10">
        <v>41</v>
      </c>
      <c r="D10">
        <v>8.8017429193899783</v>
      </c>
      <c r="E10">
        <v>87.172800000000009</v>
      </c>
      <c r="F10">
        <f t="shared" si="1"/>
        <v>70.764183965891846</v>
      </c>
      <c r="G10">
        <f>A10*'[1]Time Interval'!$AF$7</f>
        <v>16.408616034108171</v>
      </c>
      <c r="I10">
        <f>C10/'[1]Time Interval'!$AK$41</f>
        <v>1721.939558666375</v>
      </c>
      <c r="J10">
        <f>'[1]Time Interval'!$AC$41*A10</f>
        <v>1.559311258047493</v>
      </c>
      <c r="K10">
        <f t="shared" si="2"/>
        <v>1146.4652646363356</v>
      </c>
      <c r="M10">
        <f t="shared" si="3"/>
        <v>4.6581683168316834</v>
      </c>
      <c r="P10">
        <f>F10/('[1]Time Interval'!$AI$4^2)</f>
        <v>1568731.6273109091</v>
      </c>
      <c r="Q10">
        <f t="shared" si="4"/>
        <v>925884.24684811349</v>
      </c>
    </row>
    <row r="11" spans="1:18" x14ac:dyDescent="0.3">
      <c r="A11">
        <f t="shared" si="0"/>
        <v>80</v>
      </c>
      <c r="B11">
        <v>16</v>
      </c>
      <c r="C11">
        <v>44.2</v>
      </c>
      <c r="D11">
        <v>9.1938997821350767</v>
      </c>
      <c r="E11">
        <v>93.428400000000011</v>
      </c>
      <c r="F11">
        <f t="shared" si="1"/>
        <v>75.925876230284629</v>
      </c>
      <c r="G11">
        <f>A11*'[1]Time Interval'!$AF$7</f>
        <v>17.502523769715385</v>
      </c>
      <c r="I11">
        <f>C11/'[1]Time Interval'!$AK$41</f>
        <v>1856.3348412939947</v>
      </c>
      <c r="J11">
        <f>'[1]Time Interval'!$AC$41*A11</f>
        <v>1.663265341917326</v>
      </c>
      <c r="K11">
        <f t="shared" si="2"/>
        <v>1165.0245932374041</v>
      </c>
      <c r="M11">
        <f t="shared" si="3"/>
        <v>4.807535545023697</v>
      </c>
      <c r="N11">
        <f>AVERAGE(K1:K20)</f>
        <v>1143.7433769566828</v>
      </c>
      <c r="P11">
        <f>F11/('[1]Time Interval'!$AI$4^2)</f>
        <v>1683158.2970157685</v>
      </c>
      <c r="Q11">
        <f t="shared" si="4"/>
        <v>920165.00551101018</v>
      </c>
    </row>
    <row r="12" spans="1:18" x14ac:dyDescent="0.3">
      <c r="A12">
        <f t="shared" si="0"/>
        <v>85</v>
      </c>
      <c r="B12">
        <v>17</v>
      </c>
      <c r="C12">
        <v>46</v>
      </c>
      <c r="D12">
        <v>9.3899782135076251</v>
      </c>
      <c r="E12">
        <v>99.184799999999996</v>
      </c>
      <c r="F12">
        <f t="shared" si="1"/>
        <v>80.588368494677397</v>
      </c>
      <c r="G12">
        <f>A12*'[1]Time Interval'!$AF$7</f>
        <v>18.596431505322595</v>
      </c>
      <c r="I12">
        <f>C12/'[1]Time Interval'!$AK$41</f>
        <v>1931.9321877720306</v>
      </c>
      <c r="J12">
        <f>'[1]Time Interval'!$AC$41*A12</f>
        <v>1.767219425787159</v>
      </c>
      <c r="K12">
        <f t="shared" si="2"/>
        <v>1146.9984371081362</v>
      </c>
      <c r="M12">
        <f t="shared" si="3"/>
        <v>4.8988399071925759</v>
      </c>
      <c r="P12">
        <f>F12/('[1]Time Interval'!$AI$4^2)</f>
        <v>1786518.4810429146</v>
      </c>
      <c r="Q12">
        <f t="shared" si="4"/>
        <v>908863.04763758811</v>
      </c>
    </row>
    <row r="13" spans="1:18" x14ac:dyDescent="0.3">
      <c r="A13">
        <f t="shared" si="0"/>
        <v>90</v>
      </c>
      <c r="B13">
        <v>18</v>
      </c>
      <c r="C13">
        <v>48</v>
      </c>
      <c r="D13">
        <v>10.413943355119825</v>
      </c>
      <c r="E13">
        <v>107.0628</v>
      </c>
      <c r="F13">
        <f t="shared" si="1"/>
        <v>87.372460759070194</v>
      </c>
      <c r="G13">
        <f>A13*'[1]Time Interval'!$AF$7</f>
        <v>19.690339240929806</v>
      </c>
      <c r="I13">
        <f>C13/'[1]Time Interval'!$AK$41</f>
        <v>2015.9292394142926</v>
      </c>
      <c r="J13">
        <f>'[1]Time Interval'!$AC$41*A13</f>
        <v>1.8711735096569917</v>
      </c>
      <c r="K13">
        <f t="shared" si="2"/>
        <v>1135.8389716299698</v>
      </c>
      <c r="M13">
        <f t="shared" si="3"/>
        <v>4.6092050209205029</v>
      </c>
      <c r="P13">
        <f>F13/('[1]Time Interval'!$AI$4^2)</f>
        <v>1936911.2292003422</v>
      </c>
      <c r="Q13">
        <f t="shared" si="4"/>
        <v>920741.11899546068</v>
      </c>
      <c r="R13">
        <f>_xlfn.STDEV.P(Q1:Q25)*100/R14</f>
        <v>2.1966901937505137</v>
      </c>
    </row>
    <row r="14" spans="1:18" x14ac:dyDescent="0.3">
      <c r="A14">
        <f t="shared" si="0"/>
        <v>95</v>
      </c>
      <c r="B14">
        <v>19</v>
      </c>
      <c r="C14">
        <v>49.8</v>
      </c>
      <c r="D14">
        <v>13.202614379084967</v>
      </c>
      <c r="E14">
        <v>117.12480000000001</v>
      </c>
      <c r="F14">
        <f t="shared" si="1"/>
        <v>96.340553023462988</v>
      </c>
      <c r="G14">
        <f>A14*'[1]Time Interval'!$AF$7</f>
        <v>20.784246976537016</v>
      </c>
      <c r="I14">
        <f>C14/'[1]Time Interval'!$AK$41</f>
        <v>2091.5265858923285</v>
      </c>
      <c r="J14">
        <f>'[1]Time Interval'!$AC$41*A14</f>
        <v>1.9751275935268247</v>
      </c>
      <c r="K14">
        <f t="shared" si="2"/>
        <v>1121.5138479036157</v>
      </c>
      <c r="M14">
        <f t="shared" si="3"/>
        <v>3.771980198019802</v>
      </c>
      <c r="P14">
        <f>F14/('[1]Time Interval'!$AI$4^2)</f>
        <v>2135719.8521977654</v>
      </c>
      <c r="Q14">
        <f t="shared" si="4"/>
        <v>952143.47050402185</v>
      </c>
      <c r="R14">
        <f>AVERAGE(Q1:Q25)</f>
        <v>916729.61444565374</v>
      </c>
    </row>
    <row r="15" spans="1:18" x14ac:dyDescent="0.3">
      <c r="A15">
        <f t="shared" si="0"/>
        <v>100</v>
      </c>
      <c r="B15">
        <v>20</v>
      </c>
      <c r="C15">
        <v>51.2</v>
      </c>
      <c r="D15">
        <v>11.002178649237472</v>
      </c>
      <c r="E15">
        <v>121.08720000000001</v>
      </c>
      <c r="F15">
        <f t="shared" si="1"/>
        <v>99.209045287855787</v>
      </c>
      <c r="G15">
        <f>A15*'[1]Time Interval'!$AF$7</f>
        <v>21.87815471214423</v>
      </c>
      <c r="I15">
        <f>C15/'[1]Time Interval'!$AK$41</f>
        <v>2150.3245220419121</v>
      </c>
      <c r="J15">
        <f>'[1]Time Interval'!$AC$41*A15</f>
        <v>2.0790816773966574</v>
      </c>
      <c r="K15">
        <f t="shared" si="2"/>
        <v>1100.1403675273846</v>
      </c>
      <c r="M15">
        <f t="shared" si="3"/>
        <v>4.6536237623762382</v>
      </c>
      <c r="P15">
        <f>F15/('[1]Time Interval'!$AI$4^2)</f>
        <v>2199309.8533206303</v>
      </c>
      <c r="Q15">
        <f t="shared" si="4"/>
        <v>922581.36041165143</v>
      </c>
    </row>
    <row r="16" spans="1:18" x14ac:dyDescent="0.3">
      <c r="A16">
        <f t="shared" si="0"/>
        <v>105</v>
      </c>
      <c r="B16">
        <v>21</v>
      </c>
      <c r="C16">
        <v>54.199999999999996</v>
      </c>
      <c r="D16">
        <v>11.002178649237473</v>
      </c>
      <c r="E16">
        <v>129.46439999999998</v>
      </c>
      <c r="F16">
        <f t="shared" si="1"/>
        <v>106.49233755224854</v>
      </c>
      <c r="G16">
        <f>A16*'[1]Time Interval'!$AF$7</f>
        <v>22.972062447751441</v>
      </c>
      <c r="I16">
        <f>C16/'[1]Time Interval'!$AK$41</f>
        <v>2276.3200995053053</v>
      </c>
      <c r="J16">
        <f>'[1]Time Interval'!$AC$41*A16</f>
        <v>2.1830357612664906</v>
      </c>
      <c r="K16">
        <f t="shared" si="2"/>
        <v>1113.7190706825897</v>
      </c>
      <c r="M16">
        <f t="shared" si="3"/>
        <v>4.9262970297029698</v>
      </c>
      <c r="P16">
        <f>F16/('[1]Time Interval'!$AI$4^2)</f>
        <v>2360769.08715577</v>
      </c>
      <c r="Q16">
        <f t="shared" si="4"/>
        <v>934592.27434656199</v>
      </c>
    </row>
    <row r="17" spans="1:17" x14ac:dyDescent="0.3">
      <c r="A17">
        <f t="shared" si="0"/>
        <v>110</v>
      </c>
      <c r="B17">
        <v>22</v>
      </c>
      <c r="C17">
        <v>55.800000000000004</v>
      </c>
      <c r="D17">
        <v>11.002178649237472</v>
      </c>
      <c r="E17">
        <v>132.6156</v>
      </c>
      <c r="F17">
        <f t="shared" si="1"/>
        <v>108.54962981664136</v>
      </c>
      <c r="G17">
        <f>A17*'[1]Time Interval'!$AF$7</f>
        <v>24.065970183358651</v>
      </c>
      <c r="I17">
        <f>C17/'[1]Time Interval'!$AK$41</f>
        <v>2343.5177408191153</v>
      </c>
      <c r="J17">
        <f>'[1]Time Interval'!$AC$41*A17</f>
        <v>2.2869898451363233</v>
      </c>
      <c r="K17">
        <f t="shared" si="2"/>
        <v>1098.7820101246252</v>
      </c>
      <c r="M17">
        <f t="shared" si="3"/>
        <v>5.0717227722772282</v>
      </c>
      <c r="P17">
        <f>F17/('[1]Time Interval'!$AI$4^2)</f>
        <v>2406376.0490523512</v>
      </c>
      <c r="Q17">
        <f t="shared" si="4"/>
        <v>901473.10516861</v>
      </c>
    </row>
    <row r="18" spans="1:17" x14ac:dyDescent="0.3">
      <c r="A18">
        <f t="shared" si="0"/>
        <v>115</v>
      </c>
      <c r="B18">
        <v>23</v>
      </c>
      <c r="C18">
        <v>57</v>
      </c>
      <c r="D18">
        <v>10.806100217864925</v>
      </c>
      <c r="E18">
        <v>141.27360000000002</v>
      </c>
      <c r="F18">
        <f t="shared" si="1"/>
        <v>116.11372208103415</v>
      </c>
      <c r="G18">
        <f>A18*'[1]Time Interval'!$AF$7</f>
        <v>25.159877918965865</v>
      </c>
      <c r="I18">
        <f>C18/'[1]Time Interval'!$AK$41</f>
        <v>2393.9159718044725</v>
      </c>
      <c r="J18">
        <f>'[1]Time Interval'!$AC$41*A18</f>
        <v>2.390943929006156</v>
      </c>
      <c r="K18">
        <f t="shared" si="2"/>
        <v>1077.6447679522844</v>
      </c>
      <c r="M18">
        <f t="shared" si="3"/>
        <v>5.2747983870967738</v>
      </c>
      <c r="P18">
        <f>F18/('[1]Time Interval'!$AI$4^2)</f>
        <v>2574060.1810812061</v>
      </c>
      <c r="Q18">
        <f t="shared" si="4"/>
        <v>914733.71343325963</v>
      </c>
    </row>
    <row r="19" spans="1:17" x14ac:dyDescent="0.3">
      <c r="A19">
        <f t="shared" si="0"/>
        <v>120</v>
      </c>
      <c r="B19">
        <v>24</v>
      </c>
      <c r="C19">
        <v>58.6</v>
      </c>
      <c r="D19">
        <v>10.806100217864923</v>
      </c>
      <c r="E19">
        <v>144.3312</v>
      </c>
      <c r="F19">
        <f t="shared" si="1"/>
        <v>118.07741434542692</v>
      </c>
      <c r="G19">
        <f>A19*'[1]Time Interval'!$AF$7</f>
        <v>26.253785654573075</v>
      </c>
      <c r="I19">
        <f>C19/'[1]Time Interval'!$AK$41</f>
        <v>2461.1136131182825</v>
      </c>
      <c r="J19">
        <f>'[1]Time Interval'!$AC$41*A19</f>
        <v>2.4948980128759892</v>
      </c>
      <c r="K19">
        <f t="shared" si="2"/>
        <v>1065.5509962895362</v>
      </c>
      <c r="M19">
        <f t="shared" si="3"/>
        <v>5.4228629032258064</v>
      </c>
      <c r="P19">
        <f>F19/('[1]Time Interval'!$AI$4^2)</f>
        <v>2617592.1769132148</v>
      </c>
      <c r="Q19">
        <f t="shared" si="4"/>
        <v>884382.2533759576</v>
      </c>
    </row>
    <row r="20" spans="1:17" x14ac:dyDescent="0.3">
      <c r="A20">
        <f t="shared" si="0"/>
        <v>125</v>
      </c>
      <c r="B20">
        <v>25</v>
      </c>
      <c r="C20">
        <v>60.6</v>
      </c>
      <c r="D20">
        <v>11.808278867102395</v>
      </c>
      <c r="E20">
        <v>153.0984</v>
      </c>
      <c r="F20">
        <f t="shared" si="1"/>
        <v>125.75070660981972</v>
      </c>
      <c r="G20">
        <f>A20*'[1]Time Interval'!$AF$7</f>
        <v>27.347693390180286</v>
      </c>
      <c r="I20">
        <f>C20/'[1]Time Interval'!$AK$41</f>
        <v>2545.1106647605448</v>
      </c>
      <c r="J20">
        <f>'[1]Time Interval'!$AC$41*A20</f>
        <v>2.598852096745822</v>
      </c>
      <c r="K20">
        <f t="shared" si="2"/>
        <v>1061.4904211199032</v>
      </c>
      <c r="M20">
        <f t="shared" si="3"/>
        <v>5.1319926199262005</v>
      </c>
      <c r="P20">
        <f>F20/('[1]Time Interval'!$AI$4^2)</f>
        <v>2787697.102684069</v>
      </c>
      <c r="Q20">
        <f t="shared" si="4"/>
        <v>897307.59827115142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RPM</vt:lpstr>
      <vt:lpstr>5 RPM</vt:lpstr>
      <vt:lpstr>10 RPM</vt:lpstr>
      <vt:lpstr>15 RPM</vt:lpstr>
      <vt:lpstr>20 RPM</vt:lpstr>
      <vt:lpstr>25 RPM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Sibasish Panda</dc:creator>
  <cp:lastModifiedBy>Sibasish Panda</cp:lastModifiedBy>
  <dcterms:created xsi:type="dcterms:W3CDTF">2023-03-06T00:26:06Z</dcterms:created>
  <dcterms:modified xsi:type="dcterms:W3CDTF">2023-05-08T07:52:44Z</dcterms:modified>
</cp:coreProperties>
</file>