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Resource" sheetId="1" r:id="rId4"/>
    <sheet state="hidden" name="Minimum Technical Assessment QA" sheetId="2" r:id="rId5"/>
    <sheet state="visible" name="Minimum Tech Assessment QA - Pr" sheetId="3" r:id="rId6"/>
    <sheet state="visible" name="Full Technical Assessment QA - " sheetId="4" r:id="rId7"/>
    <sheet state="hidden" name="Do Not Delete" sheetId="5" r:id="rId8"/>
  </sheets>
  <definedNames>
    <definedName hidden="1" localSheetId="1" name="_xlnm._FilterDatabase">'Minimum Technical Assessment QA'!$B$10:$B$26</definedName>
    <definedName hidden="1" localSheetId="3" name="_xlnm._FilterDatabase">'Full Technical Assessment QA - '!$A$12:$L$61</definedName>
  </definedNames>
  <calcPr/>
</workbook>
</file>

<file path=xl/sharedStrings.xml><?xml version="1.0" encoding="utf-8"?>
<sst xmlns="http://schemas.openxmlformats.org/spreadsheetml/2006/main" count="325" uniqueCount="111">
  <si>
    <t>Partner Technical Assessment QA Checklist</t>
  </si>
  <si>
    <t>Information on how to use the Technical Assessment QA Checklist</t>
  </si>
  <si>
    <t>About this Checklist</t>
  </si>
  <si>
    <t>About Your Course [course team to fill out]</t>
  </si>
  <si>
    <t xml:space="preserve">Congratulations on your upcoming course launch! </t>
  </si>
  <si>
    <t xml:space="preserve">
To help your team prepare for launch, we’ve compiled a technical assessments self-guided QA checklist based on:</t>
  </si>
  <si>
    <t>Course Name:</t>
  </si>
  <si>
    <t xml:space="preserve">- Common "gotchas" reported by partners before and after launch
- Trends in learner feedback and course data for technical content over the years
- Best practices for platform setup and learner success
</t>
  </si>
  <si>
    <t>Course URL:</t>
  </si>
  <si>
    <t>We highly recommend reviewing this information early in your course production phase, and 4 weeks prior to launch to ensure enough time for updates. This will allow plenty of time to consider and incorporate these practices directly into your build before launch.</t>
  </si>
  <si>
    <t>Name, Email</t>
  </si>
  <si>
    <t>Example Instructor, example@gmail.com</t>
  </si>
  <si>
    <t>How will you use this checklist?</t>
  </si>
  <si>
    <t>We are requesting QA with the Full Technical Assessment QA Checklist</t>
  </si>
  <si>
    <t>How to use this Checklist</t>
  </si>
  <si>
    <t>Please select the checkbox next to any features you plan to use below:</t>
  </si>
  <si>
    <t>This will automatically filter QA checks in the following tabs to only those most relevant.</t>
  </si>
  <si>
    <r>
      <rPr>
        <rFont val="Roboto"/>
        <color rgb="FF767676"/>
        <sz val="11.0"/>
      </rPr>
      <t xml:space="preserve">Create a copy of this view-only template using </t>
    </r>
    <r>
      <rPr>
        <rFont val="Roboto"/>
        <b/>
        <color rgb="FF767676"/>
        <sz val="11.0"/>
      </rPr>
      <t>File -&gt; Make a Copy</t>
    </r>
  </si>
  <si>
    <r>
      <rPr>
        <rFont val="Roboto"/>
        <color rgb="FF767676"/>
        <sz val="11.0"/>
      </rPr>
      <t>Title your QA checklist file with the "</t>
    </r>
    <r>
      <rPr>
        <rFont val="Roboto"/>
        <b/>
        <i/>
        <color rgb="FF767676"/>
        <sz val="11.0"/>
      </rPr>
      <t>&lt;the name of your course&gt; - &lt;your institution's name&gt;</t>
    </r>
    <r>
      <rPr>
        <rFont val="Roboto"/>
        <b/>
        <color rgb="FF767676"/>
        <sz val="11.0"/>
      </rPr>
      <t>"</t>
    </r>
  </si>
  <si>
    <t>Code Blocks</t>
  </si>
  <si>
    <t>LTI</t>
  </si>
  <si>
    <r>
      <rPr>
        <rFont val="Roboto"/>
        <color rgb="FF767676"/>
        <sz val="11.0"/>
      </rPr>
      <t>Filter on the types of technical assessment features you will be using in your course by using the checkboxes</t>
    </r>
    <r>
      <rPr>
        <rFont val="Roboto"/>
        <b/>
        <color rgb="FF767676"/>
        <sz val="11.0"/>
      </rPr>
      <t xml:space="preserve"> in columns K and N </t>
    </r>
  </si>
  <si>
    <t>Plugins</t>
  </si>
  <si>
    <t>Programming Assignments</t>
  </si>
  <si>
    <r>
      <rPr>
        <rFont val="Roboto"/>
        <color rgb="FF767676"/>
        <sz val="11.0"/>
      </rPr>
      <t>We recommend that the "</t>
    </r>
    <r>
      <rPr>
        <rFont val="Roboto"/>
        <b/>
        <color rgb="FF767676"/>
        <sz val="11.0"/>
      </rPr>
      <t>Full Technical Assessment QA Checklist</t>
    </r>
    <r>
      <rPr>
        <rFont val="Roboto"/>
        <color rgb="FF767676"/>
        <sz val="11.0"/>
      </rPr>
      <t xml:space="preserve">" Tab be referenced both in early phases of assessment design, and again after assessments have been built. </t>
    </r>
  </si>
  <si>
    <t>Quizzes</t>
  </si>
  <si>
    <t>Coursera Labs</t>
  </si>
  <si>
    <r>
      <rPr>
        <rFont val="Roboto"/>
        <color rgb="FF767676"/>
        <sz val="11.0"/>
      </rPr>
      <t>We strongly recommend that the "</t>
    </r>
    <r>
      <rPr>
        <rFont val="Roboto"/>
        <b/>
        <color rgb="FF767676"/>
        <sz val="11.0"/>
      </rPr>
      <t>Minimum Technical Assessment QA - Partner Checklist"</t>
    </r>
    <r>
      <rPr>
        <rFont val="Roboto"/>
        <color rgb="FF767676"/>
        <sz val="11.0"/>
      </rPr>
      <t xml:space="preserve"> Tab be reviewed and completed at least 4 weeks prior to launch by your team to catch any major items prior to launch. </t>
    </r>
  </si>
  <si>
    <t>Staff Graded Assessments</t>
  </si>
  <si>
    <t>Mininum Technical Assessment QA Checklist</t>
  </si>
  <si>
    <t>Instructions for Using this Checklist</t>
  </si>
  <si>
    <t>QA Status Summary</t>
  </si>
  <si>
    <t>In a time crunch? Here is the minimum Technical Assessment QA Checklist to consider prior to course launch.</t>
  </si>
  <si>
    <t>QA Not Started</t>
  </si>
  <si>
    <t>This is auto-populated based on your responses in the "How to Use this Resource" Tab</t>
  </si>
  <si>
    <t>QA In Progress</t>
  </si>
  <si>
    <t>QA Complete: Updates Needed</t>
  </si>
  <si>
    <t>QA Complete: All Items Passed</t>
  </si>
  <si>
    <t>Will Not Implement</t>
  </si>
  <si>
    <t>Item Type</t>
  </si>
  <si>
    <t>QA Item Check</t>
  </si>
  <si>
    <t>Status</t>
  </si>
  <si>
    <t>Course Team Comments &amp; Notes</t>
  </si>
  <si>
    <t>General Settings</t>
  </si>
  <si>
    <t>Pre-Requisite Course Knowledge is listed on your Course Description Page, Specialization Description page (where applicable), and in a reading early in the course. Verify that these are inclusive of skills needed to be successful in your course content.</t>
  </si>
  <si>
    <t>All assessment items are complete and published - please indicate any remaining items you are aware of that will need adjustments up until launch.</t>
  </si>
  <si>
    <t>Instructions for various devices are provided for assessments which require downloading software and applications on local machines. This includes at minimum instructions for setup on MacOS and Windows</t>
  </si>
  <si>
    <t>All assessments have an appropriately assigned percentage in the Grading Formula</t>
  </si>
  <si>
    <t>All cells run correctly with solutions, and deliver expected "Correct" and anticipated "incorrect" feedback, with no unexpected errors</t>
  </si>
  <si>
    <t>Plugins allow for pop ups and expand where required as part of the learning activity</t>
  </si>
  <si>
    <t>All Plugin iFrames Load appropriately in-browser</t>
  </si>
  <si>
    <t>Correct responses match with "Correct" indications in feedback.</t>
  </si>
  <si>
    <t>Staff-Graded Assignments</t>
  </si>
  <si>
    <t xml:space="preserve">
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t>
  </si>
  <si>
    <t>LTIs launch appropriately into a learning activiity, without surfacing any errors</t>
  </si>
  <si>
    <t>All solutions files submit successfully against the graders, and deliver expected scores and feedback without unexpected errors</t>
  </si>
  <si>
    <t>Programming Assignment part total points values are set to be greater than 1, if you intend to provide partial points for the assessment without rounding</t>
  </si>
  <si>
    <t>All solutions files are named appropriately with the Assessment title, and are present in the Asset library in a .zip file called "Assessment Solutions"</t>
  </si>
  <si>
    <t>All Notebooks item launch paths load a specific Notebook Assignment, instead of a general view</t>
  </si>
  <si>
    <t>All Labs solutions files submit successfully against the graders, without delievering any Grading Failure Errors in Yellow Boxes which reference things like: 
- Memory limits
- Timeout
- Malformed feedback</t>
  </si>
  <si>
    <t>.hidden file notebooks and solutions are not present in the learner workspace upon launch</t>
  </si>
  <si>
    <t>Summary of Course Team's QA</t>
  </si>
  <si>
    <r>
      <rPr>
        <rFont val="Roboto"/>
        <i/>
        <color rgb="FF666666"/>
        <sz val="11.0"/>
      </rPr>
      <t xml:space="preserve">This is auto-populated based on your responses in the "How to Use this Resource" Tab to filter to only the assessment types most relevant to your course.
Please fill out this "Minimum Technical Assessment QA - Partner Checklist"; </t>
    </r>
    <r>
      <rPr>
        <rFont val="Roboto"/>
        <b/>
        <i/>
        <color rgb="FF666666"/>
        <sz val="11.0"/>
      </rPr>
      <t>add the status of your course items in Column F, along with any relevant comments in Column H</t>
    </r>
    <r>
      <rPr>
        <rFont val="Roboto"/>
        <i/>
        <color rgb="FF666666"/>
        <sz val="11.0"/>
      </rPr>
      <t>. Upon completion, please return to your TAM or Degree Program Manager at least 4 weeks prior to launch.</t>
    </r>
  </si>
  <si>
    <t>Your Name and Email:</t>
  </si>
  <si>
    <t>Course Team Status</t>
  </si>
  <si>
    <t>Full Technical Assessment QA Checklist (optional)</t>
  </si>
  <si>
    <t>Summary of Course Team's Full QA</t>
  </si>
  <si>
    <t>The Full Technical Assessment QA Checklist is best suited for review early in your course design process.</t>
  </si>
  <si>
    <t>By reviewing this checklist early, you increase your chances of a smooth course launch, minimal rework, and time flexibility for any updates or internal team discussion needed before launch.
Feel free to use this as a self-guided checklist to communicate status and any notes for later review by your course team. 
Add the status of your course items in Column F, along with any relevant comments in Column H.
This tab auto-populates based on your responses in the "How to Use this Resource" Tab and filters to only the assessments most relevant to your course.</t>
  </si>
  <si>
    <t>Coursera QA Status</t>
  </si>
  <si>
    <t>Issue Priority</t>
  </si>
  <si>
    <t>QA Results Notes</t>
  </si>
  <si>
    <t>Source of Truth Tables for Minimum Checklist</t>
  </si>
  <si>
    <t>Autopopulated Tables for Minimum Checklist</t>
  </si>
  <si>
    <t>Source of Truth Tables for Full Checklist</t>
  </si>
  <si>
    <t>There is one graded technical assignment each week. This can include quizzes with code blocks and programming assignments, as long as there is active programming involved</t>
  </si>
  <si>
    <t>A troubleshooting discussion forum is present for each graded programming assessment</t>
  </si>
  <si>
    <t>Software and hardware pre-requisites are mentioned on the Course Description Page and Specialization Description page (where applicable) and match the needs of your content</t>
  </si>
  <si>
    <t>Code Blocks have starter code within them - none are blank screens to start</t>
  </si>
  <si>
    <t>Code Blocks do not deliver any blank outputs when "Run" with solutions code in either ungraded items or graded quizzes</t>
  </si>
  <si>
    <t>Graded Code Blocks do not deliver "No Output" when solutions code is run</t>
  </si>
  <si>
    <t>Graded Code Blocks include both correct and incorrect helpful feedback</t>
  </si>
  <si>
    <t>Any additional notes you'd like to include regarding Code Blocks?</t>
  </si>
  <si>
    <t>All Plugin iFrames Load appropriately on Safari, Chrome, Firefox, and Internet Explorer and are designed for mobile devices</t>
  </si>
  <si>
    <t>Graded Plugins have clear expectations for learner actions</t>
  </si>
  <si>
    <t>Any additional notes you'd like to include regarding Plugins?</t>
  </si>
  <si>
    <t>Required Course Assets have accessible options or alternatives</t>
  </si>
  <si>
    <t>Regex, free text, and numeric free response "correct answers" account for common possible variations in learner response.</t>
  </si>
  <si>
    <t>Feedback Type is set to Full when you have elaborate feedback entered in authoring</t>
  </si>
  <si>
    <t>Any additional notes you'd like to include regarding Quizzes?</t>
  </si>
  <si>
    <t>Correct submission types are selected in each part of the Staff Graded Assessment</t>
  </si>
  <si>
    <t>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t>
  </si>
  <si>
    <t>LTI provides partial points back for partially incorrect score</t>
  </si>
  <si>
    <t>Learners have full access to launch LTIs</t>
  </si>
  <si>
    <t>LTIs provide full points back after entering the correct answer</t>
  </si>
  <si>
    <t>Graded LTIs have clear expectations for learner actions</t>
  </si>
  <si>
    <t>Any additional notes you'd like to include regarding LTI?</t>
  </si>
  <si>
    <t>The Programming Assignment instructions include enough information for learners to complete the assessment including 1) Detailed instructions for each part of the assignment 2) The expected file format to submit.</t>
  </si>
  <si>
    <t>Learner feedback is provided for all programming part submissions, instead of only a single score</t>
  </si>
  <si>
    <t>Versions of each language or programming package needed locally are listed clearly in a reading or resource prior to assessments</t>
  </si>
  <si>
    <t>[Where applicable] Programming assignments in MOOCs/open courses allow for unlimited resubmission attempts, to support mastery learning principles.</t>
  </si>
  <si>
    <t>Any additional notes you'd like to include regarding Programmig Assignments?</t>
  </si>
  <si>
    <t>Assessment Design Consideration: Labs using GPU do not go over 3GB in memory usage per learner</t>
  </si>
  <si>
    <t>All Notebook Submit buttons surface a pop up, which after a few moments says that the programming submission has succeeded.</t>
  </si>
  <si>
    <t>When you click on the submissions tab of the programming assignment page, you see that your submission is processing. Note the submission can take up to 1 hour to complete</t>
  </si>
  <si>
    <t>All Labs solutions files submit successfully against the graders, without delievering any Grading Failure Errors in Yellow Boxes which reference things like: 
- memory limits
- timeout
- malformed feedback</t>
  </si>
  <si>
    <t>Lab solutions files run within 30 minutes and do not timeout within the Lab</t>
  </si>
  <si>
    <t>No duplicate files within a labs workspace have the same schema_id for submission</t>
  </si>
  <si>
    <t>No duplicate notebook names/files are present in the learner workspace</t>
  </si>
  <si>
    <t>Any additional notes you'd like to include regarding Coursera Labs?</t>
  </si>
  <si>
    <t>Autopopulated Tables for Full Technical Assessment QA Early Checklist</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</si>
</sst>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color theme="1"/>
      <name val="Roboto"/>
    </font>
    <font>
      <b/>
      <sz val="27.0"/>
      <color rgb="FFFFFFFF"/>
      <name val="Roboto"/>
    </font>
    <font>
      <b/>
      <i/>
      <sz val="11.0"/>
      <color rgb="FFFFFFFF"/>
      <name val="Roboto"/>
    </font>
    <font>
      <b/>
      <sz val="14.0"/>
      <color rgb="FF13B5EA"/>
      <name val="Roboto"/>
    </font>
    <font>
      <sz val="12.0"/>
      <color theme="1"/>
      <name val="Roboto"/>
    </font>
    <font>
      <b/>
      <sz val="13.0"/>
      <color rgb="FF13B5EA"/>
      <name val="Roboto"/>
    </font>
    <font>
      <sz val="11.0"/>
      <color rgb="FF767676"/>
      <name val="Roboto"/>
    </font>
    <font>
      <b/>
      <color rgb="FF797E85"/>
      <name val="Roboto"/>
    </font>
    <font>
      <b/>
      <sz val="11.0"/>
      <color rgb="FF666666"/>
      <name val="Roboto"/>
    </font>
    <font>
      <sz val="11.0"/>
      <color theme="1"/>
      <name val="Roboto"/>
    </font>
    <font/>
    <font>
      <color rgb="FF767676"/>
      <name val="Docs-Roboto"/>
    </font>
    <font>
      <color rgb="FF233A44"/>
      <name val="Roboto"/>
    </font>
    <font>
      <color rgb="FF767676"/>
      <name val="Roboto"/>
    </font>
    <font>
      <b/>
      <sz val="11.0"/>
      <color rgb="FF797E85"/>
      <name val="Roboto"/>
    </font>
    <font>
      <color theme="1"/>
      <name val="Verdana"/>
    </font>
    <font>
      <color rgb="FF000000"/>
      <name val="Arial"/>
    </font>
    <font>
      <b/>
      <sz val="27.0"/>
      <color rgb="FF434343"/>
      <name val="Roboto"/>
    </font>
    <font>
      <b/>
      <sz val="12.0"/>
      <color rgb="FF666666"/>
      <name val="Roboto"/>
    </font>
    <font>
      <b/>
      <sz val="14.0"/>
      <color rgb="FF666666"/>
      <name val="Roboto"/>
    </font>
    <font>
      <b/>
      <sz val="13.0"/>
      <color rgb="FF000000"/>
      <name val="Roboto"/>
    </font>
    <font>
      <i/>
      <sz val="11.0"/>
      <color rgb="FF000000"/>
      <name val="Roboto"/>
    </font>
    <font>
      <sz val="13.0"/>
      <color theme="1"/>
      <name val="Arial"/>
    </font>
    <font>
      <i/>
      <sz val="11.0"/>
      <color rgb="FF666666"/>
      <name val="Docs-Roboto"/>
    </font>
    <font>
      <sz val="10.0"/>
      <color rgb="FF000000"/>
      <name val="Roboto"/>
    </font>
    <font>
      <b/>
      <sz val="13.0"/>
      <color rgb="FF999999"/>
      <name val="Roboto"/>
    </font>
    <font>
      <b/>
      <sz val="13.0"/>
      <color rgb="FFFFFFFF"/>
      <name val="Roboto"/>
    </font>
    <font>
      <sz val="11.0"/>
      <color rgb="FF666666"/>
      <name val="Roboto"/>
    </font>
    <font>
      <sz val="10.0"/>
      <color rgb="FF666666"/>
      <name val="Roboto"/>
    </font>
    <font>
      <i/>
      <sz val="11.0"/>
      <color rgb="FF666666"/>
      <name val="Roboto"/>
    </font>
    <font>
      <b/>
      <i/>
      <sz val="11.0"/>
      <color rgb="FF666666"/>
      <name val="Roboto"/>
    </font>
    <font>
      <color rgb="FFFFFFFF"/>
      <name val="Verdana"/>
    </font>
    <font>
      <color rgb="FF000000"/>
      <name val="Verdana"/>
    </font>
    <font>
      <sz val="11.0"/>
      <color rgb="FF000000"/>
      <name val="Inconsolata"/>
    </font>
    <font>
      <color rgb="FF000000"/>
      <name val="Open Sans"/>
    </font>
    <font>
      <color rgb="FF000000"/>
      <name val="&quot;Open Sans&quot;"/>
    </font>
    <font>
      <color rgb="FF000000"/>
      <name val="&quot;docs-Open Sans&quot;"/>
    </font>
    <font>
      <color theme="1"/>
      <name val="&quot;Open Sans&quot;"/>
    </font>
    <font>
      <sz val="11.0"/>
      <color rgb="FFF7981D"/>
      <name val="Inconsolata"/>
    </font>
  </fonts>
  <fills count="9">
    <fill>
      <patternFill patternType="none"/>
    </fill>
    <fill>
      <patternFill patternType="lightGray"/>
    </fill>
    <fill>
      <patternFill patternType="solid">
        <fgColor rgb="FF13B5EA"/>
        <bgColor rgb="FF13B5EA"/>
      </patternFill>
    </fill>
    <fill>
      <patternFill patternType="solid">
        <fgColor rgb="FFFFFFFF"/>
        <bgColor rgb="FFFFFFFF"/>
      </patternFill>
    </fill>
    <fill>
      <patternFill patternType="solid">
        <fgColor rgb="FFF3F3F3"/>
        <bgColor rgb="FFF3F3F3"/>
      </patternFill>
    </fill>
    <fill>
      <patternFill patternType="solid">
        <fgColor rgb="FFC9DAF8"/>
        <bgColor rgb="FFC9DAF8"/>
      </patternFill>
    </fill>
    <fill>
      <patternFill patternType="solid">
        <fgColor rgb="FFF8F8F8"/>
        <bgColor rgb="FFF8F8F8"/>
      </patternFill>
    </fill>
    <fill>
      <patternFill patternType="solid">
        <fgColor rgb="FF1155CC"/>
        <bgColor rgb="FF1155CC"/>
      </patternFill>
    </fill>
    <fill>
      <patternFill patternType="solid">
        <fgColor rgb="FF0B5394"/>
        <bgColor rgb="FF0B5394"/>
      </patternFill>
    </fill>
  </fills>
  <borders count="18">
    <border/>
    <border>
      <right style="dotted">
        <color rgb="FF000000"/>
      </right>
    </border>
    <border>
      <bottom style="medium">
        <color rgb="FFF3F3F3"/>
      </bottom>
    </border>
    <border>
      <left style="thick">
        <color rgb="FF434343"/>
      </left>
      <top style="medium">
        <color rgb="FF434343"/>
      </top>
      <bottom style="medium">
        <color rgb="FF434343"/>
      </bottom>
    </border>
    <border>
      <top style="medium">
        <color rgb="FF434343"/>
      </top>
      <bottom style="medium">
        <color rgb="FF434343"/>
      </bottom>
    </border>
    <border>
      <right style="thick">
        <color rgb="FF434343"/>
      </right>
      <top style="medium">
        <color rgb="FF434343"/>
      </top>
      <bottom style="medium">
        <color rgb="FF434343"/>
      </bottom>
    </border>
    <border>
      <left style="thick">
        <color rgb="FF434343"/>
      </left>
    </border>
    <border>
      <right style="thick">
        <color rgb="FF434343"/>
      </right>
      <bottom style="medium">
        <color rgb="FFF3F3F3"/>
      </bottom>
    </border>
    <border>
      <left style="thick">
        <color rgb="FF434343"/>
      </left>
      <bottom style="dotted">
        <color rgb="FF434343"/>
      </bottom>
    </border>
    <border>
      <bottom style="dotted">
        <color rgb="FF434343"/>
      </bottom>
    </border>
    <border>
      <right style="thick">
        <color rgb="FF434343"/>
      </right>
      <bottom style="dotted">
        <color rgb="FF434343"/>
      </bottom>
    </border>
    <border>
      <left style="thick">
        <color rgb="FF434343"/>
      </left>
      <bottom style="thick">
        <color rgb="FF434343"/>
      </bottom>
    </border>
    <border>
      <bottom style="thick">
        <color rgb="FF434343"/>
      </bottom>
    </border>
    <border>
      <right style="thick">
        <color rgb="FF434343"/>
      </right>
      <bottom style="thick">
        <color rgb="FF434343"/>
      </bottom>
    </border>
    <border>
      <bottom style="dotted">
        <color rgb="FF000000"/>
      </bottom>
    </border>
    <border>
      <left style="thick">
        <color rgb="FF000000"/>
      </left>
    </border>
    <border>
      <right style="thick">
        <color rgb="FF434343"/>
      </right>
      <bottom style="thin">
        <color rgb="FF000000"/>
      </bottom>
    </border>
    <border>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vertical="bottom"/>
    </xf>
    <xf borderId="0" fillId="2" fontId="2" numFmtId="0" xfId="0" applyAlignment="1" applyFont="1">
      <alignment readingOrder="0" shrinkToFit="0" vertical="bottom" wrapText="0"/>
    </xf>
    <xf borderId="0" fillId="2" fontId="3" numFmtId="0" xfId="0" applyAlignment="1" applyFont="1">
      <alignment readingOrder="0" shrinkToFit="0" wrapText="0"/>
    </xf>
    <xf borderId="0" fillId="2" fontId="1" numFmtId="0" xfId="0" applyFont="1"/>
    <xf borderId="0" fillId="0" fontId="1" numFmtId="0" xfId="0" applyAlignment="1" applyFont="1">
      <alignment vertical="bottom"/>
    </xf>
    <xf borderId="1" fillId="0" fontId="1" numFmtId="0" xfId="0" applyBorder="1" applyFont="1"/>
    <xf borderId="0" fillId="0" fontId="1" numFmtId="0" xfId="0" applyFont="1"/>
    <xf borderId="0" fillId="3" fontId="4" numFmtId="0" xfId="0" applyAlignment="1" applyFill="1" applyFont="1">
      <alignment readingOrder="0" shrinkToFit="0" wrapText="0"/>
    </xf>
    <xf borderId="0" fillId="0" fontId="5" numFmtId="0" xfId="0" applyAlignment="1" applyFont="1">
      <alignment vertical="bottom"/>
    </xf>
    <xf borderId="0" fillId="3" fontId="6" numFmtId="0" xfId="0" applyAlignment="1" applyFont="1">
      <alignment readingOrder="0" shrinkToFit="0" wrapText="0"/>
    </xf>
    <xf borderId="0" fillId="0" fontId="7" numFmtId="0" xfId="0" applyAlignment="1" applyFont="1">
      <alignment readingOrder="0" shrinkToFit="0" wrapText="1"/>
    </xf>
    <xf borderId="1" fillId="0" fontId="7" numFmtId="0" xfId="0" applyAlignment="1" applyBorder="1" applyFont="1">
      <alignment readingOrder="0" shrinkToFit="0" wrapText="1"/>
    </xf>
    <xf borderId="0" fillId="0" fontId="1" numFmtId="0" xfId="0" applyAlignment="1" applyFont="1">
      <alignment readingOrder="0"/>
    </xf>
    <xf borderId="0" fillId="0" fontId="8" numFmtId="0" xfId="0" applyAlignment="1" applyFont="1">
      <alignment horizontal="right" readingOrder="0" vertical="top"/>
    </xf>
    <xf borderId="0" fillId="3" fontId="9" numFmtId="0" xfId="0" applyAlignment="1" applyFont="1">
      <alignment readingOrder="0" vertical="center"/>
    </xf>
    <xf borderId="0" fillId="4" fontId="10" numFmtId="0" xfId="0" applyAlignment="1" applyFill="1" applyFont="1">
      <alignment vertical="center"/>
    </xf>
    <xf borderId="0" fillId="3" fontId="8" numFmtId="0" xfId="0" applyAlignment="1" applyFont="1">
      <alignment horizontal="right" readingOrder="0" vertical="top"/>
    </xf>
    <xf borderId="0" fillId="3" fontId="7" numFmtId="0" xfId="0" applyAlignment="1" applyFont="1">
      <alignment readingOrder="0" shrinkToFit="0" wrapText="1"/>
    </xf>
    <xf borderId="1" fillId="3" fontId="7" numFmtId="0" xfId="0" applyAlignment="1" applyBorder="1" applyFont="1">
      <alignment readingOrder="0" shrinkToFit="0" wrapText="1"/>
    </xf>
    <xf borderId="0" fillId="3" fontId="1" numFmtId="0" xfId="0" applyFont="1"/>
    <xf borderId="0" fillId="3" fontId="1" numFmtId="0" xfId="0" applyAlignment="1" applyFont="1">
      <alignment vertical="center"/>
    </xf>
    <xf borderId="0" fillId="0" fontId="8" numFmtId="0" xfId="0" applyAlignment="1" applyFont="1">
      <alignment horizontal="right" vertical="top"/>
    </xf>
    <xf borderId="1" fillId="0" fontId="11" numFmtId="0" xfId="0" applyBorder="1" applyFont="1"/>
    <xf borderId="0" fillId="4" fontId="10" numFmtId="0" xfId="0" applyAlignment="1" applyFont="1">
      <alignment readingOrder="0" vertical="center"/>
    </xf>
    <xf borderId="0" fillId="3" fontId="8" numFmtId="0" xfId="0" applyAlignment="1" applyFont="1">
      <alignment horizontal="right" vertical="top"/>
    </xf>
    <xf borderId="0" fillId="3" fontId="10" numFmtId="0" xfId="0" applyAlignment="1" applyFont="1">
      <alignment vertical="center"/>
    </xf>
    <xf borderId="0" fillId="3" fontId="12" numFmtId="0" xfId="0" applyAlignment="1" applyFont="1">
      <alignment horizontal="left" readingOrder="0"/>
    </xf>
    <xf borderId="0" fillId="0" fontId="13" numFmtId="0" xfId="0" applyFont="1"/>
    <xf borderId="0" fillId="0" fontId="14" numFmtId="0" xfId="0" applyAlignment="1" applyFont="1">
      <alignment shrinkToFit="0" wrapText="1"/>
    </xf>
    <xf borderId="0" fillId="3" fontId="9" numFmtId="0" xfId="0" applyAlignment="1" applyFont="1">
      <alignment readingOrder="0" shrinkToFit="0" vertical="center" wrapText="1"/>
    </xf>
    <xf borderId="0" fillId="0" fontId="15" numFmtId="0" xfId="0" applyAlignment="1" applyFont="1">
      <alignment horizontal="right" vertical="top"/>
    </xf>
    <xf borderId="0" fillId="0" fontId="7" numFmtId="0" xfId="0" applyAlignment="1" applyFont="1">
      <alignment shrinkToFit="0" wrapText="1"/>
    </xf>
    <xf borderId="0" fillId="0" fontId="15" numFmtId="0" xfId="0" applyAlignment="1" applyFont="1">
      <alignment horizontal="right" readingOrder="0" vertical="center"/>
    </xf>
    <xf borderId="0" fillId="3" fontId="7" numFmtId="0" xfId="0" applyAlignment="1" applyFont="1">
      <alignment readingOrder="0" shrinkToFit="0" vertical="center" wrapText="0"/>
    </xf>
    <xf borderId="0" fillId="0" fontId="7" numFmtId="0" xfId="0" applyAlignment="1" applyFont="1">
      <alignment shrinkToFit="0" vertical="center" wrapText="1"/>
    </xf>
    <xf borderId="0" fillId="0" fontId="1" numFmtId="0" xfId="0" applyAlignment="1" applyFont="1">
      <alignment vertical="center"/>
    </xf>
    <xf borderId="0" fillId="4" fontId="7" numFmtId="0" xfId="0" applyAlignment="1" applyFont="1">
      <alignment readingOrder="0" shrinkToFit="0" wrapText="1"/>
    </xf>
    <xf borderId="0" fillId="0" fontId="7" numFmtId="0" xfId="0" applyAlignment="1" applyFont="1">
      <alignment readingOrder="0" shrinkToFit="0" vertical="center" wrapText="1"/>
    </xf>
    <xf borderId="0" fillId="0" fontId="7" numFmtId="0" xfId="0" applyAlignment="1" applyFont="1">
      <alignment readingOrder="0" shrinkToFit="0" wrapText="1"/>
    </xf>
    <xf borderId="1" fillId="0" fontId="16" numFmtId="0" xfId="0" applyBorder="1" applyFont="1"/>
    <xf borderId="0" fillId="0" fontId="10" numFmtId="0" xfId="0" applyAlignment="1" applyFont="1">
      <alignment vertical="bottom"/>
    </xf>
    <xf borderId="0" fillId="0" fontId="10" numFmtId="0" xfId="0" applyFont="1"/>
    <xf borderId="0" fillId="3" fontId="17" numFmtId="0" xfId="0" applyFont="1"/>
    <xf borderId="0" fillId="3" fontId="17" numFmtId="0" xfId="0" applyAlignment="1" applyFont="1">
      <alignment shrinkToFit="0" wrapText="1"/>
    </xf>
    <xf borderId="0" fillId="3" fontId="18" numFmtId="0" xfId="0" applyAlignment="1" applyFont="1">
      <alignment readingOrder="0" shrinkToFit="0" vertical="top" wrapText="1"/>
    </xf>
    <xf borderId="0" fillId="3" fontId="18" numFmtId="0" xfId="0" applyAlignment="1" applyFont="1">
      <alignment readingOrder="0" shrinkToFit="0" wrapText="1"/>
    </xf>
    <xf borderId="0" fillId="3" fontId="19" numFmtId="0" xfId="0" applyAlignment="1" applyFont="1">
      <alignment readingOrder="0" shrinkToFit="0" vertical="center" wrapText="1"/>
    </xf>
    <xf borderId="2" fillId="0" fontId="20" numFmtId="0" xfId="0" applyAlignment="1" applyBorder="1" applyFont="1">
      <alignment horizontal="left" readingOrder="0" shrinkToFit="0" vertical="center" wrapText="1"/>
    </xf>
    <xf borderId="0" fillId="0" fontId="20" numFmtId="0" xfId="0" applyAlignment="1" applyFont="1">
      <alignment horizontal="left" readingOrder="0" shrinkToFit="0" vertical="center" wrapText="1"/>
    </xf>
    <xf borderId="0" fillId="3" fontId="21" numFmtId="0" xfId="0" applyAlignment="1" applyFont="1">
      <alignment horizontal="center" readingOrder="0" vertical="center"/>
    </xf>
    <xf borderId="0" fillId="3" fontId="22" numFmtId="0" xfId="0" applyAlignment="1" applyFont="1">
      <alignment readingOrder="0" shrinkToFit="0" vertical="center" wrapText="1"/>
    </xf>
    <xf borderId="0" fillId="3" fontId="23" numFmtId="0" xfId="0" applyAlignment="1" applyFont="1">
      <alignment vertical="center"/>
    </xf>
    <xf borderId="0" fillId="3" fontId="24" numFmtId="0" xfId="0" applyAlignment="1" applyFont="1">
      <alignment horizontal="left" readingOrder="0"/>
    </xf>
    <xf borderId="0" fillId="5" fontId="25" numFmtId="0" xfId="0" applyAlignment="1" applyFill="1" applyFont="1">
      <alignment readingOrder="0" shrinkToFit="0" vertical="center" wrapText="1"/>
    </xf>
    <xf borderId="0" fillId="0" fontId="25" numFmtId="0" xfId="0" applyAlignment="1" applyFont="1">
      <alignment readingOrder="0" shrinkToFit="0" vertical="center" wrapText="1"/>
    </xf>
    <xf borderId="0" fillId="3" fontId="26" numFmtId="0" xfId="0" applyAlignment="1" applyFont="1">
      <alignment horizontal="left" readingOrder="0" vertical="center"/>
    </xf>
    <xf borderId="0" fillId="3" fontId="27" numFmtId="0" xfId="0" applyAlignment="1" applyFont="1">
      <alignment horizontal="center" readingOrder="0" vertical="center"/>
    </xf>
    <xf borderId="0" fillId="3" fontId="24" numFmtId="0" xfId="0" applyAlignment="1" applyFont="1">
      <alignment horizontal="left" readingOrder="0" shrinkToFit="0" wrapText="1"/>
    </xf>
    <xf borderId="0" fillId="4" fontId="25" numFmtId="0" xfId="0" applyAlignment="1" applyFont="1">
      <alignment readingOrder="0" shrinkToFit="0" vertical="center" wrapText="1"/>
    </xf>
    <xf borderId="3" fillId="2" fontId="23" numFmtId="0" xfId="0" applyAlignment="1" applyBorder="1" applyFont="1">
      <alignment vertical="center"/>
    </xf>
    <xf borderId="4" fillId="2" fontId="27" numFmtId="0" xfId="0" applyAlignment="1" applyBorder="1" applyFont="1">
      <alignment horizontal="center" readingOrder="0" vertical="center"/>
    </xf>
    <xf borderId="5" fillId="2" fontId="27" numFmtId="0" xfId="0" applyAlignment="1" applyBorder="1" applyFont="1">
      <alignment horizontal="center" readingOrder="0" vertical="center"/>
    </xf>
    <xf borderId="0" fillId="0" fontId="27" numFmtId="0" xfId="0" applyAlignment="1" applyFont="1">
      <alignment horizontal="center" readingOrder="0" vertical="center"/>
    </xf>
    <xf borderId="6" fillId="6" fontId="10" numFmtId="0" xfId="0" applyAlignment="1" applyBorder="1" applyFill="1" applyFont="1">
      <alignment vertical="center"/>
    </xf>
    <xf borderId="0" fillId="6" fontId="28" numFmtId="0" xfId="0" applyAlignment="1" applyFont="1">
      <alignment horizontal="center" shrinkToFit="0" vertical="center" wrapText="1"/>
    </xf>
    <xf borderId="2" fillId="0" fontId="28" numFmtId="0" xfId="0" applyAlignment="1" applyBorder="1" applyFont="1">
      <alignment horizontal="left" readingOrder="0" shrinkToFit="0" vertical="center" wrapText="1"/>
    </xf>
    <xf borderId="0" fillId="0" fontId="28" numFmtId="0" xfId="0" applyAlignment="1" applyFont="1">
      <alignment horizontal="left" readingOrder="0" shrinkToFit="0" vertical="center" wrapText="1"/>
    </xf>
    <xf borderId="0" fillId="0" fontId="29" numFmtId="0" xfId="0" applyAlignment="1" applyFont="1">
      <alignment horizontal="center" readingOrder="0" shrinkToFit="0" vertical="center" wrapText="1"/>
    </xf>
    <xf borderId="7" fillId="0" fontId="16" numFmtId="0" xfId="0" applyBorder="1" applyFont="1"/>
    <xf borderId="8" fillId="6" fontId="10" numFmtId="0" xfId="0" applyAlignment="1" applyBorder="1" applyFont="1">
      <alignment vertical="center"/>
    </xf>
    <xf borderId="9" fillId="6" fontId="28" numFmtId="0" xfId="0" applyAlignment="1" applyBorder="1" applyFont="1">
      <alignment horizontal="center" shrinkToFit="0" vertical="center" wrapText="1"/>
    </xf>
    <xf borderId="9" fillId="0" fontId="28" numFmtId="0" xfId="0" applyAlignment="1" applyBorder="1" applyFont="1">
      <alignment horizontal="left" readingOrder="0" shrinkToFit="0" vertical="center" wrapText="1"/>
    </xf>
    <xf borderId="10" fillId="0" fontId="10" numFmtId="0" xfId="0" applyAlignment="1" applyBorder="1" applyFont="1">
      <alignment vertical="center"/>
    </xf>
    <xf borderId="0" fillId="0" fontId="10" numFmtId="0" xfId="0" applyAlignment="1" applyFont="1">
      <alignment vertical="center"/>
    </xf>
    <xf borderId="2" fillId="0" fontId="16" numFmtId="0" xfId="0" applyBorder="1" applyFont="1"/>
    <xf borderId="9" fillId="3" fontId="28" numFmtId="0" xfId="0" applyAlignment="1" applyBorder="1" applyFont="1">
      <alignment horizontal="left" readingOrder="0" vertical="center"/>
    </xf>
    <xf borderId="0" fillId="3" fontId="28" numFmtId="0" xfId="0" applyAlignment="1" applyFont="1">
      <alignment horizontal="left" readingOrder="0" vertical="center"/>
    </xf>
    <xf borderId="11" fillId="6" fontId="10" numFmtId="0" xfId="0" applyAlignment="1" applyBorder="1" applyFont="1">
      <alignment vertical="center"/>
    </xf>
    <xf borderId="12" fillId="6" fontId="28" numFmtId="0" xfId="0" applyAlignment="1" applyBorder="1" applyFont="1">
      <alignment horizontal="center" shrinkToFit="0" vertical="center" wrapText="1"/>
    </xf>
    <xf borderId="12" fillId="0" fontId="28" numFmtId="0" xfId="0" applyAlignment="1" applyBorder="1" applyFont="1">
      <alignment horizontal="left" readingOrder="0" shrinkToFit="0" vertical="center" wrapText="1"/>
    </xf>
    <xf borderId="12" fillId="0" fontId="29" numFmtId="0" xfId="0" applyAlignment="1" applyBorder="1" applyFont="1">
      <alignment horizontal="center" readingOrder="0" shrinkToFit="0" vertical="center" wrapText="1"/>
    </xf>
    <xf borderId="13" fillId="0" fontId="10" numFmtId="0" xfId="0" applyAlignment="1" applyBorder="1" applyFont="1">
      <alignment vertical="center"/>
    </xf>
    <xf borderId="12" fillId="0" fontId="10" numFmtId="0" xfId="0" applyAlignment="1" applyBorder="1" applyFont="1">
      <alignment vertical="center"/>
    </xf>
    <xf borderId="0" fillId="0" fontId="21" numFmtId="0" xfId="0" applyAlignment="1" applyFont="1">
      <alignment horizontal="center" readingOrder="0" vertical="center"/>
    </xf>
    <xf borderId="0" fillId="0" fontId="16" numFmtId="0" xfId="0" applyAlignment="1" applyFont="1">
      <alignment shrinkToFit="0" wrapText="1"/>
    </xf>
    <xf borderId="0" fillId="0" fontId="26" numFmtId="0" xfId="0" applyAlignment="1" applyFont="1">
      <alignment horizontal="left" readingOrder="0" vertical="center"/>
    </xf>
    <xf borderId="0" fillId="3" fontId="30" numFmtId="0" xfId="0" applyAlignment="1" applyFont="1">
      <alignment horizontal="left" readingOrder="0" shrinkToFit="0" vertical="top" wrapText="1"/>
    </xf>
    <xf borderId="0" fillId="3" fontId="31" numFmtId="0" xfId="0" applyAlignment="1" applyFont="1">
      <alignment horizontal="right" readingOrder="0" shrinkToFit="0" vertical="center" wrapText="1"/>
    </xf>
    <xf borderId="0" fillId="0" fontId="16" numFmtId="0" xfId="0" applyAlignment="1" applyFont="1">
      <alignment shrinkToFit="0" vertical="center" wrapText="1"/>
    </xf>
    <xf borderId="0" fillId="3" fontId="30" numFmtId="0" xfId="0" applyAlignment="1" applyFont="1">
      <alignment horizontal="left" readingOrder="0" shrinkToFit="0" vertical="center" wrapText="1"/>
    </xf>
    <xf borderId="0" fillId="0" fontId="29" numFmtId="0" xfId="0" applyAlignment="1" applyFont="1">
      <alignment horizontal="left" readingOrder="0" shrinkToFit="0" vertical="center" wrapText="1"/>
    </xf>
    <xf borderId="4" fillId="2" fontId="27" numFmtId="0" xfId="0" applyAlignment="1" applyBorder="1" applyFont="1">
      <alignment horizontal="center" readingOrder="0" shrinkToFit="0" vertical="center" wrapText="1"/>
    </xf>
    <xf borderId="6" fillId="3" fontId="10" numFmtId="0" xfId="0" applyAlignment="1" applyBorder="1" applyFont="1">
      <alignment vertical="center"/>
    </xf>
    <xf borderId="9" fillId="3" fontId="28" numFmtId="0" xfId="0" applyAlignment="1" applyBorder="1" applyFont="1">
      <alignment horizontal="center" shrinkToFit="0" vertical="center" wrapText="1"/>
    </xf>
    <xf borderId="14" fillId="0" fontId="29" numFmtId="0" xfId="0" applyAlignment="1" applyBorder="1" applyFont="1">
      <alignment horizontal="center" readingOrder="0" shrinkToFit="0" vertical="center" wrapText="1"/>
    </xf>
    <xf borderId="10" fillId="0" fontId="10" numFmtId="0" xfId="0" applyAlignment="1" applyBorder="1" applyFont="1">
      <alignment readingOrder="0" shrinkToFit="0" vertical="center" wrapText="1"/>
    </xf>
    <xf borderId="0" fillId="0" fontId="16" numFmtId="0" xfId="0" applyFont="1"/>
    <xf borderId="0" fillId="3" fontId="17" numFmtId="0" xfId="0" applyAlignment="1" applyFont="1">
      <alignment horizontal="left" shrinkToFit="0" wrapText="1"/>
    </xf>
    <xf borderId="0" fillId="3" fontId="17" numFmtId="0" xfId="0" applyAlignment="1" applyFont="1">
      <alignment horizontal="center" shrinkToFit="0" wrapText="1"/>
    </xf>
    <xf borderId="0" fillId="3" fontId="18" numFmtId="0" xfId="0" applyAlignment="1" applyFont="1">
      <alignment horizontal="center" readingOrder="0" shrinkToFit="0" vertical="top" wrapText="1"/>
    </xf>
    <xf borderId="0" fillId="3" fontId="21" numFmtId="0" xfId="0" applyAlignment="1" applyFont="1">
      <alignment horizontal="center" readingOrder="0" shrinkToFit="0" vertical="center" wrapText="1"/>
    </xf>
    <xf borderId="0" fillId="3" fontId="30" numFmtId="0" xfId="0" applyAlignment="1" applyFont="1">
      <alignment horizontal="left" readingOrder="0"/>
    </xf>
    <xf borderId="0" fillId="0" fontId="16" numFmtId="0" xfId="0" applyAlignment="1" applyFont="1">
      <alignment horizontal="left" shrinkToFit="0" wrapText="1"/>
    </xf>
    <xf borderId="0" fillId="3" fontId="26" numFmtId="0" xfId="0" applyAlignment="1" applyFont="1">
      <alignment horizontal="center" readingOrder="0" shrinkToFit="0" vertical="center" wrapText="1"/>
    </xf>
    <xf borderId="0" fillId="0" fontId="16" numFmtId="0" xfId="0" applyAlignment="1" applyFont="1">
      <alignment horizontal="left" shrinkToFit="0" vertical="center" wrapText="1"/>
    </xf>
    <xf borderId="0" fillId="3" fontId="27" numFmtId="0" xfId="0" applyAlignment="1" applyFont="1">
      <alignment horizontal="center" readingOrder="0" shrinkToFit="0" vertical="center" wrapText="1"/>
    </xf>
    <xf borderId="4" fillId="2" fontId="27" numFmtId="0" xfId="0" applyAlignment="1" applyBorder="1" applyFont="1">
      <alignment horizontal="left" readingOrder="0" shrinkToFit="0" vertical="center" wrapText="1"/>
    </xf>
    <xf borderId="5" fillId="7" fontId="27" numFmtId="0" xfId="0" applyAlignment="1" applyBorder="1" applyFill="1" applyFont="1">
      <alignment horizontal="center" readingOrder="0" shrinkToFit="0" vertical="center" wrapText="1"/>
    </xf>
    <xf borderId="5" fillId="7" fontId="27" numFmtId="0" xfId="0" applyAlignment="1" applyBorder="1" applyFont="1">
      <alignment horizontal="center" readingOrder="0" vertical="center"/>
    </xf>
    <xf borderId="10" fillId="0" fontId="10" numFmtId="0" xfId="0" applyAlignment="1" applyBorder="1" applyFont="1">
      <alignment shrinkToFit="0" vertical="center" wrapText="1"/>
    </xf>
    <xf borderId="10" fillId="0" fontId="10" numFmtId="0" xfId="0" applyAlignment="1" applyBorder="1" applyFont="1">
      <alignment horizontal="center" readingOrder="0" shrinkToFit="0" vertical="center" wrapText="1"/>
    </xf>
    <xf borderId="10" fillId="0" fontId="10" numFmtId="0" xfId="0" applyAlignment="1" applyBorder="1" applyFont="1">
      <alignment horizontal="center" shrinkToFit="0" vertical="center" wrapText="1"/>
    </xf>
    <xf borderId="9" fillId="3" fontId="28" numFmtId="0" xfId="0" applyAlignment="1" applyBorder="1" applyFont="1">
      <alignment horizontal="left" shrinkToFit="0" vertical="center" wrapText="1"/>
    </xf>
    <xf borderId="15" fillId="3" fontId="28"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16" fillId="0" fontId="10" numFmtId="0" xfId="0" applyAlignment="1" applyBorder="1" applyFont="1">
      <alignment shrinkToFit="0" vertical="center" wrapText="1"/>
    </xf>
    <xf borderId="17" fillId="3" fontId="28" numFmtId="0" xfId="0" applyAlignment="1" applyBorder="1" applyFont="1">
      <alignment horizontal="center" shrinkToFit="0" vertical="center" wrapText="1"/>
    </xf>
    <xf borderId="17" fillId="3" fontId="28" numFmtId="0" xfId="0" applyAlignment="1" applyBorder="1" applyFont="1">
      <alignment horizontal="left" shrinkToFit="0" vertical="center" wrapText="1"/>
    </xf>
    <xf borderId="17" fillId="0" fontId="28" numFmtId="0" xfId="0" applyAlignment="1" applyBorder="1" applyFont="1">
      <alignment horizontal="left" readingOrder="0" shrinkToFit="0" vertical="center" wrapText="1"/>
    </xf>
    <xf borderId="17" fillId="0" fontId="29" numFmtId="0" xfId="0" applyAlignment="1" applyBorder="1" applyFont="1">
      <alignment horizontal="center" readingOrder="0" shrinkToFit="0" vertical="center" wrapText="1"/>
    </xf>
    <xf borderId="0" fillId="3" fontId="28" numFmtId="0" xfId="0" applyAlignment="1" applyFont="1">
      <alignment horizontal="center" shrinkToFit="0" vertical="center" wrapText="1"/>
    </xf>
    <xf borderId="0" fillId="3" fontId="28" numFmtId="0" xfId="0" applyAlignment="1" applyFont="1">
      <alignment horizontal="left" shrinkToFit="0" vertical="center" wrapText="1"/>
    </xf>
    <xf borderId="0" fillId="0" fontId="10" numFmtId="0" xfId="0" applyAlignment="1" applyFont="1">
      <alignment horizontal="center" shrinkToFit="0" vertical="center" wrapText="1"/>
    </xf>
    <xf borderId="0" fillId="8" fontId="32" numFmtId="0" xfId="0" applyAlignment="1" applyFill="1" applyFont="1">
      <alignment readingOrder="0" shrinkToFit="0" wrapText="1"/>
    </xf>
    <xf borderId="0" fillId="8" fontId="33" numFmtId="0" xfId="0" applyAlignment="1" applyFont="1">
      <alignment horizontal="center" vertical="center"/>
    </xf>
    <xf borderId="0" fillId="8" fontId="32" numFmtId="0" xfId="0" applyAlignment="1" applyFont="1">
      <alignment shrinkToFit="0" wrapText="1"/>
    </xf>
    <xf borderId="0" fillId="8" fontId="32" numFmtId="0" xfId="0" applyFont="1"/>
    <xf borderId="0" fillId="0" fontId="16" numFmtId="0" xfId="0" applyAlignment="1" applyFont="1">
      <alignment readingOrder="0"/>
    </xf>
    <xf borderId="0" fillId="0" fontId="16" numFmtId="0" xfId="0" applyAlignment="1" applyFont="1">
      <alignment readingOrder="0" shrinkToFit="0" wrapText="1"/>
    </xf>
    <xf borderId="0" fillId="0" fontId="33" numFmtId="0" xfId="0" applyAlignment="1" applyFont="1">
      <alignment horizontal="center" readingOrder="0" vertical="center"/>
    </xf>
    <xf borderId="0" fillId="0" fontId="33" numFmtId="0" xfId="0" applyAlignment="1" applyFont="1">
      <alignment horizontal="center" readingOrder="0" vertical="center"/>
    </xf>
    <xf borderId="0" fillId="0" fontId="33" numFmtId="0" xfId="0" applyAlignment="1" applyFont="1">
      <alignment horizontal="center" vertical="center"/>
    </xf>
    <xf borderId="0" fillId="3" fontId="34" numFmtId="0" xfId="0" applyAlignment="1" applyFont="1">
      <alignment horizontal="left" shrinkToFit="0" wrapText="1"/>
    </xf>
    <xf borderId="0" fillId="3" fontId="35" numFmtId="0" xfId="0" applyAlignment="1" applyFont="1">
      <alignment horizontal="center" readingOrder="0" shrinkToFit="0" vertical="center" wrapText="1"/>
    </xf>
    <xf borderId="0" fillId="0" fontId="36" numFmtId="0" xfId="0" applyAlignment="1" applyFont="1">
      <alignment readingOrder="0" shrinkToFit="0" vertical="top" wrapText="1"/>
    </xf>
    <xf borderId="0" fillId="3" fontId="37"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0" fillId="0" fontId="38" numFmtId="0" xfId="0" applyAlignment="1" applyFont="1">
      <alignment readingOrder="0" shrinkToFit="0" vertical="top" wrapText="1"/>
    </xf>
    <xf borderId="0" fillId="3" fontId="34" numFmtId="0" xfId="0" applyFont="1"/>
    <xf borderId="0" fillId="3" fontId="39" numFmtId="0" xfId="0" applyFont="1"/>
    <xf borderId="0" fillId="0" fontId="16" numFmtId="0" xfId="0" applyAlignment="1" applyFont="1">
      <alignment readingOrder="0" shrinkToFit="0" vertical="bottom" wrapText="1"/>
    </xf>
    <xf borderId="0" fillId="0" fontId="16" numFmtId="0" xfId="0" applyAlignment="1" applyFont="1">
      <alignment vertical="bottom"/>
    </xf>
    <xf borderId="0" fillId="3" fontId="34" numFmtId="0" xfId="0" applyAlignment="1" applyFont="1">
      <alignment readingOrder="0"/>
    </xf>
    <xf borderId="0" fillId="0" fontId="36" numFmtId="0" xfId="0" applyAlignment="1" applyFont="1">
      <alignment horizontal="center" readingOrder="0" shrinkToFit="0" vertical="center" wrapText="1"/>
    </xf>
    <xf borderId="0" fillId="3" fontId="34" numFmtId="0" xfId="0" applyAlignment="1" applyFont="1">
      <alignment horizontal="left"/>
    </xf>
  </cellXfs>
  <cellStyles count="1">
    <cellStyle xfId="0" name="Normal" builtinId="0"/>
  </cellStyles>
  <dxfs count="13">
    <dxf>
      <font/>
      <fill>
        <patternFill patternType="solid">
          <fgColor rgb="FFF6B26B"/>
          <bgColor rgb="FFF6B26B"/>
        </patternFill>
      </fill>
      <border/>
    </dxf>
    <dxf>
      <font/>
      <fill>
        <patternFill patternType="solid">
          <fgColor rgb="FFF1F6FB"/>
          <bgColor rgb="FFF1F6FB"/>
        </patternFill>
      </fill>
      <border/>
    </dxf>
    <dxf>
      <font/>
      <fill>
        <patternFill patternType="solid">
          <fgColor rgb="FFFFF2CC"/>
          <bgColor rgb="FFFFF2CC"/>
        </patternFill>
      </fill>
      <border/>
    </dxf>
    <dxf>
      <font/>
      <fill>
        <patternFill patternType="solid">
          <fgColor rgb="FFB7E1CD"/>
          <bgColor rgb="FFB7E1CD"/>
        </patternFill>
      </fill>
      <border/>
    </dxf>
    <dxf>
      <font/>
      <fill>
        <patternFill patternType="solid">
          <fgColor rgb="FFF3F3F3"/>
          <bgColor rgb="FFF3F3F3"/>
        </patternFill>
      </fill>
      <border/>
    </dxf>
    <dxf>
      <font>
        <color rgb="FFFFFFFF"/>
      </font>
      <fill>
        <patternFill patternType="solid">
          <fgColor rgb="FFE06666"/>
          <bgColor rgb="FFE06666"/>
        </patternFill>
      </fill>
      <border/>
    </dxf>
    <dxf>
      <font>
        <color rgb="FFFFFFFF"/>
      </font>
      <fill>
        <patternFill patternType="solid">
          <fgColor rgb="FFF6B26B"/>
          <bgColor rgb="FFF6B26B"/>
        </patternFill>
      </fill>
      <border/>
    </dxf>
    <dxf>
      <font>
        <color rgb="FF666666"/>
      </font>
      <fill>
        <patternFill patternType="solid">
          <fgColor rgb="FFFFE599"/>
          <bgColor rgb="FFFFE599"/>
        </patternFill>
      </fill>
      <border/>
    </dxf>
    <dxf>
      <font>
        <color rgb="FF434343"/>
      </font>
      <fill>
        <patternFill patternType="solid">
          <fgColor rgb="FFFFE599"/>
          <bgColor rgb="FFFFE599"/>
        </patternFill>
      </fill>
      <border/>
    </dxf>
    <dxf>
      <font>
        <color rgb="FFFFFFFF"/>
      </font>
      <fill>
        <patternFill patternType="solid">
          <fgColor rgb="FFB7E1CD"/>
          <bgColor rgb="FFB7E1CD"/>
        </patternFill>
      </fill>
      <border/>
    </dxf>
    <dxf>
      <font/>
      <fill>
        <patternFill patternType="solid">
          <fgColor rgb="FFF9CB9C"/>
          <bgColor rgb="FFF9CB9C"/>
        </patternFill>
      </fill>
      <border/>
    </dxf>
    <dxf>
      <font/>
      <fill>
        <patternFill patternType="solid">
          <fgColor rgb="FFD9D9D9"/>
          <bgColor rgb="FFD9D9D9"/>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5.86"/>
    <col customWidth="1" min="7" max="7" width="21.57"/>
    <col customWidth="1" min="8" max="8" width="3.57"/>
    <col customWidth="1" min="9" max="9" width="4.71"/>
    <col customWidth="1" min="10" max="10" width="17.43"/>
    <col customWidth="1" min="11" max="12" width="10.29"/>
    <col customWidth="1" min="13" max="13" width="18.14"/>
    <col customWidth="1" min="14" max="14" width="13.43"/>
    <col customWidth="1" min="15" max="15" width="20.29"/>
    <col customWidth="1" min="16" max="16" width="4.29"/>
  </cols>
  <sheetData>
    <row r="1" ht="10.5" customHeight="1">
      <c r="A1" s="1"/>
      <c r="B1" s="2"/>
      <c r="C1" s="2"/>
      <c r="D1" s="2"/>
      <c r="E1" s="2"/>
      <c r="F1" s="2"/>
      <c r="G1" s="2"/>
      <c r="H1" s="2"/>
      <c r="I1" s="2"/>
      <c r="J1" s="2"/>
      <c r="K1" s="2"/>
      <c r="L1" s="2"/>
      <c r="M1" s="2"/>
      <c r="N1" s="2"/>
      <c r="O1" s="2"/>
      <c r="P1" s="2"/>
    </row>
    <row r="2">
      <c r="A2" s="2"/>
      <c r="B2" s="3" t="s">
        <v>0</v>
      </c>
      <c r="J2" s="3"/>
      <c r="K2" s="3"/>
      <c r="L2" s="3"/>
      <c r="M2" s="3"/>
      <c r="N2" s="3"/>
      <c r="O2" s="3"/>
      <c r="P2" s="3"/>
    </row>
    <row r="3">
      <c r="A3" s="2"/>
      <c r="B3" s="4" t="s">
        <v>1</v>
      </c>
      <c r="C3" s="2"/>
      <c r="D3" s="2"/>
      <c r="E3" s="2"/>
      <c r="F3" s="2"/>
      <c r="G3" s="2"/>
      <c r="H3" s="2"/>
      <c r="I3" s="2"/>
      <c r="J3" s="2"/>
      <c r="K3" s="2"/>
      <c r="L3" s="2"/>
      <c r="M3" s="2"/>
      <c r="N3" s="2"/>
      <c r="O3" s="2"/>
      <c r="P3" s="2"/>
    </row>
    <row r="4">
      <c r="A4" s="2"/>
      <c r="B4" s="5"/>
      <c r="C4" s="2"/>
      <c r="D4" s="2"/>
      <c r="E4" s="2"/>
      <c r="F4" s="2"/>
      <c r="G4" s="2"/>
      <c r="H4" s="2"/>
      <c r="I4" s="2"/>
      <c r="J4" s="2"/>
      <c r="K4" s="2"/>
      <c r="L4" s="2"/>
      <c r="M4" s="2"/>
      <c r="N4" s="2"/>
      <c r="O4" s="2"/>
      <c r="P4" s="2"/>
    </row>
    <row r="5">
      <c r="A5" s="6"/>
      <c r="B5" s="6"/>
      <c r="C5" s="6"/>
      <c r="D5" s="6"/>
      <c r="E5" s="6"/>
      <c r="F5" s="6"/>
      <c r="G5" s="6"/>
      <c r="H5" s="7"/>
      <c r="I5" s="8"/>
      <c r="J5" s="8"/>
      <c r="K5" s="8"/>
      <c r="L5" s="8"/>
      <c r="M5" s="8"/>
      <c r="N5" s="8"/>
      <c r="O5" s="8"/>
      <c r="P5" s="8"/>
    </row>
    <row r="6">
      <c r="A6" s="6"/>
      <c r="B6" s="9" t="s">
        <v>2</v>
      </c>
      <c r="C6" s="10"/>
      <c r="D6" s="6"/>
      <c r="E6" s="6"/>
      <c r="F6" s="6"/>
      <c r="G6" s="6"/>
      <c r="H6" s="7"/>
      <c r="I6" s="11"/>
      <c r="J6" s="9" t="s">
        <v>3</v>
      </c>
      <c r="K6" s="11"/>
      <c r="L6" s="11"/>
      <c r="M6" s="11"/>
      <c r="N6" s="8"/>
      <c r="O6" s="8"/>
      <c r="P6" s="8"/>
    </row>
    <row r="7" ht="19.5" customHeight="1">
      <c r="A7" s="8"/>
      <c r="B7" s="12" t="s">
        <v>4</v>
      </c>
      <c r="H7" s="13"/>
      <c r="I7" s="8"/>
      <c r="J7" s="14"/>
      <c r="K7" s="8"/>
      <c r="L7" s="8"/>
      <c r="M7" s="8"/>
      <c r="N7" s="8"/>
      <c r="O7" s="8"/>
      <c r="P7" s="8"/>
    </row>
    <row r="8">
      <c r="A8" s="15"/>
      <c r="B8" s="12" t="s">
        <v>5</v>
      </c>
      <c r="H8" s="13"/>
      <c r="I8" s="8"/>
      <c r="J8" s="16" t="s">
        <v>6</v>
      </c>
      <c r="K8" s="17"/>
      <c r="P8" s="8"/>
    </row>
    <row r="9" ht="8.25" customHeight="1">
      <c r="A9" s="18"/>
      <c r="B9" s="19"/>
      <c r="C9" s="19"/>
      <c r="D9" s="19"/>
      <c r="E9" s="19"/>
      <c r="F9" s="19"/>
      <c r="G9" s="19"/>
      <c r="H9" s="20"/>
      <c r="I9" s="21"/>
      <c r="J9" s="16"/>
      <c r="K9" s="22"/>
      <c r="L9" s="22"/>
      <c r="M9" s="22"/>
      <c r="N9" s="22"/>
      <c r="O9" s="22"/>
      <c r="P9" s="8"/>
    </row>
    <row r="10" ht="47.25" customHeight="1">
      <c r="A10" s="23"/>
      <c r="B10" s="12" t="s">
        <v>7</v>
      </c>
      <c r="H10" s="24"/>
      <c r="I10" s="8"/>
      <c r="J10" s="16" t="s">
        <v>8</v>
      </c>
      <c r="K10" s="25"/>
      <c r="P10" s="8"/>
    </row>
    <row r="11" ht="9.0" customHeight="1">
      <c r="A11" s="26"/>
      <c r="B11" s="19"/>
      <c r="C11" s="19"/>
      <c r="D11" s="19"/>
      <c r="E11" s="19"/>
      <c r="F11" s="19"/>
      <c r="G11" s="19"/>
      <c r="H11" s="20"/>
      <c r="I11" s="21"/>
      <c r="J11" s="16"/>
      <c r="K11" s="27"/>
      <c r="L11" s="27"/>
      <c r="M11" s="27"/>
      <c r="N11" s="27"/>
      <c r="O11" s="27"/>
      <c r="P11" s="21"/>
    </row>
    <row r="12">
      <c r="A12" s="23"/>
      <c r="B12" s="12" t="s">
        <v>9</v>
      </c>
      <c r="H12" s="13"/>
      <c r="I12" s="28"/>
      <c r="J12" s="16" t="s">
        <v>10</v>
      </c>
      <c r="K12" s="25" t="s">
        <v>11</v>
      </c>
      <c r="P12" s="29"/>
    </row>
    <row r="13" ht="9.75" customHeight="1">
      <c r="A13" s="23"/>
      <c r="B13" s="30"/>
      <c r="C13" s="30"/>
      <c r="D13" s="30"/>
      <c r="E13" s="30"/>
      <c r="F13" s="30"/>
      <c r="G13" s="6"/>
      <c r="H13" s="7"/>
      <c r="I13" s="8"/>
      <c r="J13" s="9"/>
      <c r="K13" s="8"/>
      <c r="L13" s="8"/>
      <c r="M13" s="8"/>
      <c r="N13" s="8"/>
      <c r="O13" s="8"/>
      <c r="P13" s="8"/>
    </row>
    <row r="14" ht="33.0" customHeight="1">
      <c r="A14" s="15"/>
      <c r="B14" s="9"/>
      <c r="C14" s="9"/>
      <c r="D14" s="9"/>
      <c r="E14" s="9"/>
      <c r="F14" s="9"/>
      <c r="G14" s="6"/>
      <c r="H14" s="7"/>
      <c r="I14" s="8"/>
      <c r="J14" s="31" t="s">
        <v>12</v>
      </c>
      <c r="K14" s="25" t="s">
        <v>13</v>
      </c>
      <c r="P14" s="8"/>
    </row>
    <row r="15">
      <c r="A15" s="15"/>
      <c r="B15" s="9"/>
      <c r="C15" s="9"/>
      <c r="D15" s="9"/>
      <c r="E15" s="9"/>
      <c r="F15" s="9"/>
      <c r="G15" s="6"/>
      <c r="H15" s="7"/>
      <c r="I15" s="8"/>
      <c r="J15" s="9"/>
      <c r="K15" s="8"/>
      <c r="L15" s="8"/>
      <c r="M15" s="8"/>
      <c r="N15" s="8"/>
      <c r="O15" s="8"/>
      <c r="P15" s="8"/>
    </row>
    <row r="16">
      <c r="A16" s="15"/>
      <c r="B16" s="9" t="s">
        <v>14</v>
      </c>
      <c r="G16" s="6"/>
      <c r="H16" s="7"/>
      <c r="I16" s="8"/>
      <c r="J16" s="9" t="s">
        <v>15</v>
      </c>
      <c r="K16" s="8"/>
      <c r="L16" s="8"/>
      <c r="M16" s="8"/>
      <c r="N16" s="8"/>
      <c r="O16" s="8"/>
      <c r="P16" s="8"/>
    </row>
    <row r="17">
      <c r="A17" s="32"/>
      <c r="B17" s="33"/>
      <c r="C17" s="33"/>
      <c r="D17" s="33"/>
      <c r="E17" s="33"/>
      <c r="F17" s="33"/>
      <c r="G17" s="6"/>
      <c r="H17" s="7"/>
      <c r="I17" s="8"/>
      <c r="J17" s="12" t="s">
        <v>16</v>
      </c>
    </row>
    <row r="18">
      <c r="A18" s="34">
        <v>1.0</v>
      </c>
      <c r="B18" s="35" t="s">
        <v>17</v>
      </c>
      <c r="C18" s="36"/>
      <c r="D18" s="36"/>
      <c r="E18" s="36"/>
      <c r="F18" s="36"/>
      <c r="G18" s="37"/>
      <c r="H18" s="7"/>
      <c r="I18" s="8"/>
      <c r="J18" s="8"/>
      <c r="K18" s="8"/>
      <c r="L18" s="8"/>
      <c r="M18" s="8"/>
      <c r="N18" s="8"/>
      <c r="O18" s="8"/>
      <c r="P18" s="8"/>
    </row>
    <row r="19" ht="30.75" customHeight="1">
      <c r="A19" s="34">
        <v>2.0</v>
      </c>
      <c r="B19" s="35" t="s">
        <v>18</v>
      </c>
      <c r="H19" s="7"/>
      <c r="I19" s="8"/>
      <c r="J19" s="31" t="s">
        <v>19</v>
      </c>
      <c r="K19" s="38" t="b">
        <v>1</v>
      </c>
      <c r="L19" s="12"/>
      <c r="M19" s="31" t="s">
        <v>20</v>
      </c>
      <c r="N19" s="38" t="b">
        <v>1</v>
      </c>
      <c r="O19" s="12"/>
      <c r="P19" s="12"/>
    </row>
    <row r="20" ht="26.25" customHeight="1">
      <c r="A20" s="34">
        <v>3.0</v>
      </c>
      <c r="B20" s="39" t="s">
        <v>21</v>
      </c>
      <c r="H20" s="24"/>
      <c r="I20" s="8"/>
      <c r="J20" s="31" t="s">
        <v>22</v>
      </c>
      <c r="K20" s="38" t="b">
        <v>1</v>
      </c>
      <c r="L20" s="12"/>
      <c r="M20" s="31" t="s">
        <v>23</v>
      </c>
      <c r="N20" s="38" t="b">
        <v>1</v>
      </c>
      <c r="O20" s="12"/>
      <c r="P20" s="12"/>
    </row>
    <row r="21" ht="55.5" customHeight="1">
      <c r="A21" s="34">
        <v>4.0</v>
      </c>
      <c r="B21" s="39" t="s">
        <v>24</v>
      </c>
      <c r="H21" s="24"/>
      <c r="I21" s="8"/>
      <c r="J21" s="31" t="s">
        <v>25</v>
      </c>
      <c r="K21" s="38" t="b">
        <v>1</v>
      </c>
      <c r="L21" s="12"/>
      <c r="M21" s="31" t="s">
        <v>26</v>
      </c>
      <c r="N21" s="38" t="b">
        <v>1</v>
      </c>
      <c r="O21" s="12"/>
      <c r="P21" s="12"/>
    </row>
    <row r="22" ht="42.75" customHeight="1">
      <c r="A22" s="34">
        <v>5.0</v>
      </c>
      <c r="B22" s="40" t="s">
        <v>27</v>
      </c>
      <c r="H22" s="41"/>
      <c r="I22" s="8"/>
      <c r="J22" s="31" t="s">
        <v>28</v>
      </c>
      <c r="K22" s="38" t="b">
        <v>1</v>
      </c>
      <c r="L22" s="12"/>
      <c r="M22" s="31"/>
      <c r="N22" s="12"/>
      <c r="O22" s="12"/>
      <c r="P22" s="12"/>
    </row>
    <row r="23" ht="24.75" customHeight="1">
      <c r="A23" s="42"/>
      <c r="B23" s="43"/>
      <c r="G23" s="6"/>
      <c r="H23" s="7"/>
      <c r="I23" s="8"/>
      <c r="L23" s="12"/>
      <c r="M23" s="31"/>
      <c r="N23" s="12"/>
      <c r="O23" s="12"/>
      <c r="P23" s="12"/>
    </row>
    <row r="24">
      <c r="A24" s="6"/>
      <c r="B24" s="8"/>
      <c r="G24" s="6"/>
      <c r="H24" s="7"/>
      <c r="I24" s="8"/>
      <c r="J24" s="8"/>
      <c r="K24" s="8"/>
      <c r="L24" s="8"/>
      <c r="M24" s="8"/>
      <c r="N24" s="8"/>
      <c r="O24" s="8"/>
      <c r="P24" s="8"/>
    </row>
  </sheetData>
  <mergeCells count="16">
    <mergeCell ref="B2:I2"/>
    <mergeCell ref="B7:G7"/>
    <mergeCell ref="B8:G8"/>
    <mergeCell ref="K8:O8"/>
    <mergeCell ref="B10:H10"/>
    <mergeCell ref="K10:O10"/>
    <mergeCell ref="B12:G12"/>
    <mergeCell ref="B23:F23"/>
    <mergeCell ref="B24:F24"/>
    <mergeCell ref="K12:O12"/>
    <mergeCell ref="K14:O14"/>
    <mergeCell ref="B16:F16"/>
    <mergeCell ref="J17:P17"/>
    <mergeCell ref="B20:H20"/>
    <mergeCell ref="B21:H21"/>
    <mergeCell ref="B22:F22"/>
  </mergeCells>
  <dataValidations>
    <dataValidation type="list" allowBlank="1" sqref="K14">
      <formula1>"Internal Course Team Reference Only,We are requesting QA through the Minimum Checklist,We are requesting QA with the Full Technical Assessment QA Checklist"</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29"/>
    <col customWidth="1" min="2" max="2" width="27.14"/>
    <col customWidth="1" min="3" max="3" width="1.14"/>
    <col customWidth="1" min="4" max="4" width="74.43"/>
    <col customWidth="1" min="5" max="5" width="2.57"/>
    <col customWidth="1" min="6" max="6" width="28.57"/>
    <col customWidth="1" min="7" max="7" width="1.71"/>
    <col customWidth="1" min="8" max="8" width="65.29"/>
    <col customWidth="1" min="9" max="9" width="12.86"/>
  </cols>
  <sheetData>
    <row r="1">
      <c r="A1" s="44"/>
      <c r="B1" s="45"/>
      <c r="C1" s="44"/>
      <c r="D1" s="44"/>
      <c r="E1" s="44"/>
      <c r="F1" s="44"/>
      <c r="G1" s="44"/>
      <c r="H1" s="44"/>
      <c r="I1" s="44"/>
    </row>
    <row r="2" ht="48.0" customHeight="1">
      <c r="A2" s="44"/>
      <c r="B2" s="46" t="s">
        <v>29</v>
      </c>
      <c r="I2" s="47"/>
    </row>
    <row r="3" ht="22.5" customHeight="1">
      <c r="A3" s="44"/>
      <c r="B3" s="48" t="s">
        <v>30</v>
      </c>
      <c r="E3" s="48"/>
      <c r="F3" s="49" t="s">
        <v>31</v>
      </c>
      <c r="G3" s="50"/>
      <c r="H3" s="51"/>
      <c r="I3" s="52" t="str">
        <f>H3</f>
        <v/>
      </c>
    </row>
    <row r="4" ht="19.5" customHeight="1">
      <c r="A4" s="53"/>
      <c r="B4" s="54" t="s">
        <v>32</v>
      </c>
      <c r="F4" s="55" t="s">
        <v>33</v>
      </c>
      <c r="G4" s="56"/>
      <c r="H4" s="57">
        <f>COUNTIF(F11:F27,"QA Not Started")</f>
        <v>16</v>
      </c>
      <c r="I4" s="58"/>
    </row>
    <row r="5" ht="24.0" customHeight="1">
      <c r="A5" s="53"/>
      <c r="B5" s="59" t="s">
        <v>34</v>
      </c>
      <c r="E5" s="59"/>
      <c r="F5" s="56" t="s">
        <v>35</v>
      </c>
      <c r="G5" s="56"/>
      <c r="H5" s="57">
        <f>COUNTIF(F11:F27,"QA In Progress")</f>
        <v>0</v>
      </c>
    </row>
    <row r="6" ht="24.0" customHeight="1">
      <c r="A6" s="53"/>
      <c r="F6" s="56" t="s">
        <v>36</v>
      </c>
      <c r="G6" s="56"/>
      <c r="H6" s="57">
        <f>COUNTIF(F11:F27,"QA Complete: Updates Needed")</f>
        <v>0</v>
      </c>
    </row>
    <row r="7" ht="24.0" customHeight="1">
      <c r="A7" s="53"/>
      <c r="F7" s="56" t="s">
        <v>37</v>
      </c>
      <c r="G7" s="56"/>
      <c r="H7" s="57">
        <f>COUNTIF(F11:F27,"QA Complete: All Items Passed")</f>
        <v>0</v>
      </c>
    </row>
    <row r="8" ht="24.0" customHeight="1">
      <c r="A8" s="53"/>
      <c r="F8" s="60" t="s">
        <v>38</v>
      </c>
      <c r="G8" s="56"/>
      <c r="H8" s="57">
        <f>COUNTIF(F11:F27,"Will Not Implement")</f>
        <v>0</v>
      </c>
    </row>
    <row r="9" ht="24.0" customHeight="1">
      <c r="A9" s="53"/>
      <c r="B9" s="56"/>
      <c r="C9" s="58"/>
      <c r="F9" s="58"/>
      <c r="G9" s="58"/>
      <c r="H9" s="58"/>
      <c r="I9" s="58"/>
    </row>
    <row r="10" ht="32.25" customHeight="1">
      <c r="A10" s="61"/>
      <c r="B10" s="62" t="s">
        <v>39</v>
      </c>
      <c r="C10" s="62"/>
      <c r="D10" s="62" t="s">
        <v>40</v>
      </c>
      <c r="E10" s="62"/>
      <c r="F10" s="62" t="s">
        <v>41</v>
      </c>
      <c r="G10" s="62"/>
      <c r="H10" s="63" t="s">
        <v>42</v>
      </c>
      <c r="I10" s="64"/>
    </row>
    <row r="11" ht="66.0" customHeight="1">
      <c r="A11" s="65"/>
      <c r="B11" s="66" t="s">
        <v>43</v>
      </c>
      <c r="C11" s="67"/>
      <c r="D11" s="67" t="s">
        <v>44</v>
      </c>
      <c r="E11" s="68"/>
      <c r="F11" s="69" t="s">
        <v>33</v>
      </c>
      <c r="G11" s="69"/>
      <c r="H11" s="70"/>
    </row>
    <row r="12" ht="44.25" customHeight="1">
      <c r="A12" s="65"/>
      <c r="B12" s="66" t="s">
        <v>43</v>
      </c>
      <c r="C12" s="67"/>
      <c r="D12" s="67" t="s">
        <v>45</v>
      </c>
      <c r="E12" s="68"/>
      <c r="F12" s="69" t="s">
        <v>33</v>
      </c>
      <c r="G12" s="69"/>
      <c r="H12" s="70"/>
    </row>
    <row r="13" ht="58.5" customHeight="1">
      <c r="A13" s="65"/>
      <c r="B13" s="66" t="s">
        <v>43</v>
      </c>
      <c r="C13" s="67"/>
      <c r="D13" s="67" t="s">
        <v>46</v>
      </c>
      <c r="E13" s="68"/>
      <c r="F13" s="69" t="s">
        <v>33</v>
      </c>
      <c r="G13" s="69"/>
      <c r="H13" s="70"/>
    </row>
    <row r="14" ht="47.25" customHeight="1">
      <c r="A14" s="71"/>
      <c r="B14" s="72" t="s">
        <v>43</v>
      </c>
      <c r="C14" s="73"/>
      <c r="D14" s="73" t="s">
        <v>47</v>
      </c>
      <c r="E14" s="68"/>
      <c r="F14" s="69" t="s">
        <v>33</v>
      </c>
      <c r="G14" s="69"/>
      <c r="H14" s="74"/>
      <c r="I14" s="75"/>
    </row>
    <row r="15" ht="40.5" customHeight="1">
      <c r="A15" s="71"/>
      <c r="B15" s="72" t="s">
        <v>19</v>
      </c>
      <c r="C15" s="73"/>
      <c r="D15" s="73" t="s">
        <v>48</v>
      </c>
      <c r="E15" s="68"/>
      <c r="F15" s="69" t="s">
        <v>33</v>
      </c>
      <c r="G15" s="69"/>
      <c r="H15" s="74"/>
      <c r="I15" s="75"/>
    </row>
    <row r="16" ht="43.5" customHeight="1">
      <c r="A16" s="65"/>
      <c r="B16" s="66" t="s">
        <v>22</v>
      </c>
      <c r="C16" s="67"/>
      <c r="D16" s="76" t="s">
        <v>49</v>
      </c>
      <c r="F16" s="69" t="s">
        <v>33</v>
      </c>
      <c r="G16" s="69"/>
      <c r="H16" s="70"/>
    </row>
    <row r="17" ht="32.25" customHeight="1">
      <c r="A17" s="71"/>
      <c r="B17" s="72" t="s">
        <v>22</v>
      </c>
      <c r="C17" s="77"/>
      <c r="D17" s="77" t="s">
        <v>50</v>
      </c>
      <c r="E17" s="78"/>
      <c r="F17" s="69" t="s">
        <v>33</v>
      </c>
      <c r="G17" s="69"/>
      <c r="H17" s="74"/>
      <c r="I17" s="75"/>
    </row>
    <row r="18" ht="38.25" customHeight="1">
      <c r="A18" s="71"/>
      <c r="B18" s="72" t="s">
        <v>25</v>
      </c>
      <c r="C18" s="73"/>
      <c r="D18" s="73" t="s">
        <v>51</v>
      </c>
      <c r="E18" s="68"/>
      <c r="F18" s="69" t="s">
        <v>33</v>
      </c>
      <c r="G18" s="69"/>
      <c r="H18" s="74"/>
      <c r="I18" s="75"/>
    </row>
    <row r="19">
      <c r="A19" s="71"/>
      <c r="B19" s="72" t="s">
        <v>52</v>
      </c>
      <c r="C19" s="73"/>
      <c r="D19" s="73" t="s">
        <v>53</v>
      </c>
      <c r="E19" s="68"/>
      <c r="F19" s="69" t="s">
        <v>33</v>
      </c>
      <c r="G19" s="69"/>
      <c r="H19" s="70"/>
      <c r="I19" s="75"/>
    </row>
    <row r="20" ht="39.0" customHeight="1">
      <c r="A20" s="71"/>
      <c r="B20" s="72" t="s">
        <v>20</v>
      </c>
      <c r="C20" s="73"/>
      <c r="D20" s="73" t="s">
        <v>54</v>
      </c>
      <c r="E20" s="68"/>
      <c r="F20" s="69" t="s">
        <v>33</v>
      </c>
      <c r="G20" s="69"/>
      <c r="H20" s="74"/>
      <c r="I20" s="75"/>
    </row>
    <row r="21" ht="42.0" customHeight="1">
      <c r="A21" s="65"/>
      <c r="B21" s="66" t="s">
        <v>23</v>
      </c>
      <c r="C21" s="67"/>
      <c r="D21" s="67" t="s">
        <v>55</v>
      </c>
      <c r="E21" s="68"/>
      <c r="F21" s="69" t="s">
        <v>33</v>
      </c>
      <c r="G21" s="69"/>
      <c r="H21" s="70"/>
    </row>
    <row r="22" ht="50.25" customHeight="1">
      <c r="A22" s="65"/>
      <c r="B22" s="66" t="s">
        <v>23</v>
      </c>
      <c r="C22" s="67"/>
      <c r="D22" s="67" t="s">
        <v>56</v>
      </c>
      <c r="E22" s="68"/>
      <c r="F22" s="69" t="s">
        <v>33</v>
      </c>
      <c r="G22" s="69"/>
      <c r="H22" s="70"/>
    </row>
    <row r="23" ht="51.0" customHeight="1">
      <c r="A23" s="71"/>
      <c r="B23" s="72" t="s">
        <v>23</v>
      </c>
      <c r="C23" s="73"/>
      <c r="D23" s="73" t="s">
        <v>57</v>
      </c>
      <c r="E23" s="68"/>
      <c r="F23" s="69" t="s">
        <v>33</v>
      </c>
      <c r="G23" s="69"/>
      <c r="H23" s="74"/>
      <c r="I23" s="75"/>
    </row>
    <row r="24" ht="43.5" customHeight="1">
      <c r="A24" s="65"/>
      <c r="B24" s="66" t="s">
        <v>26</v>
      </c>
      <c r="C24" s="67"/>
      <c r="D24" s="67" t="s">
        <v>58</v>
      </c>
      <c r="E24" s="68"/>
      <c r="F24" s="69" t="s">
        <v>33</v>
      </c>
      <c r="G24" s="69"/>
      <c r="H24" s="70"/>
      <c r="I24" s="75"/>
    </row>
    <row r="25" ht="88.5" customHeight="1">
      <c r="A25" s="65"/>
      <c r="B25" s="66" t="s">
        <v>26</v>
      </c>
      <c r="C25" s="67"/>
      <c r="D25" s="67" t="s">
        <v>59</v>
      </c>
      <c r="E25" s="68"/>
      <c r="F25" s="69" t="s">
        <v>33</v>
      </c>
      <c r="G25" s="69"/>
      <c r="H25" s="70"/>
      <c r="I25" s="75"/>
    </row>
    <row r="26" ht="47.25" customHeight="1">
      <c r="A26" s="79"/>
      <c r="B26" s="80" t="s">
        <v>26</v>
      </c>
      <c r="C26" s="81"/>
      <c r="D26" s="81" t="s">
        <v>60</v>
      </c>
      <c r="E26" s="81"/>
      <c r="F26" s="82" t="s">
        <v>33</v>
      </c>
      <c r="G26" s="82"/>
      <c r="H26" s="83"/>
      <c r="I26" s="84"/>
    </row>
  </sheetData>
  <autoFilter ref="$B$10:$B$26"/>
  <mergeCells count="3">
    <mergeCell ref="B2:H2"/>
    <mergeCell ref="B3:D3"/>
    <mergeCell ref="B5:D5"/>
  </mergeCells>
  <conditionalFormatting sqref="F4:G8 F11:G26">
    <cfRule type="cellIs" dxfId="0" priority="1" operator="equal">
      <formula>"QA Complete: Updates Needed"</formula>
    </cfRule>
  </conditionalFormatting>
  <conditionalFormatting sqref="F4:G8 B9 F11:G26">
    <cfRule type="cellIs" dxfId="1" priority="2" operator="equal">
      <formula>"QA Not Started"</formula>
    </cfRule>
  </conditionalFormatting>
  <conditionalFormatting sqref="F4:G8 B9 F11:G26">
    <cfRule type="cellIs" dxfId="2" priority="3" operator="equal">
      <formula>"QA In Progress"</formula>
    </cfRule>
  </conditionalFormatting>
  <conditionalFormatting sqref="F4:G8 B9 F11:G26">
    <cfRule type="cellIs" dxfId="3" priority="4" operator="equal">
      <formula>"QA Complete: All Items Passed"</formula>
    </cfRule>
  </conditionalFormatting>
  <conditionalFormatting sqref="F3:G8 F11:G26">
    <cfRule type="cellIs" dxfId="4" priority="5" operator="equal">
      <formula>"Will Not Implement"</formula>
    </cfRule>
  </conditionalFormatting>
  <conditionalFormatting sqref="A11:B26">
    <cfRule type="expression" dxfId="3" priority="6">
      <formula>IF(I3="Code Blocks")</formula>
    </cfRule>
  </conditionalFormatting>
  <dataValidations>
    <dataValidation type="list" allowBlank="1" sqref="F11:G26">
      <formula1>"QA Not Started,QA In Progress,QA Complete: Updates Needed,QA Complete: All Items Passed,Will Not Implement"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29"/>
    <col customWidth="1" min="2" max="2" width="22.14"/>
    <col customWidth="1" hidden="1" min="3" max="3" width="1.14"/>
    <col customWidth="1" min="4" max="4" width="74.43"/>
    <col customWidth="1" min="5" max="5" width="7.14"/>
    <col customWidth="1" min="6" max="6" width="38.29"/>
    <col customWidth="1" min="7" max="7" width="2.43"/>
    <col customWidth="1" min="8" max="8" width="65.29"/>
    <col customWidth="1" min="9" max="9" width="12.86"/>
  </cols>
  <sheetData>
    <row r="1">
      <c r="A1" s="44"/>
      <c r="B1" s="45"/>
      <c r="C1" s="44"/>
      <c r="D1" s="45"/>
      <c r="E1" s="44"/>
      <c r="F1" s="44"/>
      <c r="G1" s="44"/>
      <c r="H1" s="44"/>
      <c r="I1" s="44"/>
    </row>
    <row r="2" ht="48.0" customHeight="1">
      <c r="A2" s="44"/>
      <c r="B2" s="46" t="s">
        <v>29</v>
      </c>
      <c r="I2" s="47"/>
    </row>
    <row r="3" ht="22.5" customHeight="1">
      <c r="A3" s="44"/>
      <c r="B3" s="48" t="s">
        <v>30</v>
      </c>
      <c r="E3" s="48"/>
      <c r="F3" s="50" t="s">
        <v>61</v>
      </c>
      <c r="G3" s="50"/>
      <c r="H3" s="85"/>
      <c r="I3" s="52"/>
    </row>
    <row r="4" ht="19.5" customHeight="1">
      <c r="A4" s="53"/>
      <c r="B4" s="54" t="s">
        <v>32</v>
      </c>
      <c r="D4" s="86"/>
      <c r="F4" s="56"/>
      <c r="G4" s="56"/>
      <c r="H4" s="87"/>
      <c r="I4" s="58"/>
    </row>
    <row r="5" ht="27.0" customHeight="1">
      <c r="A5" s="53"/>
      <c r="B5" s="88" t="s">
        <v>62</v>
      </c>
      <c r="E5" s="59"/>
      <c r="F5" s="56" t="s">
        <v>35</v>
      </c>
      <c r="G5" s="56"/>
      <c r="H5" s="57">
        <f>COUNTIF(F12:F33,"QA In Progress")</f>
        <v>0</v>
      </c>
    </row>
    <row r="6" ht="27.0" customHeight="1">
      <c r="A6" s="53"/>
      <c r="F6" s="56" t="s">
        <v>36</v>
      </c>
      <c r="G6" s="56"/>
      <c r="H6" s="57">
        <f>COUNTIF(F12:F33,"QA Complete: Updates Needed")</f>
        <v>0</v>
      </c>
    </row>
    <row r="7" ht="27.0" customHeight="1">
      <c r="A7" s="53"/>
      <c r="F7" s="56" t="s">
        <v>37</v>
      </c>
      <c r="G7" s="56"/>
      <c r="H7" s="57">
        <f>COUNTIF(F12:F33,"QA Complete: All Items Passed")</f>
        <v>0</v>
      </c>
    </row>
    <row r="8" ht="27.0" customHeight="1">
      <c r="A8" s="53"/>
      <c r="B8" s="89" t="s">
        <v>63</v>
      </c>
      <c r="C8" s="58"/>
      <c r="D8" s="90" t="str">
        <f>'How to Use this Resource'!K12</f>
        <v>Example Instructor, example@gmail.com</v>
      </c>
      <c r="F8" s="60" t="s">
        <v>38</v>
      </c>
      <c r="G8" s="56"/>
      <c r="H8" s="57">
        <f>COUNTIF(F12:F33,"Will Not Implement")</f>
        <v>0</v>
      </c>
    </row>
    <row r="9" ht="24.0" customHeight="1">
      <c r="A9" s="53"/>
      <c r="B9" s="89" t="s">
        <v>8</v>
      </c>
      <c r="C9" s="91"/>
      <c r="D9" s="91" t="str">
        <f>'How to Use this Resource'!K10</f>
        <v/>
      </c>
      <c r="F9" s="92" t="s">
        <v>33</v>
      </c>
      <c r="G9" s="58"/>
      <c r="H9" s="57">
        <f>COUNTIF(F12:F33,"QA Not Started")</f>
        <v>0</v>
      </c>
      <c r="I9" s="58"/>
    </row>
    <row r="10" ht="24.0" customHeight="1">
      <c r="A10" s="53"/>
      <c r="F10" s="58"/>
      <c r="G10" s="58"/>
      <c r="H10" s="58"/>
      <c r="I10" s="58"/>
    </row>
    <row r="11" ht="32.25" customHeight="1">
      <c r="A11" s="61"/>
      <c r="B11" s="62" t="s">
        <v>39</v>
      </c>
      <c r="C11" s="62"/>
      <c r="D11" s="93" t="s">
        <v>40</v>
      </c>
      <c r="E11" s="62"/>
      <c r="F11" s="62" t="s">
        <v>64</v>
      </c>
      <c r="G11" s="62"/>
      <c r="H11" s="63" t="s">
        <v>42</v>
      </c>
      <c r="I11" s="64"/>
    </row>
    <row r="12" ht="66.0" customHeight="1">
      <c r="A12" s="94"/>
      <c r="B12" s="95" t="str">
        <f>IFERROR(__xludf.DUMMYFUNCTION("FILTER('Do Not Delete'!A2:D17,'Do Not Delete'!B2:B17=TRUE)"),"General Settings")</f>
        <v>General Settings</v>
      </c>
      <c r="C12" s="67" t="b">
        <f>IFERROR(__xludf.DUMMYFUNCTION("""COMPUTED_VALUE"""),TRUE)</f>
        <v>1</v>
      </c>
      <c r="D12" s="73" t="str">
        <f>IFERROR(__xludf.DUMMYFUNCTION("""COMPUTED_VALUE"""),"Pre-Requisite Course Knowledge is listed on your Course Description Page, Specialization Description page (where applicable), and in a reading early in the course. Verify that these are inclusive of skills needed to be successful in your course content.")</f>
        <v>Pre-Requisite Course Knowledge is listed on your Course Description Page, Specialization Description page (where applicable), and in a reading early in the course. Verify that these are inclusive of skills needed to be successful in your course content.</v>
      </c>
      <c r="E12" s="68"/>
      <c r="F12" s="96"/>
      <c r="G12" s="68"/>
      <c r="H12" s="97"/>
    </row>
    <row r="13" ht="44.25" customHeight="1">
      <c r="A13" s="94"/>
      <c r="B13" s="95" t="str">
        <f>IFERROR(__xludf.DUMMYFUNCTION("""COMPUTED_VALUE"""),"General Settings")</f>
        <v>General Settings</v>
      </c>
      <c r="C13" s="67" t="b">
        <f>IFERROR(__xludf.DUMMYFUNCTION("""COMPUTED_VALUE"""),TRUE)</f>
        <v>1</v>
      </c>
      <c r="D13" s="73" t="str">
        <f>IFERROR(__xludf.DUMMYFUNCTION("""COMPUTED_VALUE"""),"All assessment items are complete and published - please indicate any remaining items you are aware of that will need adjustments up until launch.")</f>
        <v>All assessment items are complete and published - please indicate any remaining items you are aware of that will need adjustments up until launch.</v>
      </c>
      <c r="E13" s="68"/>
      <c r="F13" s="96"/>
      <c r="G13" s="69"/>
      <c r="H13" s="97"/>
    </row>
    <row r="14" ht="58.5" customHeight="1">
      <c r="A14" s="94"/>
      <c r="B14" s="95" t="str">
        <f>IFERROR(__xludf.DUMMYFUNCTION("""COMPUTED_VALUE"""),"General Settings")</f>
        <v>General Settings</v>
      </c>
      <c r="C14" s="67" t="b">
        <f>IFERROR(__xludf.DUMMYFUNCTION("""COMPUTED_VALUE"""),TRUE)</f>
        <v>1</v>
      </c>
      <c r="D14" s="73" t="str">
        <f>IFERROR(__xludf.DUMMYFUNCTION("""COMPUTED_VALUE"""),"Instructions for various devices are provided for assessments which require downloading software and applications on local machines. This includes at minimum instructions for setup on MacOS and Windows")</f>
        <v>Instructions for various devices are provided for assessments which require downloading software and applications on local machines. This includes at minimum instructions for setup on MacOS and Windows</v>
      </c>
      <c r="E14" s="68"/>
      <c r="F14" s="96"/>
      <c r="G14" s="69"/>
      <c r="H14" s="97"/>
    </row>
    <row r="15" ht="47.25" customHeight="1">
      <c r="A15" s="94"/>
      <c r="B15" s="95" t="str">
        <f>IFERROR(__xludf.DUMMYFUNCTION("""COMPUTED_VALUE"""),"General Settings")</f>
        <v>General Settings</v>
      </c>
      <c r="C15" s="73" t="b">
        <f>IFERROR(__xludf.DUMMYFUNCTION("""COMPUTED_VALUE"""),TRUE)</f>
        <v>1</v>
      </c>
      <c r="D15" s="73" t="str">
        <f>IFERROR(__xludf.DUMMYFUNCTION("""COMPUTED_VALUE"""),"All assessments have an appropriately assigned percentage in the Grading Formula")</f>
        <v>All assessments have an appropriately assigned percentage in the Grading Formula</v>
      </c>
      <c r="E15" s="68"/>
      <c r="F15" s="96"/>
      <c r="G15" s="69"/>
      <c r="H15" s="97"/>
      <c r="I15" s="75"/>
    </row>
    <row r="16" ht="40.5" customHeight="1">
      <c r="A16" s="94"/>
      <c r="B16" s="95" t="str">
        <f>IFERROR(__xludf.DUMMYFUNCTION("""COMPUTED_VALUE"""),"Code Blocks")</f>
        <v>Code Blocks</v>
      </c>
      <c r="C16" s="73" t="b">
        <f>IFERROR(__xludf.DUMMYFUNCTION("""COMPUTED_VALUE"""),TRUE)</f>
        <v>1</v>
      </c>
      <c r="D16" s="73" t="str">
        <f>IFERROR(__xludf.DUMMYFUNCTION("""COMPUTED_VALUE"""),"All cells run correctly with solutions, and deliver expected ""Correct"" and anticipated ""incorrect"" feedback, with no unexpected errors")</f>
        <v>All cells run correctly with solutions, and deliver expected "Correct" and anticipated "incorrect" feedback, with no unexpected errors</v>
      </c>
      <c r="E16" s="68"/>
      <c r="F16" s="96"/>
      <c r="G16" s="69"/>
      <c r="H16" s="97"/>
      <c r="I16" s="75"/>
    </row>
    <row r="17" ht="43.5" customHeight="1">
      <c r="A17" s="94"/>
      <c r="B17" s="95" t="str">
        <f>IFERROR(__xludf.DUMMYFUNCTION("""COMPUTED_VALUE"""),"Plugins")</f>
        <v>Plugins</v>
      </c>
      <c r="C17" s="67" t="b">
        <f>IFERROR(__xludf.DUMMYFUNCTION("""COMPUTED_VALUE"""),TRUE)</f>
        <v>1</v>
      </c>
      <c r="D17" s="73" t="str">
        <f>IFERROR(__xludf.DUMMYFUNCTION("""COMPUTED_VALUE"""),"Plugins allow for pop ups and expand where required as part of the learning activity")</f>
        <v>Plugins allow for pop ups and expand where required as part of the learning activity</v>
      </c>
      <c r="E17" s="98"/>
      <c r="F17" s="96"/>
      <c r="G17" s="69"/>
      <c r="H17" s="97"/>
    </row>
    <row r="18" ht="32.25" customHeight="1">
      <c r="A18" s="94"/>
      <c r="B18" s="95" t="str">
        <f>IFERROR(__xludf.DUMMYFUNCTION("""COMPUTED_VALUE"""),"Plugins")</f>
        <v>Plugins</v>
      </c>
      <c r="C18" s="77" t="b">
        <f>IFERROR(__xludf.DUMMYFUNCTION("""COMPUTED_VALUE"""),TRUE)</f>
        <v>1</v>
      </c>
      <c r="D18" s="73" t="str">
        <f>IFERROR(__xludf.DUMMYFUNCTION("""COMPUTED_VALUE"""),"All Plugin iFrames Load appropriately in-browser")</f>
        <v>All Plugin iFrames Load appropriately in-browser</v>
      </c>
      <c r="E18" s="78"/>
      <c r="F18" s="96"/>
      <c r="G18" s="69"/>
      <c r="H18" s="97"/>
      <c r="I18" s="75"/>
    </row>
    <row r="19" ht="38.25" customHeight="1">
      <c r="A19" s="94"/>
      <c r="B19" s="95" t="str">
        <f>IFERROR(__xludf.DUMMYFUNCTION("""COMPUTED_VALUE"""),"Quizzes")</f>
        <v>Quizzes</v>
      </c>
      <c r="C19" s="73" t="b">
        <f>IFERROR(__xludf.DUMMYFUNCTION("""COMPUTED_VALUE"""),TRUE)</f>
        <v>1</v>
      </c>
      <c r="D19" s="73" t="str">
        <f>IFERROR(__xludf.DUMMYFUNCTION("""COMPUTED_VALUE"""),"Correct responses match with ""Correct"" indications in feedback.")</f>
        <v>Correct responses match with "Correct" indications in feedback.</v>
      </c>
      <c r="E19" s="68"/>
      <c r="F19" s="96"/>
      <c r="G19" s="69"/>
      <c r="H19" s="97"/>
      <c r="I19" s="75"/>
    </row>
    <row r="20" ht="115.5" customHeight="1">
      <c r="A20" s="94"/>
      <c r="B20" s="95" t="str">
        <f>IFERROR(__xludf.DUMMYFUNCTION("""COMPUTED_VALUE"""),"Staff-Graded Assignments")</f>
        <v>Staff-Graded Assignments</v>
      </c>
      <c r="C20" s="73" t="b">
        <f>IFERROR(__xludf.DUMMYFUNCTION("""COMPUTED_VALUE"""),TRUE)</f>
        <v>1</v>
      </c>
      <c r="D20" s="73" t="str">
        <f>IFERROR(__xludf.DUMMYFUNCTION("""COMPUTED_VALUE"""),"
Staff Graded Assessment Instructions are detailed enough for learners to understand assessment expectations including: 
1) Explicit directions for each part of the assessment 
2) What submission file format is required for each part of the assignment. A"&amp;"ll required assets attached to the assessment are working when clicked.")</f>
        <v>
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v>
      </c>
      <c r="E20" s="68"/>
      <c r="F20" s="96"/>
      <c r="G20" s="69"/>
      <c r="H20" s="97"/>
      <c r="I20" s="75"/>
    </row>
    <row r="21" ht="39.0" customHeight="1">
      <c r="A21" s="94"/>
      <c r="B21" s="95" t="str">
        <f>IFERROR(__xludf.DUMMYFUNCTION("""COMPUTED_VALUE"""),"LTI")</f>
        <v>LTI</v>
      </c>
      <c r="C21" s="73" t="b">
        <f>IFERROR(__xludf.DUMMYFUNCTION("""COMPUTED_VALUE"""),TRUE)</f>
        <v>1</v>
      </c>
      <c r="D21" s="73" t="str">
        <f>IFERROR(__xludf.DUMMYFUNCTION("""COMPUTED_VALUE"""),"LTIs launch appropriately into a learning activiity, without surfacing any errors")</f>
        <v>LTIs launch appropriately into a learning activiity, without surfacing any errors</v>
      </c>
      <c r="E21" s="68"/>
      <c r="F21" s="96"/>
      <c r="G21" s="69"/>
      <c r="H21" s="97"/>
      <c r="I21" s="75"/>
    </row>
    <row r="22" ht="42.0" customHeight="1">
      <c r="A22" s="94"/>
      <c r="B22" s="95" t="str">
        <f>IFERROR(__xludf.DUMMYFUNCTION("""COMPUTED_VALUE"""),"Programming Assignments")</f>
        <v>Programming Assignments</v>
      </c>
      <c r="C22" s="67" t="b">
        <f>IFERROR(__xludf.DUMMYFUNCTION("""COMPUTED_VALUE"""),TRUE)</f>
        <v>1</v>
      </c>
      <c r="D22" s="73" t="str">
        <f>IFERROR(__xludf.DUMMYFUNCTION("""COMPUTED_VALUE"""),"All solutions files submit successfully against the graders, and deliver expected scores and feedback without unexpected errors")</f>
        <v>All solutions files submit successfully against the graders, and deliver expected scores and feedback without unexpected errors</v>
      </c>
      <c r="E22" s="68"/>
      <c r="F22" s="96"/>
      <c r="G22" s="69"/>
      <c r="H22" s="97"/>
    </row>
    <row r="23" ht="50.25" customHeight="1">
      <c r="A23" s="94"/>
      <c r="B23" s="95" t="str">
        <f>IFERROR(__xludf.DUMMYFUNCTION("""COMPUTED_VALUE"""),"Programming Assignments")</f>
        <v>Programming Assignments</v>
      </c>
      <c r="C23" s="67" t="b">
        <f>IFERROR(__xludf.DUMMYFUNCTION("""COMPUTED_VALUE"""),TRUE)</f>
        <v>1</v>
      </c>
      <c r="D23" s="73" t="str">
        <f>IFERROR(__xludf.DUMMYFUNCTION("""COMPUTED_VALUE"""),"Programming Assignment part total points values are set to be greater than 1, if you intend to provide partial points for the assessment without rounding")</f>
        <v>Programming Assignment part total points values are set to be greater than 1, if you intend to provide partial points for the assessment without rounding</v>
      </c>
      <c r="E23" s="68"/>
      <c r="F23" s="96"/>
      <c r="G23" s="69"/>
      <c r="H23" s="97"/>
    </row>
    <row r="24" ht="51.0" customHeight="1">
      <c r="A24" s="94"/>
      <c r="B24" s="95" t="str">
        <f>IFERROR(__xludf.DUMMYFUNCTION("""COMPUTED_VALUE"""),"Programming Assignments")</f>
        <v>Programming Assignments</v>
      </c>
      <c r="C24" s="73" t="b">
        <f>IFERROR(__xludf.DUMMYFUNCTION("""COMPUTED_VALUE"""),TRUE)</f>
        <v>1</v>
      </c>
      <c r="D24" s="73" t="str">
        <f>IFERROR(__xludf.DUMMYFUNCTION("""COMPUTED_VALUE"""),"All solutions files are named appropriately with the Assessment title, and are present in the Asset library in a .zip file called ""Assessment Solutions""")</f>
        <v>All solutions files are named appropriately with the Assessment title, and are present in the Asset library in a .zip file called "Assessment Solutions"</v>
      </c>
      <c r="E24" s="68"/>
      <c r="F24" s="96"/>
      <c r="G24" s="69"/>
      <c r="H24" s="97"/>
      <c r="I24" s="75"/>
    </row>
    <row r="25" ht="43.5" customHeight="1">
      <c r="A25" s="94"/>
      <c r="B25" s="95" t="str">
        <f>IFERROR(__xludf.DUMMYFUNCTION("""COMPUTED_VALUE"""),"Coursera Labs")</f>
        <v>Coursera Labs</v>
      </c>
      <c r="C25" s="67" t="b">
        <f>IFERROR(__xludf.DUMMYFUNCTION("""COMPUTED_VALUE"""),TRUE)</f>
        <v>1</v>
      </c>
      <c r="D25" s="73" t="str">
        <f>IFERROR(__xludf.DUMMYFUNCTION("""COMPUTED_VALUE"""),"All Notebooks item launch paths load a specific Notebook Assignment, instead of a general view")</f>
        <v>All Notebooks item launch paths load a specific Notebook Assignment, instead of a general view</v>
      </c>
      <c r="E25" s="68"/>
      <c r="F25" s="96"/>
      <c r="G25" s="69"/>
      <c r="H25" s="97"/>
      <c r="I25" s="75"/>
    </row>
    <row r="26" ht="88.5" customHeight="1">
      <c r="A26" s="94"/>
      <c r="B26" s="95" t="str">
        <f>IFERROR(__xludf.DUMMYFUNCTION("""COMPUTED_VALUE"""),"Coursera Labs")</f>
        <v>Coursera Labs</v>
      </c>
      <c r="C26" s="67" t="b">
        <f>IFERROR(__xludf.DUMMYFUNCTION("""COMPUTED_VALUE"""),TRUE)</f>
        <v>1</v>
      </c>
      <c r="D26" s="73" t="str">
        <f>IFERROR(__xludf.DUMMYFUNCTION("""COMPUTED_VALUE"""),"All Labs solutions files submit successfully against the graders, without delievering any Grading Failure Errors in Yellow Boxes which reference things like: 
- Memory limits
- Timeout
- Malformed feedback")</f>
        <v>All Labs solutions files submit successfully against the graders, without delievering any Grading Failure Errors in Yellow Boxes which reference things like: 
- Memory limits
- Timeout
- Malformed feedback</v>
      </c>
      <c r="E26" s="68"/>
      <c r="F26" s="96"/>
      <c r="G26" s="69"/>
      <c r="H26" s="97"/>
      <c r="I26" s="75"/>
    </row>
    <row r="27" ht="47.25" customHeight="1">
      <c r="A27" s="94"/>
      <c r="B27" s="95" t="str">
        <f>IFERROR(__xludf.DUMMYFUNCTION("""COMPUTED_VALUE"""),"Coursera Labs")</f>
        <v>Coursera Labs</v>
      </c>
      <c r="C27" s="67" t="b">
        <f>IFERROR(__xludf.DUMMYFUNCTION("""COMPUTED_VALUE"""),TRUE)</f>
        <v>1</v>
      </c>
      <c r="D27" s="73" t="str">
        <f>IFERROR(__xludf.DUMMYFUNCTION("""COMPUTED_VALUE"""),".hidden file notebooks and solutions are not present in the learner workspace upon launch")</f>
        <v>.hidden file notebooks and solutions are not present in the learner workspace upon launch</v>
      </c>
      <c r="E27" s="68"/>
      <c r="F27" s="96"/>
      <c r="G27" s="69"/>
      <c r="H27" s="97"/>
      <c r="I27" s="84"/>
    </row>
    <row r="28" ht="47.25" customHeight="1">
      <c r="A28" s="94"/>
      <c r="B28" s="95"/>
      <c r="C28" s="67"/>
      <c r="D28" s="73"/>
      <c r="E28" s="68"/>
      <c r="F28" s="96"/>
      <c r="G28" s="69"/>
      <c r="H28" s="97"/>
      <c r="I28" s="75"/>
    </row>
    <row r="29" ht="47.25" customHeight="1">
      <c r="A29" s="94"/>
      <c r="B29" s="95"/>
      <c r="C29" s="95"/>
      <c r="D29" s="95"/>
      <c r="E29" s="95"/>
      <c r="F29" s="95"/>
      <c r="G29" s="95"/>
      <c r="H29" s="97"/>
      <c r="I29" s="75"/>
    </row>
    <row r="30" ht="47.25" customHeight="1">
      <c r="A30" s="94"/>
      <c r="B30" s="95"/>
      <c r="C30" s="95"/>
      <c r="D30" s="95"/>
      <c r="E30" s="95"/>
      <c r="F30" s="95"/>
      <c r="G30" s="95"/>
      <c r="H30" s="97"/>
      <c r="I30" s="75"/>
    </row>
    <row r="31" ht="47.25" customHeight="1">
      <c r="A31" s="94"/>
      <c r="B31" s="95"/>
      <c r="C31" s="95"/>
      <c r="D31" s="95"/>
      <c r="E31" s="95"/>
      <c r="F31" s="95"/>
      <c r="G31" s="95"/>
      <c r="H31" s="97"/>
      <c r="I31" s="75"/>
    </row>
    <row r="32" ht="47.25" customHeight="1">
      <c r="A32" s="94"/>
      <c r="B32" s="95"/>
      <c r="C32" s="95"/>
      <c r="D32" s="95"/>
      <c r="E32" s="95"/>
      <c r="F32" s="95"/>
      <c r="G32" s="95"/>
      <c r="H32" s="97"/>
      <c r="I32" s="75"/>
    </row>
  </sheetData>
  <mergeCells count="3">
    <mergeCell ref="B2:H2"/>
    <mergeCell ref="B3:D3"/>
    <mergeCell ref="B5:D7"/>
  </mergeCells>
  <conditionalFormatting sqref="F5">
    <cfRule type="cellIs" dxfId="2" priority="1" operator="equal">
      <formula>"Course Team - QA In Progress"</formula>
    </cfRule>
  </conditionalFormatting>
  <conditionalFormatting sqref="F4:F9 G4:G8 F12:F28 G13:G28">
    <cfRule type="cellIs" dxfId="0" priority="2" operator="equal">
      <formula>"QA Complete: Updates Needed"</formula>
    </cfRule>
  </conditionalFormatting>
  <conditionalFormatting sqref="F4:F9 G4:G8 F12:F28 G13:G28">
    <cfRule type="cellIs" dxfId="1" priority="3" operator="equal">
      <formula>"QA Not Started"</formula>
    </cfRule>
  </conditionalFormatting>
  <conditionalFormatting sqref="F4:F9 G4:G8 F12:F28 G13:G28">
    <cfRule type="cellIs" dxfId="2" priority="4" operator="equal">
      <formula>"QA In Progress"</formula>
    </cfRule>
  </conditionalFormatting>
  <conditionalFormatting sqref="F4:F9 G4:G8 F12:F28 G13:G28">
    <cfRule type="cellIs" dxfId="3" priority="5" operator="equal">
      <formula>"QA Complete: All Items Passed"</formula>
    </cfRule>
  </conditionalFormatting>
  <conditionalFormatting sqref="F3:F9 G3:G8 F12:F28 G13:G28">
    <cfRule type="cellIs" dxfId="4" priority="6" operator="equal">
      <formula>"Will Not Implement"</formula>
    </cfRule>
  </conditionalFormatting>
  <dataValidations>
    <dataValidation type="list" allowBlank="1" sqref="F12:G32">
      <formula1>"QA Not Started,QA In Progress,QA Complete: Updates Needed,QA Complete: All Items Passed,Will Not Implement"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29"/>
    <col customWidth="1" min="2" max="2" width="22.14"/>
    <col customWidth="1" hidden="1" min="3" max="3" width="1.14"/>
    <col customWidth="1" min="4" max="4" width="74.43"/>
    <col customWidth="1" min="5" max="5" width="2.57"/>
    <col customWidth="1" min="6" max="6" width="46.29"/>
    <col customWidth="1" min="7" max="7" width="2.43"/>
    <col customWidth="1" min="8" max="8" width="41.43"/>
    <col customWidth="1" min="9" max="10" width="24.57"/>
    <col customWidth="1" min="11" max="11" width="43.0"/>
    <col customWidth="1" min="12" max="12" width="12.86"/>
  </cols>
  <sheetData>
    <row r="1">
      <c r="A1" s="44"/>
      <c r="B1" s="45"/>
      <c r="C1" s="44"/>
      <c r="D1" s="99"/>
      <c r="E1" s="44"/>
      <c r="F1" s="44"/>
      <c r="G1" s="44"/>
      <c r="H1" s="44"/>
      <c r="I1" s="100"/>
      <c r="J1" s="100"/>
      <c r="K1" s="44"/>
      <c r="L1" s="44"/>
    </row>
    <row r="2" ht="48.0" customHeight="1">
      <c r="A2" s="44"/>
      <c r="B2" s="46" t="s">
        <v>65</v>
      </c>
      <c r="I2" s="101"/>
      <c r="J2" s="101"/>
      <c r="K2" s="46"/>
      <c r="L2" s="47"/>
    </row>
    <row r="3" ht="22.5" customHeight="1">
      <c r="A3" s="44"/>
      <c r="B3" s="48" t="s">
        <v>30</v>
      </c>
      <c r="E3" s="48"/>
      <c r="F3" s="50" t="s">
        <v>66</v>
      </c>
      <c r="G3" s="50"/>
      <c r="H3" s="51"/>
      <c r="I3" s="102"/>
      <c r="J3" s="102"/>
      <c r="K3" s="51"/>
      <c r="L3" s="52"/>
    </row>
    <row r="4" ht="19.5" customHeight="1">
      <c r="A4" s="53"/>
      <c r="B4" s="103" t="s">
        <v>67</v>
      </c>
      <c r="D4" s="104"/>
      <c r="F4" s="68"/>
      <c r="G4" s="56"/>
      <c r="H4" s="57"/>
      <c r="I4" s="105"/>
      <c r="J4" s="105"/>
      <c r="K4" s="57"/>
      <c r="L4" s="58"/>
    </row>
    <row r="5" ht="35.25" customHeight="1">
      <c r="A5" s="53"/>
      <c r="B5" s="88" t="s">
        <v>68</v>
      </c>
      <c r="E5" s="59"/>
      <c r="F5" s="56" t="s">
        <v>35</v>
      </c>
      <c r="G5" s="56"/>
      <c r="H5" s="57">
        <f>COUNTIF(F13:F559,"QA In Progress")</f>
        <v>0</v>
      </c>
      <c r="I5" s="105"/>
      <c r="J5" s="105"/>
      <c r="K5" s="57"/>
    </row>
    <row r="6" ht="35.25" customHeight="1">
      <c r="A6" s="53"/>
      <c r="F6" s="56" t="s">
        <v>36</v>
      </c>
      <c r="G6" s="56"/>
      <c r="H6" s="57">
        <f>COUNTIF(F13:F559,"QA Complete: Updates Needed")</f>
        <v>0</v>
      </c>
      <c r="I6" s="105"/>
      <c r="J6" s="105"/>
      <c r="K6" s="57"/>
    </row>
    <row r="7" ht="35.25" customHeight="1">
      <c r="A7" s="53"/>
      <c r="F7" s="56" t="s">
        <v>37</v>
      </c>
      <c r="G7" s="56"/>
      <c r="H7" s="57">
        <f>COUNTIF(F13:F559,"QA Complete: All Items Passed")</f>
        <v>0</v>
      </c>
      <c r="I7" s="105"/>
      <c r="J7" s="105"/>
      <c r="K7" s="57"/>
    </row>
    <row r="8" ht="42.0" customHeight="1">
      <c r="A8" s="53"/>
      <c r="F8" s="60" t="s">
        <v>38</v>
      </c>
      <c r="G8" s="56"/>
      <c r="H8" s="57">
        <f>COUNTIF(F13:F559,"Will Not Implement")</f>
        <v>0</v>
      </c>
      <c r="I8" s="105"/>
      <c r="J8" s="105"/>
      <c r="K8" s="57"/>
    </row>
    <row r="9" ht="24.0" customHeight="1">
      <c r="A9" s="53"/>
      <c r="B9" s="89" t="s">
        <v>63</v>
      </c>
      <c r="C9" s="58"/>
      <c r="D9" s="106" t="str">
        <f>'How to Use this Resource'!K12</f>
        <v>Example Instructor, example@gmail.com</v>
      </c>
      <c r="F9" s="60" t="s">
        <v>33</v>
      </c>
      <c r="G9" s="58"/>
      <c r="H9" s="57">
        <f>COUNTIF(F13:F559,"QA Not Started")</f>
        <v>0</v>
      </c>
      <c r="I9" s="107"/>
      <c r="J9" s="107"/>
      <c r="K9" s="58"/>
      <c r="L9" s="58"/>
    </row>
    <row r="10" ht="24.0" customHeight="1">
      <c r="A10" s="53"/>
      <c r="B10" s="89" t="s">
        <v>8</v>
      </c>
      <c r="C10" s="91"/>
      <c r="D10" s="91" t="str">
        <f>'How to Use this Resource'!K10</f>
        <v/>
      </c>
      <c r="F10" s="58"/>
      <c r="G10" s="58"/>
      <c r="H10" s="58"/>
      <c r="I10" s="107"/>
      <c r="J10" s="107"/>
      <c r="K10" s="58"/>
      <c r="L10" s="58"/>
    </row>
    <row r="11" ht="24.0" customHeight="1">
      <c r="A11" s="53"/>
      <c r="B11" s="89"/>
      <c r="C11" s="91"/>
      <c r="D11" s="91"/>
      <c r="F11" s="58"/>
      <c r="G11" s="58"/>
      <c r="H11" s="58"/>
      <c r="I11" s="102"/>
      <c r="J11" s="102"/>
      <c r="K11" s="102"/>
      <c r="L11" s="58"/>
    </row>
    <row r="12" ht="32.25" customHeight="1">
      <c r="A12" s="61"/>
      <c r="B12" s="62" t="s">
        <v>39</v>
      </c>
      <c r="C12" s="62"/>
      <c r="D12" s="108" t="s">
        <v>40</v>
      </c>
      <c r="E12" s="62"/>
      <c r="F12" s="62" t="s">
        <v>64</v>
      </c>
      <c r="G12" s="62"/>
      <c r="H12" s="63" t="s">
        <v>42</v>
      </c>
      <c r="I12" s="109" t="s">
        <v>69</v>
      </c>
      <c r="J12" s="109" t="s">
        <v>70</v>
      </c>
      <c r="K12" s="110" t="s">
        <v>71</v>
      </c>
      <c r="L12" s="64"/>
    </row>
    <row r="13" ht="66.0" customHeight="1">
      <c r="A13" s="94"/>
      <c r="B13" s="95" t="str">
        <f>IFERROR(__xludf.DUMMYFUNCTION("FILTER('Do Not Delete'!A93:D141,'Do Not Delete'!B93:B141=TRUE)"),"General Settings")</f>
        <v>General Settings</v>
      </c>
      <c r="C13" s="67" t="b">
        <f>IFERROR(__xludf.DUMMYFUNCTION("""COMPUTED_VALUE"""),TRUE)</f>
        <v>1</v>
      </c>
      <c r="D13" s="73" t="str">
        <f>IFERROR(__xludf.DUMMYFUNCTION("""COMPUTED_VALUE"""),"There is one graded technical assignment each week. This can include quizzes with code blocks and programming assignments, as long as there is active programming involved")</f>
        <v>There is one graded technical assignment each week. This can include quizzes with code blocks and programming assignments, as long as there is active programming involved</v>
      </c>
      <c r="E13" s="68"/>
      <c r="F13" s="96"/>
      <c r="G13" s="68"/>
      <c r="H13" s="111"/>
      <c r="I13" s="112"/>
      <c r="J13" s="112"/>
      <c r="K13" s="97"/>
    </row>
    <row r="14" ht="44.25" customHeight="1">
      <c r="A14" s="94"/>
      <c r="B14" s="95" t="str">
        <f>IFERROR(__xludf.DUMMYFUNCTION("""COMPUTED_VALUE"""),"General Settings")</f>
        <v>General Settings</v>
      </c>
      <c r="C14" s="67" t="b">
        <f>IFERROR(__xludf.DUMMYFUNCTION("""COMPUTED_VALUE"""),TRUE)</f>
        <v>1</v>
      </c>
      <c r="D14" s="73" t="str">
        <f>IFERROR(__xludf.DUMMYFUNCTION("""COMPUTED_VALUE"""),"A troubleshooting discussion forum is present for each graded programming assessment")</f>
        <v>A troubleshooting discussion forum is present for each graded programming assessment</v>
      </c>
      <c r="E14" s="68"/>
      <c r="F14" s="96"/>
      <c r="G14" s="69"/>
      <c r="H14" s="111"/>
      <c r="I14" s="113"/>
      <c r="J14" s="113"/>
      <c r="K14" s="111"/>
    </row>
    <row r="15" ht="58.5" customHeight="1">
      <c r="A15" s="94"/>
      <c r="B15" s="95" t="str">
        <f>IFERROR(__xludf.DUMMYFUNCTION("""COMPUTED_VALUE"""),"General Settings")</f>
        <v>General Settings</v>
      </c>
      <c r="C15" s="67" t="b">
        <f>IFERROR(__xludf.DUMMYFUNCTION("""COMPUTED_VALUE"""),TRUE)</f>
        <v>1</v>
      </c>
      <c r="D15" s="73" t="str">
        <f>IFERROR(__xludf.DUMMYFUNCTION("""COMPUTED_VALUE"""),"Software and hardware pre-requisites are mentioned on the Course Description Page and Specialization Description page (where applicable) and match the needs of your content")</f>
        <v>Software and hardware pre-requisites are mentioned on the Course Description Page and Specialization Description page (where applicable) and match the needs of your content</v>
      </c>
      <c r="E15" s="68"/>
      <c r="F15" s="96"/>
      <c r="G15" s="69"/>
      <c r="H15" s="111"/>
      <c r="I15" s="113"/>
      <c r="J15" s="113"/>
      <c r="K15" s="111"/>
    </row>
    <row r="16" ht="62.25" customHeight="1">
      <c r="A16" s="94"/>
      <c r="B16" s="95" t="str">
        <f>IFERROR(__xludf.DUMMYFUNCTION("""COMPUTED_VALUE"""),"General Settings")</f>
        <v>General Settings</v>
      </c>
      <c r="C16" s="73" t="b">
        <f>IFERROR(__xludf.DUMMYFUNCTION("""COMPUTED_VALUE"""),TRUE)</f>
        <v>1</v>
      </c>
      <c r="D16" s="73" t="str">
        <f>IFERROR(__xludf.DUMMYFUNCTION("""COMPUTED_VALUE"""),"Pre-Requisite Course Knowledge is listed on your Course Description Page, Specialization Description page (where applicable), and in a reading early in the course. Verify that these are inclusive of skills needed to be successful in your course content.")</f>
        <v>Pre-Requisite Course Knowledge is listed on your Course Description Page, Specialization Description page (where applicable), and in a reading early in the course. Verify that these are inclusive of skills needed to be successful in your course content.</v>
      </c>
      <c r="E16" s="68"/>
      <c r="F16" s="96" t="str">
        <f>'Minimum Tech Assessment QA - Pr'!F12</f>
        <v/>
      </c>
      <c r="G16" s="69"/>
      <c r="H16" s="111" t="str">
        <f>'Minimum Tech Assessment QA - Pr'!H12</f>
        <v/>
      </c>
      <c r="I16" s="113"/>
      <c r="J16" s="113"/>
      <c r="K16" s="111"/>
      <c r="L16" s="75"/>
    </row>
    <row r="17" ht="40.5" customHeight="1">
      <c r="A17" s="94"/>
      <c r="B17" s="95" t="str">
        <f>IFERROR(__xludf.DUMMYFUNCTION("""COMPUTED_VALUE"""),"General Settings")</f>
        <v>General Settings</v>
      </c>
      <c r="C17" s="73" t="b">
        <f>IFERROR(__xludf.DUMMYFUNCTION("""COMPUTED_VALUE"""),TRUE)</f>
        <v>1</v>
      </c>
      <c r="D17" s="73" t="str">
        <f>IFERROR(__xludf.DUMMYFUNCTION("""COMPUTED_VALUE"""),"All assessment items are complete and published - please indicate any remaining items you are aware of that will need adjustments up until launch.")</f>
        <v>All assessment items are complete and published - please indicate any remaining items you are aware of that will need adjustments up until launch.</v>
      </c>
      <c r="E17" s="68"/>
      <c r="F17" s="96" t="str">
        <f>'Minimum Tech Assessment QA - Pr'!F13</f>
        <v/>
      </c>
      <c r="G17" s="69"/>
      <c r="H17" s="111" t="str">
        <f>'Minimum Tech Assessment QA - Pr'!H13</f>
        <v/>
      </c>
      <c r="I17" s="113"/>
      <c r="J17" s="113"/>
      <c r="K17" s="111"/>
      <c r="L17" s="75"/>
    </row>
    <row r="18" ht="43.5" customHeight="1">
      <c r="A18" s="94"/>
      <c r="B18" s="95" t="str">
        <f>IFERROR(__xludf.DUMMYFUNCTION("""COMPUTED_VALUE"""),"General Settings")</f>
        <v>General Settings</v>
      </c>
      <c r="C18" s="67" t="b">
        <f>IFERROR(__xludf.DUMMYFUNCTION("""COMPUTED_VALUE"""),TRUE)</f>
        <v>1</v>
      </c>
      <c r="D18" s="73" t="str">
        <f>IFERROR(__xludf.DUMMYFUNCTION("""COMPUTED_VALUE"""),"Instructions for various devices are provided for assessments which require downloading software and applications on local machines. This includes at minimum instructions for setup on MacOS and Windows")</f>
        <v>Instructions for various devices are provided for assessments which require downloading software and applications on local machines. This includes at minimum instructions for setup on MacOS and Windows</v>
      </c>
      <c r="E18" s="98"/>
      <c r="F18" s="96" t="str">
        <f>'Minimum Tech Assessment QA - Pr'!F14</f>
        <v/>
      </c>
      <c r="G18" s="69"/>
      <c r="H18" s="111" t="str">
        <f>'Minimum Tech Assessment QA - Pr'!H14</f>
        <v/>
      </c>
      <c r="I18" s="113"/>
      <c r="J18" s="113"/>
      <c r="K18" s="111"/>
    </row>
    <row r="19" ht="32.25" customHeight="1">
      <c r="A19" s="94"/>
      <c r="B19" s="95" t="str">
        <f>IFERROR(__xludf.DUMMYFUNCTION("""COMPUTED_VALUE"""),"General Settings")</f>
        <v>General Settings</v>
      </c>
      <c r="C19" s="77" t="b">
        <f>IFERROR(__xludf.DUMMYFUNCTION("""COMPUTED_VALUE"""),TRUE)</f>
        <v>1</v>
      </c>
      <c r="D19" s="73" t="str">
        <f>IFERROR(__xludf.DUMMYFUNCTION("""COMPUTED_VALUE"""),"All assessments have an appropriately assigned percentage in the Grading Formula")</f>
        <v>All assessments have an appropriately assigned percentage in the Grading Formula</v>
      </c>
      <c r="E19" s="78"/>
      <c r="F19" s="96" t="str">
        <f>'Minimum Tech Assessment QA - Pr'!F15</f>
        <v/>
      </c>
      <c r="G19" s="69"/>
      <c r="H19" s="111" t="str">
        <f>'Minimum Tech Assessment QA - Pr'!H15</f>
        <v/>
      </c>
      <c r="I19" s="113"/>
      <c r="J19" s="113"/>
      <c r="K19" s="111"/>
      <c r="L19" s="75"/>
    </row>
    <row r="20" ht="38.25" customHeight="1">
      <c r="A20" s="94"/>
      <c r="B20" s="95" t="str">
        <f>IFERROR(__xludf.DUMMYFUNCTION("""COMPUTED_VALUE"""),"Code Blocks")</f>
        <v>Code Blocks</v>
      </c>
      <c r="C20" s="73" t="b">
        <f>IFERROR(__xludf.DUMMYFUNCTION("""COMPUTED_VALUE"""),TRUE)</f>
        <v>1</v>
      </c>
      <c r="D20" s="73" t="str">
        <f>IFERROR(__xludf.DUMMYFUNCTION("""COMPUTED_VALUE"""),"Code Blocks have starter code within them - none are blank screens to start")</f>
        <v>Code Blocks have starter code within them - none are blank screens to start</v>
      </c>
      <c r="E20" s="68"/>
      <c r="F20" s="96"/>
      <c r="G20" s="69"/>
      <c r="H20" s="111"/>
      <c r="I20" s="113"/>
      <c r="J20" s="113"/>
      <c r="K20" s="111"/>
      <c r="L20" s="75"/>
    </row>
    <row r="21" ht="62.25" customHeight="1">
      <c r="A21" s="94"/>
      <c r="B21" s="95" t="str">
        <f>IFERROR(__xludf.DUMMYFUNCTION("""COMPUTED_VALUE"""),"Code Blocks")</f>
        <v>Code Blocks</v>
      </c>
      <c r="C21" s="73" t="b">
        <f>IFERROR(__xludf.DUMMYFUNCTION("""COMPUTED_VALUE"""),TRUE)</f>
        <v>1</v>
      </c>
      <c r="D21" s="73" t="str">
        <f>IFERROR(__xludf.DUMMYFUNCTION("""COMPUTED_VALUE"""),"All cells run correctly with solutions, and deliver expected ""Correct"" and anticipated ""incorrect"" feedback, with no unexpected errors")</f>
        <v>All cells run correctly with solutions, and deliver expected "Correct" and anticipated "incorrect" feedback, with no unexpected errors</v>
      </c>
      <c r="E21" s="68"/>
      <c r="F21" s="96" t="str">
        <f>'Minimum Tech Assessment QA - Pr'!F16</f>
        <v/>
      </c>
      <c r="G21" s="69"/>
      <c r="H21" s="111" t="str">
        <f>'Minimum Tech Assessment QA - Pr'!H16</f>
        <v/>
      </c>
      <c r="I21" s="113"/>
      <c r="J21" s="113"/>
      <c r="K21" s="111"/>
      <c r="L21" s="75"/>
    </row>
    <row r="22" ht="39.0" customHeight="1">
      <c r="A22" s="94"/>
      <c r="B22" s="95" t="str">
        <f>IFERROR(__xludf.DUMMYFUNCTION("""COMPUTED_VALUE"""),"Code Blocks")</f>
        <v>Code Blocks</v>
      </c>
      <c r="C22" s="73" t="b">
        <f>IFERROR(__xludf.DUMMYFUNCTION("""COMPUTED_VALUE"""),TRUE)</f>
        <v>1</v>
      </c>
      <c r="D22" s="73" t="str">
        <f>IFERROR(__xludf.DUMMYFUNCTION("""COMPUTED_VALUE"""),"Code Blocks do not deliver any blank outputs when ""Run"" with solutions code in either ungraded items or graded quizzes")</f>
        <v>Code Blocks do not deliver any blank outputs when "Run" with solutions code in either ungraded items or graded quizzes</v>
      </c>
      <c r="E22" s="68"/>
      <c r="F22" s="96"/>
      <c r="G22" s="69"/>
      <c r="H22" s="111"/>
      <c r="I22" s="113"/>
      <c r="J22" s="113"/>
      <c r="K22" s="111"/>
      <c r="L22" s="75"/>
    </row>
    <row r="23" ht="42.0" customHeight="1">
      <c r="A23" s="94"/>
      <c r="B23" s="95" t="str">
        <f>IFERROR(__xludf.DUMMYFUNCTION("""COMPUTED_VALUE"""),"Code Blocks")</f>
        <v>Code Blocks</v>
      </c>
      <c r="C23" s="67" t="b">
        <f>IFERROR(__xludf.DUMMYFUNCTION("""COMPUTED_VALUE"""),TRUE)</f>
        <v>1</v>
      </c>
      <c r="D23" s="73" t="str">
        <f>IFERROR(__xludf.DUMMYFUNCTION("""COMPUTED_VALUE"""),"Graded Code Blocks do not deliver ""No Output"" when solutions code is run")</f>
        <v>Graded Code Blocks do not deliver "No Output" when solutions code is run</v>
      </c>
      <c r="E23" s="68"/>
      <c r="F23" s="96"/>
      <c r="G23" s="69"/>
      <c r="H23" s="111"/>
      <c r="I23" s="113"/>
      <c r="J23" s="113"/>
      <c r="K23" s="111"/>
    </row>
    <row r="24" ht="50.25" customHeight="1">
      <c r="A24" s="94"/>
      <c r="B24" s="95" t="str">
        <f>IFERROR(__xludf.DUMMYFUNCTION("""COMPUTED_VALUE"""),"Code Blocks")</f>
        <v>Code Blocks</v>
      </c>
      <c r="C24" s="67" t="b">
        <f>IFERROR(__xludf.DUMMYFUNCTION("""COMPUTED_VALUE"""),TRUE)</f>
        <v>1</v>
      </c>
      <c r="D24" s="73" t="str">
        <f>IFERROR(__xludf.DUMMYFUNCTION("""COMPUTED_VALUE"""),"Graded Code Blocks include both correct and incorrect helpful feedback")</f>
        <v>Graded Code Blocks include both correct and incorrect helpful feedback</v>
      </c>
      <c r="E24" s="68"/>
      <c r="F24" s="96"/>
      <c r="G24" s="69"/>
      <c r="H24" s="111"/>
      <c r="I24" s="113"/>
      <c r="J24" s="113"/>
      <c r="K24" s="111"/>
    </row>
    <row r="25" ht="51.0" customHeight="1">
      <c r="A25" s="94"/>
      <c r="B25" s="95" t="str">
        <f>IFERROR(__xludf.DUMMYFUNCTION("""COMPUTED_VALUE"""),"Code Blocks")</f>
        <v>Code Blocks</v>
      </c>
      <c r="C25" s="73" t="b">
        <f>IFERROR(__xludf.DUMMYFUNCTION("""COMPUTED_VALUE"""),TRUE)</f>
        <v>1</v>
      </c>
      <c r="D25" s="73" t="str">
        <f>IFERROR(__xludf.DUMMYFUNCTION("""COMPUTED_VALUE"""),"Any additional notes you'd like to include regarding Code Blocks?")</f>
        <v>Any additional notes you'd like to include regarding Code Blocks?</v>
      </c>
      <c r="E25" s="68"/>
      <c r="F25" s="96" t="str">
        <f>'Minimum Tech Assessment QA - Pr'!F17</f>
        <v/>
      </c>
      <c r="G25" s="69"/>
      <c r="H25" s="111" t="str">
        <f>'Minimum Tech Assessment QA - Pr'!H17</f>
        <v/>
      </c>
      <c r="I25" s="113"/>
      <c r="J25" s="113"/>
      <c r="K25" s="111"/>
      <c r="L25" s="75"/>
    </row>
    <row r="26" ht="43.5" customHeight="1">
      <c r="A26" s="94"/>
      <c r="B26" s="95" t="str">
        <f>IFERROR(__xludf.DUMMYFUNCTION("""COMPUTED_VALUE"""),"Plugins")</f>
        <v>Plugins</v>
      </c>
      <c r="C26" s="67" t="b">
        <f>IFERROR(__xludf.DUMMYFUNCTION("""COMPUTED_VALUE"""),TRUE)</f>
        <v>1</v>
      </c>
      <c r="D26" s="73" t="str">
        <f>IFERROR(__xludf.DUMMYFUNCTION("""COMPUTED_VALUE"""),"Plugins allow for pop ups and expand where required as part of the learning activity")</f>
        <v>Plugins allow for pop ups and expand where required as part of the learning activity</v>
      </c>
      <c r="E26" s="68"/>
      <c r="F26" s="96" t="str">
        <f>'Minimum Tech Assessment QA - Pr'!F18</f>
        <v/>
      </c>
      <c r="G26" s="69"/>
      <c r="H26" s="111" t="str">
        <f>'Minimum Tech Assessment QA - Pr'!H18</f>
        <v/>
      </c>
      <c r="I26" s="113"/>
      <c r="J26" s="113"/>
      <c r="K26" s="111"/>
      <c r="L26" s="75"/>
    </row>
    <row r="27" ht="88.5" customHeight="1">
      <c r="A27" s="94"/>
      <c r="B27" s="95" t="str">
        <f>IFERROR(__xludf.DUMMYFUNCTION("""COMPUTED_VALUE"""),"Plugins")</f>
        <v>Plugins</v>
      </c>
      <c r="C27" s="95" t="b">
        <f>IFERROR(__xludf.DUMMYFUNCTION("""COMPUTED_VALUE"""),TRUE)</f>
        <v>1</v>
      </c>
      <c r="D27" s="114" t="str">
        <f>IFERROR(__xludf.DUMMYFUNCTION("""COMPUTED_VALUE"""),"All Plugin iFrames Load appropriately in-browser")</f>
        <v>All Plugin iFrames Load appropriately in-browser</v>
      </c>
      <c r="E27" s="68"/>
      <c r="F27" s="96"/>
      <c r="G27" s="69"/>
      <c r="H27" s="111"/>
      <c r="I27" s="113"/>
      <c r="J27" s="113"/>
      <c r="K27" s="111"/>
      <c r="L27" s="75"/>
    </row>
    <row r="28" ht="47.25" customHeight="1">
      <c r="A28" s="115"/>
      <c r="B28" s="95" t="str">
        <f>IFERROR(__xludf.DUMMYFUNCTION("""COMPUTED_VALUE"""),"Plugins")</f>
        <v>Plugins</v>
      </c>
      <c r="C28" s="95" t="b">
        <f>IFERROR(__xludf.DUMMYFUNCTION("""COMPUTED_VALUE"""),TRUE)</f>
        <v>1</v>
      </c>
      <c r="D28" s="114" t="str">
        <f>IFERROR(__xludf.DUMMYFUNCTION("""COMPUTED_VALUE"""),"All Plugin iFrames Load appropriately on Safari, Chrome, Firefox, and Internet Explorer and are designed for mobile devices")</f>
        <v>All Plugin iFrames Load appropriately on Safari, Chrome, Firefox, and Internet Explorer and are designed for mobile devices</v>
      </c>
      <c r="E28" s="68"/>
      <c r="F28" s="96"/>
      <c r="G28" s="69"/>
      <c r="H28" s="111"/>
      <c r="I28" s="113"/>
      <c r="J28" s="113"/>
      <c r="K28" s="111"/>
      <c r="L28" s="75"/>
    </row>
    <row r="29" ht="47.25" customHeight="1">
      <c r="A29" s="115"/>
      <c r="B29" s="95" t="str">
        <f>IFERROR(__xludf.DUMMYFUNCTION("""COMPUTED_VALUE"""),"Plugins")</f>
        <v>Plugins</v>
      </c>
      <c r="C29" s="95" t="b">
        <f>IFERROR(__xludf.DUMMYFUNCTION("""COMPUTED_VALUE"""),TRUE)</f>
        <v>1</v>
      </c>
      <c r="D29" s="114" t="str">
        <f>IFERROR(__xludf.DUMMYFUNCTION("""COMPUTED_VALUE"""),"Graded Plugins have clear expectations for learner actions")</f>
        <v>Graded Plugins have clear expectations for learner actions</v>
      </c>
      <c r="E29" s="68"/>
      <c r="F29" s="96"/>
      <c r="G29" s="69"/>
      <c r="H29" s="111"/>
      <c r="I29" s="113"/>
      <c r="J29" s="113"/>
      <c r="K29" s="111"/>
      <c r="L29" s="75"/>
    </row>
    <row r="30" ht="47.25" customHeight="1">
      <c r="A30" s="115"/>
      <c r="B30" s="95" t="str">
        <f>IFERROR(__xludf.DUMMYFUNCTION("""COMPUTED_VALUE"""),"Plugins")</f>
        <v>Plugins</v>
      </c>
      <c r="C30" s="95" t="b">
        <f>IFERROR(__xludf.DUMMYFUNCTION("""COMPUTED_VALUE"""),TRUE)</f>
        <v>1</v>
      </c>
      <c r="D30" s="114" t="str">
        <f>IFERROR(__xludf.DUMMYFUNCTION("""COMPUTED_VALUE"""),"Any additional notes you'd like to include regarding Plugins?")</f>
        <v>Any additional notes you'd like to include regarding Plugins?</v>
      </c>
      <c r="E30" s="68"/>
      <c r="F30" s="96"/>
      <c r="G30" s="69"/>
      <c r="H30" s="111"/>
      <c r="I30" s="113"/>
      <c r="J30" s="113"/>
      <c r="K30" s="111"/>
      <c r="L30" s="75"/>
    </row>
    <row r="31" ht="47.25" customHeight="1">
      <c r="A31" s="115"/>
      <c r="B31" s="95" t="str">
        <f>IFERROR(__xludf.DUMMYFUNCTION("""COMPUTED_VALUE"""),"Quizzes")</f>
        <v>Quizzes</v>
      </c>
      <c r="C31" s="95" t="b">
        <f>IFERROR(__xludf.DUMMYFUNCTION("""COMPUTED_VALUE"""),TRUE)</f>
        <v>1</v>
      </c>
      <c r="D31" s="114" t="str">
        <f>IFERROR(__xludf.DUMMYFUNCTION("""COMPUTED_VALUE"""),"Required Course Assets have accessible options or alternatives")</f>
        <v>Required Course Assets have accessible options or alternatives</v>
      </c>
      <c r="E31" s="68"/>
      <c r="F31" s="96"/>
      <c r="G31" s="69"/>
      <c r="H31" s="111"/>
      <c r="I31" s="113"/>
      <c r="J31" s="113"/>
      <c r="K31" s="111"/>
      <c r="L31" s="75"/>
    </row>
    <row r="32" ht="47.25" customHeight="1">
      <c r="A32" s="115"/>
      <c r="B32" s="95" t="str">
        <f>IFERROR(__xludf.DUMMYFUNCTION("""COMPUTED_VALUE"""),"Quizzes")</f>
        <v>Quizzes</v>
      </c>
      <c r="C32" s="95" t="b">
        <f>IFERROR(__xludf.DUMMYFUNCTION("""COMPUTED_VALUE"""),TRUE)</f>
        <v>1</v>
      </c>
      <c r="D32" s="114" t="str">
        <f>IFERROR(__xludf.DUMMYFUNCTION("""COMPUTED_VALUE"""),"Regex, free text, and numeric free response ""correct answers"" account for common possible variations in learner response.")</f>
        <v>Regex, free text, and numeric free response "correct answers" account for common possible variations in learner response.</v>
      </c>
      <c r="E32" s="68"/>
      <c r="F32" s="96" t="str">
        <f>'Minimum Tech Assessment QA - Pr'!F19</f>
        <v/>
      </c>
      <c r="G32" s="69"/>
      <c r="H32" s="111" t="str">
        <f>'Minimum Tech Assessment QA - Pr'!H19</f>
        <v/>
      </c>
      <c r="I32" s="113"/>
      <c r="J32" s="113"/>
      <c r="K32" s="111"/>
      <c r="L32" s="75"/>
    </row>
    <row r="33" ht="47.25" customHeight="1">
      <c r="A33" s="115"/>
      <c r="B33" s="95" t="str">
        <f>IFERROR(__xludf.DUMMYFUNCTION("""COMPUTED_VALUE"""),"Quizzes")</f>
        <v>Quizzes</v>
      </c>
      <c r="C33" s="95" t="b">
        <f>IFERROR(__xludf.DUMMYFUNCTION("""COMPUTED_VALUE"""),TRUE)</f>
        <v>1</v>
      </c>
      <c r="D33" s="114" t="str">
        <f>IFERROR(__xludf.DUMMYFUNCTION("""COMPUTED_VALUE"""),"Feedback Type is set to Full when you have elaborate feedback entered in authoring")</f>
        <v>Feedback Type is set to Full when you have elaborate feedback entered in authoring</v>
      </c>
      <c r="E33" s="68"/>
      <c r="F33" s="96"/>
      <c r="G33" s="69"/>
      <c r="H33" s="111"/>
      <c r="I33" s="113"/>
      <c r="J33" s="113"/>
      <c r="K33" s="111"/>
      <c r="L33" s="75"/>
    </row>
    <row r="34" ht="76.5" customHeight="1">
      <c r="A34" s="115"/>
      <c r="B34" s="95" t="str">
        <f>IFERROR(__xludf.DUMMYFUNCTION("""COMPUTED_VALUE"""),"Quizzes")</f>
        <v>Quizzes</v>
      </c>
      <c r="C34" s="95" t="b">
        <f>IFERROR(__xludf.DUMMYFUNCTION("""COMPUTED_VALUE"""),TRUE)</f>
        <v>1</v>
      </c>
      <c r="D34" s="114" t="str">
        <f>IFERROR(__xludf.DUMMYFUNCTION("""COMPUTED_VALUE"""),"Correct responses match with ""Correct"" indications in feedback.")</f>
        <v>Correct responses match with "Correct" indications in feedback.</v>
      </c>
      <c r="E34" s="68"/>
      <c r="F34" s="96" t="str">
        <f>'Minimum Tech Assessment QA - Pr'!F20</f>
        <v/>
      </c>
      <c r="G34" s="69"/>
      <c r="H34" s="111" t="str">
        <f>'Minimum Tech Assessment QA - Pr'!H20</f>
        <v/>
      </c>
      <c r="I34" s="113"/>
      <c r="J34" s="113"/>
      <c r="K34" s="111"/>
      <c r="L34" s="75"/>
    </row>
    <row r="35" ht="47.25" customHeight="1">
      <c r="A35" s="115"/>
      <c r="B35" s="95" t="str">
        <f>IFERROR(__xludf.DUMMYFUNCTION("""COMPUTED_VALUE"""),"Quizzes")</f>
        <v>Quizzes</v>
      </c>
      <c r="C35" s="95" t="b">
        <f>IFERROR(__xludf.DUMMYFUNCTION("""COMPUTED_VALUE"""),TRUE)</f>
        <v>1</v>
      </c>
      <c r="D35" s="114" t="str">
        <f>IFERROR(__xludf.DUMMYFUNCTION("""COMPUTED_VALUE"""),"Any additional notes you'd like to include regarding Quizzes?")</f>
        <v>Any additional notes you'd like to include regarding Quizzes?</v>
      </c>
      <c r="E35" s="68"/>
      <c r="F35" s="96" t="str">
        <f>'Minimum Tech Assessment QA - Pr'!F21</f>
        <v/>
      </c>
      <c r="G35" s="69"/>
      <c r="H35" s="111" t="str">
        <f>'Minimum Tech Assessment QA - Pr'!H21</f>
        <v/>
      </c>
      <c r="I35" s="113"/>
      <c r="J35" s="113"/>
      <c r="K35" s="111"/>
      <c r="L35" s="75"/>
    </row>
    <row r="36" ht="47.25" customHeight="1">
      <c r="A36" s="115"/>
      <c r="B36" s="95" t="str">
        <f>IFERROR(__xludf.DUMMYFUNCTION("""COMPUTED_VALUE"""),"Staff-Graded Assignments")</f>
        <v>Staff-Graded Assignments</v>
      </c>
      <c r="C36" s="95" t="b">
        <f>IFERROR(__xludf.DUMMYFUNCTION("""COMPUTED_VALUE"""),TRUE)</f>
        <v>1</v>
      </c>
      <c r="D36" s="114" t="str">
        <f>IFERROR(__xludf.DUMMYFUNCTION("""COMPUTED_VALUE"""),"Correct submission types are selected in each part of the Staff Graded Assessment")</f>
        <v>Correct submission types are selected in each part of the Staff Graded Assessment</v>
      </c>
      <c r="E36" s="68"/>
      <c r="F36" s="96"/>
      <c r="G36" s="69"/>
      <c r="H36" s="111"/>
      <c r="I36" s="113"/>
      <c r="J36" s="113"/>
      <c r="K36" s="111"/>
      <c r="L36" s="75"/>
    </row>
    <row r="37" ht="47.25" customHeight="1">
      <c r="A37" s="115"/>
      <c r="B37" s="95" t="str">
        <f>IFERROR(__xludf.DUMMYFUNCTION("""COMPUTED_VALUE"""),"Staff-Graded Assignments")</f>
        <v>Staff-Graded Assignments</v>
      </c>
      <c r="C37" s="95" t="b">
        <f>IFERROR(__xludf.DUMMYFUNCTION("""COMPUTED_VALUE"""),TRUE)</f>
        <v>1</v>
      </c>
      <c r="D37" s="114" t="str">
        <f>IFERROR(__xludf.DUMMYFUNCTION("""COMPUTED_VALUE"""),"Staff Graded Assessment Instructions are detailed enough for learners to understand assessment expectations including: 1) Explicit directions for each part of the assessment 2) What submission file format is required for each part of the assignment. All r"&amp;"equired assets attached to the assessment are working when clicked.")</f>
        <v>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v>
      </c>
      <c r="E37" s="68"/>
      <c r="F37" s="96"/>
      <c r="G37" s="69"/>
      <c r="H37" s="111"/>
      <c r="I37" s="113"/>
      <c r="J37" s="113"/>
      <c r="K37" s="111"/>
      <c r="L37" s="75"/>
    </row>
    <row r="38" ht="47.25" customHeight="1">
      <c r="A38" s="115"/>
      <c r="B38" s="95" t="str">
        <f>IFERROR(__xludf.DUMMYFUNCTION("""COMPUTED_VALUE"""),"LTI")</f>
        <v>LTI</v>
      </c>
      <c r="C38" s="95" t="b">
        <f>IFERROR(__xludf.DUMMYFUNCTION("""COMPUTED_VALUE"""),TRUE)</f>
        <v>1</v>
      </c>
      <c r="D38" s="114" t="str">
        <f>IFERROR(__xludf.DUMMYFUNCTION("""COMPUTED_VALUE"""),"LTIs launch appropriately into a learning activiity, without surfacing any errors")</f>
        <v>LTIs launch appropriately into a learning activiity, without surfacing any errors</v>
      </c>
      <c r="E38" s="68"/>
      <c r="F38" s="96"/>
      <c r="G38" s="69"/>
      <c r="H38" s="111"/>
      <c r="I38" s="113"/>
      <c r="J38" s="113"/>
      <c r="K38" s="111"/>
      <c r="L38" s="75"/>
    </row>
    <row r="39" ht="47.25" customHeight="1">
      <c r="A39" s="115"/>
      <c r="B39" s="95" t="str">
        <f>IFERROR(__xludf.DUMMYFUNCTION("""COMPUTED_VALUE"""),"LTI")</f>
        <v>LTI</v>
      </c>
      <c r="C39" s="95" t="b">
        <f>IFERROR(__xludf.DUMMYFUNCTION("""COMPUTED_VALUE"""),TRUE)</f>
        <v>1</v>
      </c>
      <c r="D39" s="114" t="str">
        <f>IFERROR(__xludf.DUMMYFUNCTION("""COMPUTED_VALUE"""),"LTI provides partial points back for partially incorrect score")</f>
        <v>LTI provides partial points back for partially incorrect score</v>
      </c>
      <c r="E39" s="68"/>
      <c r="F39" s="96"/>
      <c r="G39" s="69"/>
      <c r="H39" s="111"/>
      <c r="I39" s="113"/>
      <c r="J39" s="113"/>
      <c r="K39" s="111"/>
      <c r="L39" s="75"/>
    </row>
    <row r="40" ht="47.25" customHeight="1">
      <c r="A40" s="115"/>
      <c r="B40" s="95" t="str">
        <f>IFERROR(__xludf.DUMMYFUNCTION("""COMPUTED_VALUE"""),"LTI")</f>
        <v>LTI</v>
      </c>
      <c r="C40" s="95" t="b">
        <f>IFERROR(__xludf.DUMMYFUNCTION("""COMPUTED_VALUE"""),TRUE)</f>
        <v>1</v>
      </c>
      <c r="D40" s="114" t="str">
        <f>IFERROR(__xludf.DUMMYFUNCTION("""COMPUTED_VALUE"""),"Learners have full access to launch LTIs")</f>
        <v>Learners have full access to launch LTIs</v>
      </c>
      <c r="E40" s="68"/>
      <c r="F40" s="96"/>
      <c r="G40" s="69"/>
      <c r="H40" s="111"/>
      <c r="I40" s="113"/>
      <c r="J40" s="113"/>
      <c r="K40" s="111"/>
      <c r="L40" s="75"/>
    </row>
    <row r="41" ht="47.25" customHeight="1">
      <c r="A41" s="115"/>
      <c r="B41" s="95" t="str">
        <f>IFERROR(__xludf.DUMMYFUNCTION("""COMPUTED_VALUE"""),"LTI")</f>
        <v>LTI</v>
      </c>
      <c r="C41" s="95" t="b">
        <f>IFERROR(__xludf.DUMMYFUNCTION("""COMPUTED_VALUE"""),TRUE)</f>
        <v>1</v>
      </c>
      <c r="D41" s="114" t="str">
        <f>IFERROR(__xludf.DUMMYFUNCTION("""COMPUTED_VALUE"""),"LTIs provide full points back after entering the correct answer")</f>
        <v>LTIs provide full points back after entering the correct answer</v>
      </c>
      <c r="E41" s="68"/>
      <c r="F41" s="96" t="str">
        <f>'Minimum Tech Assessment QA - Pr'!F22</f>
        <v/>
      </c>
      <c r="G41" s="69"/>
      <c r="H41" s="111" t="str">
        <f>'Minimum Tech Assessment QA - Pr'!H22</f>
        <v/>
      </c>
      <c r="I41" s="113"/>
      <c r="J41" s="113"/>
      <c r="K41" s="111"/>
      <c r="L41" s="75"/>
    </row>
    <row r="42" ht="47.25" customHeight="1">
      <c r="A42" s="115"/>
      <c r="B42" s="95" t="str">
        <f>IFERROR(__xludf.DUMMYFUNCTION("""COMPUTED_VALUE"""),"LTI")</f>
        <v>LTI</v>
      </c>
      <c r="C42" s="95" t="b">
        <f>IFERROR(__xludf.DUMMYFUNCTION("""COMPUTED_VALUE"""),TRUE)</f>
        <v>1</v>
      </c>
      <c r="D42" s="114" t="str">
        <f>IFERROR(__xludf.DUMMYFUNCTION("""COMPUTED_VALUE"""),"Graded LTIs have clear expectations for learner actions")</f>
        <v>Graded LTIs have clear expectations for learner actions</v>
      </c>
      <c r="E42" s="68"/>
      <c r="F42" s="96"/>
      <c r="G42" s="69"/>
      <c r="H42" s="111"/>
      <c r="I42" s="113"/>
      <c r="J42" s="113"/>
      <c r="K42" s="111"/>
      <c r="L42" s="75"/>
    </row>
    <row r="43" ht="47.25" customHeight="1">
      <c r="A43" s="115"/>
      <c r="B43" s="95" t="str">
        <f>IFERROR(__xludf.DUMMYFUNCTION("""COMPUTED_VALUE"""),"LTI")</f>
        <v>LTI</v>
      </c>
      <c r="C43" s="95" t="b">
        <f>IFERROR(__xludf.DUMMYFUNCTION("""COMPUTED_VALUE"""),TRUE)</f>
        <v>1</v>
      </c>
      <c r="D43" s="114" t="str">
        <f>IFERROR(__xludf.DUMMYFUNCTION("""COMPUTED_VALUE"""),"Any additional notes you'd like to include regarding LTI?")</f>
        <v>Any additional notes you'd like to include regarding LTI?</v>
      </c>
      <c r="E43" s="68"/>
      <c r="F43" s="96"/>
      <c r="G43" s="69"/>
      <c r="H43" s="111"/>
      <c r="I43" s="113"/>
      <c r="J43" s="113"/>
      <c r="K43" s="111"/>
      <c r="L43" s="75"/>
    </row>
    <row r="44" ht="47.25" customHeight="1">
      <c r="A44" s="115"/>
      <c r="B44" s="95" t="str">
        <f>IFERROR(__xludf.DUMMYFUNCTION("""COMPUTED_VALUE"""),"Programming Assignments")</f>
        <v>Programming Assignments</v>
      </c>
      <c r="C44" s="95" t="b">
        <f>IFERROR(__xludf.DUMMYFUNCTION("""COMPUTED_VALUE"""),TRUE)</f>
        <v>1</v>
      </c>
      <c r="D44" s="114" t="str">
        <f>IFERROR(__xludf.DUMMYFUNCTION("""COMPUTED_VALUE"""),"The Programming Assignment instructions include enough information for learners to complete the assessment including 1) Detailed instructions for each part of the assignment 2) The expected file format to submit.")</f>
        <v>The Programming Assignment instructions include enough information for learners to complete the assessment including 1) Detailed instructions for each part of the assignment 2) The expected file format to submit.</v>
      </c>
      <c r="E44" s="68"/>
      <c r="F44" s="96"/>
      <c r="G44" s="69"/>
      <c r="H44" s="111"/>
      <c r="I44" s="113"/>
      <c r="J44" s="113"/>
      <c r="K44" s="111"/>
      <c r="L44" s="75"/>
    </row>
    <row r="45" ht="47.25" customHeight="1">
      <c r="A45" s="115"/>
      <c r="B45" s="95" t="str">
        <f>IFERROR(__xludf.DUMMYFUNCTION("""COMPUTED_VALUE"""),"Programming Assignments")</f>
        <v>Programming Assignments</v>
      </c>
      <c r="C45" s="95" t="b">
        <f>IFERROR(__xludf.DUMMYFUNCTION("""COMPUTED_VALUE"""),TRUE)</f>
        <v>1</v>
      </c>
      <c r="D45" s="114" t="str">
        <f>IFERROR(__xludf.DUMMYFUNCTION("""COMPUTED_VALUE"""),"All solutions files submit successfully against the graders, and deliver expected scores and feedback without unexpected errors")</f>
        <v>All solutions files submit successfully against the graders, and deliver expected scores and feedback without unexpected errors</v>
      </c>
      <c r="E45" s="68"/>
      <c r="F45" s="96" t="str">
        <f>'Minimum Tech Assessment QA - Pr'!F23</f>
        <v/>
      </c>
      <c r="G45" s="69"/>
      <c r="H45" s="111" t="str">
        <f>'Minimum Tech Assessment QA - Pr'!H23</f>
        <v/>
      </c>
      <c r="I45" s="113"/>
      <c r="J45" s="113"/>
      <c r="K45" s="111"/>
      <c r="L45" s="75"/>
    </row>
    <row r="46" ht="47.25" customHeight="1">
      <c r="A46" s="115"/>
      <c r="B46" s="95" t="str">
        <f>IFERROR(__xludf.DUMMYFUNCTION("""COMPUTED_VALUE"""),"Programming Assignments")</f>
        <v>Programming Assignments</v>
      </c>
      <c r="C46" s="95" t="b">
        <f>IFERROR(__xludf.DUMMYFUNCTION("""COMPUTED_VALUE"""),TRUE)</f>
        <v>1</v>
      </c>
      <c r="D46" s="114" t="str">
        <f>IFERROR(__xludf.DUMMYFUNCTION("""COMPUTED_VALUE"""),"Learner feedback is provided for all programming part submissions, instead of only a single score")</f>
        <v>Learner feedback is provided for all programming part submissions, instead of only a single score</v>
      </c>
      <c r="E46" s="68"/>
      <c r="F46" s="96" t="str">
        <f>'Minimum Tech Assessment QA - Pr'!F24</f>
        <v/>
      </c>
      <c r="G46" s="69"/>
      <c r="H46" s="111" t="str">
        <f>'Minimum Tech Assessment QA - Pr'!H24</f>
        <v/>
      </c>
      <c r="I46" s="113"/>
      <c r="J46" s="113"/>
      <c r="K46" s="111"/>
      <c r="L46" s="75"/>
    </row>
    <row r="47" ht="47.25" customHeight="1">
      <c r="A47" s="115"/>
      <c r="B47" s="95" t="str">
        <f>IFERROR(__xludf.DUMMYFUNCTION("""COMPUTED_VALUE"""),"Programming Assignments")</f>
        <v>Programming Assignments</v>
      </c>
      <c r="C47" s="95" t="b">
        <f>IFERROR(__xludf.DUMMYFUNCTION("""COMPUTED_VALUE"""),TRUE)</f>
        <v>1</v>
      </c>
      <c r="D47" s="114" t="str">
        <f>IFERROR(__xludf.DUMMYFUNCTION("""COMPUTED_VALUE"""),"Versions of each language or programming package needed locally are listed clearly in a reading or resource prior to assessments")</f>
        <v>Versions of each language or programming package needed locally are listed clearly in a reading or resource prior to assessments</v>
      </c>
      <c r="E47" s="68"/>
      <c r="F47" s="96"/>
      <c r="G47" s="69"/>
      <c r="H47" s="111"/>
      <c r="I47" s="113"/>
      <c r="J47" s="113"/>
      <c r="K47" s="111"/>
      <c r="L47" s="75"/>
    </row>
    <row r="48" ht="47.25" customHeight="1">
      <c r="A48" s="115"/>
      <c r="B48" s="95" t="str">
        <f>IFERROR(__xludf.DUMMYFUNCTION("""COMPUTED_VALUE"""),"Programming Assignments")</f>
        <v>Programming Assignments</v>
      </c>
      <c r="C48" s="95" t="b">
        <f>IFERROR(__xludf.DUMMYFUNCTION("""COMPUTED_VALUE"""),TRUE)</f>
        <v>1</v>
      </c>
      <c r="D48" s="114" t="str">
        <f>IFERROR(__xludf.DUMMYFUNCTION("""COMPUTED_VALUE"""),"[Where applicable] Programming assignments in MOOCs/open courses allow for unlimited resubmission attempts, to support mastery learning principles.")</f>
        <v>[Where applicable] Programming assignments in MOOCs/open courses allow for unlimited resubmission attempts, to support mastery learning principles.</v>
      </c>
      <c r="E48" s="68"/>
      <c r="F48" s="96" t="str">
        <f>'Minimum Tech Assessment QA - Pr'!F25</f>
        <v/>
      </c>
      <c r="G48" s="69"/>
      <c r="H48" s="111" t="str">
        <f>'Minimum Tech Assessment QA - Pr'!H25</f>
        <v/>
      </c>
      <c r="I48" s="113"/>
      <c r="J48" s="113"/>
      <c r="K48" s="111"/>
      <c r="L48" s="75"/>
    </row>
    <row r="49" ht="73.5" customHeight="1">
      <c r="A49" s="115"/>
      <c r="B49" s="95" t="str">
        <f>IFERROR(__xludf.DUMMYFUNCTION("""COMPUTED_VALUE"""),"Programming Assignments")</f>
        <v>Programming Assignments</v>
      </c>
      <c r="C49" s="95" t="b">
        <f>IFERROR(__xludf.DUMMYFUNCTION("""COMPUTED_VALUE"""),TRUE)</f>
        <v>1</v>
      </c>
      <c r="D49" s="114" t="str">
        <f>IFERROR(__xludf.DUMMYFUNCTION("""COMPUTED_VALUE"""),"Programming Assignment part total points values are set to be greater than 1, if you intend to provide partial points for the assessment without rounding")</f>
        <v>Programming Assignment part total points values are set to be greater than 1, if you intend to provide partial points for the assessment without rounding</v>
      </c>
      <c r="E49" s="68"/>
      <c r="F49" s="96"/>
      <c r="G49" s="69"/>
      <c r="H49" s="111"/>
      <c r="I49" s="113"/>
      <c r="J49" s="113"/>
      <c r="K49" s="111"/>
      <c r="L49" s="75"/>
    </row>
    <row r="50" ht="47.25" customHeight="1">
      <c r="A50" s="115"/>
      <c r="B50" s="95" t="str">
        <f>IFERROR(__xludf.DUMMYFUNCTION("""COMPUTED_VALUE"""),"Programming Assignments")</f>
        <v>Programming Assignments</v>
      </c>
      <c r="C50" s="95" t="b">
        <f>IFERROR(__xludf.DUMMYFUNCTION("""COMPUTED_VALUE"""),TRUE)</f>
        <v>1</v>
      </c>
      <c r="D50" s="114" t="str">
        <f>IFERROR(__xludf.DUMMYFUNCTION("""COMPUTED_VALUE"""),"All solutions files are named appropriately with the Assessment title, and are present in the Asset library in a .zip file called ""Assessment Solutions""")</f>
        <v>All solutions files are named appropriately with the Assessment title, and are present in the Asset library in a .zip file called "Assessment Solutions"</v>
      </c>
      <c r="E50" s="68"/>
      <c r="F50" s="96"/>
      <c r="G50" s="69"/>
      <c r="H50" s="111"/>
      <c r="I50" s="113"/>
      <c r="J50" s="113"/>
      <c r="K50" s="111"/>
      <c r="L50" s="75"/>
    </row>
    <row r="51" ht="72.0" customHeight="1">
      <c r="A51" s="115"/>
      <c r="B51" s="95" t="str">
        <f>IFERROR(__xludf.DUMMYFUNCTION("""COMPUTED_VALUE"""),"Programming Assignments")</f>
        <v>Programming Assignments</v>
      </c>
      <c r="C51" s="95" t="b">
        <f>IFERROR(__xludf.DUMMYFUNCTION("""COMPUTED_VALUE"""),TRUE)</f>
        <v>1</v>
      </c>
      <c r="D51" s="114" t="str">
        <f>IFERROR(__xludf.DUMMYFUNCTION("""COMPUTED_VALUE"""),"Any additional notes you'd like to include regarding Programmig Assignments?")</f>
        <v>Any additional notes you'd like to include regarding Programmig Assignments?</v>
      </c>
      <c r="E51" s="68"/>
      <c r="F51" s="96" t="str">
        <f>'Minimum Tech Assessment QA - Pr'!F26</f>
        <v/>
      </c>
      <c r="G51" s="69"/>
      <c r="H51" s="111" t="str">
        <f>'Minimum Tech Assessment QA - Pr'!H26</f>
        <v/>
      </c>
      <c r="I51" s="113"/>
      <c r="J51" s="113"/>
      <c r="K51" s="111"/>
      <c r="L51" s="75"/>
    </row>
    <row r="52" ht="47.25" customHeight="1">
      <c r="A52" s="115"/>
      <c r="B52" s="95" t="str">
        <f>IFERROR(__xludf.DUMMYFUNCTION("""COMPUTED_VALUE"""),"Coursera Labs")</f>
        <v>Coursera Labs</v>
      </c>
      <c r="C52" s="95" t="b">
        <f>IFERROR(__xludf.DUMMYFUNCTION("""COMPUTED_VALUE"""),TRUE)</f>
        <v>1</v>
      </c>
      <c r="D52" s="114" t="str">
        <f>IFERROR(__xludf.DUMMYFUNCTION("""COMPUTED_VALUE"""),"Assessment Design Consideration: Labs using GPU do not go over 3GB in memory usage per learner")</f>
        <v>Assessment Design Consideration: Labs using GPU do not go over 3GB in memory usage per learner</v>
      </c>
      <c r="E52" s="68"/>
      <c r="F52" s="96"/>
      <c r="G52" s="69"/>
      <c r="H52" s="111"/>
      <c r="I52" s="113"/>
      <c r="J52" s="113"/>
      <c r="K52" s="111"/>
      <c r="L52" s="75"/>
    </row>
    <row r="53" ht="47.25" customHeight="1">
      <c r="A53" s="115"/>
      <c r="B53" s="95" t="str">
        <f>IFERROR(__xludf.DUMMYFUNCTION("""COMPUTED_VALUE"""),"Coursera Labs")</f>
        <v>Coursera Labs</v>
      </c>
      <c r="C53" s="95" t="b">
        <f>IFERROR(__xludf.DUMMYFUNCTION("""COMPUTED_VALUE"""),TRUE)</f>
        <v>1</v>
      </c>
      <c r="D53" s="114" t="str">
        <f>IFERROR(__xludf.DUMMYFUNCTION("""COMPUTED_VALUE"""),"All Notebooks item launch paths load a specific Notebook Assignment, instead of a general view")</f>
        <v>All Notebooks item launch paths load a specific Notebook Assignment, instead of a general view</v>
      </c>
      <c r="E53" s="68"/>
      <c r="F53" s="96"/>
      <c r="G53" s="69"/>
      <c r="H53" s="111"/>
      <c r="I53" s="113"/>
      <c r="J53" s="113"/>
      <c r="K53" s="111"/>
      <c r="L53" s="75"/>
    </row>
    <row r="54" ht="47.25" customHeight="1">
      <c r="A54" s="115"/>
      <c r="B54" s="95" t="str">
        <f>IFERROR(__xludf.DUMMYFUNCTION("""COMPUTED_VALUE"""),"Coursera Labs")</f>
        <v>Coursera Labs</v>
      </c>
      <c r="C54" s="95" t="b">
        <f>IFERROR(__xludf.DUMMYFUNCTION("""COMPUTED_VALUE"""),TRUE)</f>
        <v>1</v>
      </c>
      <c r="D54" s="114" t="str">
        <f>IFERROR(__xludf.DUMMYFUNCTION("""COMPUTED_VALUE"""),"All Notebook Submit buttons surface a pop up, which after a few moments says that the programming submission has succeeded.")</f>
        <v>All Notebook Submit buttons surface a pop up, which after a few moments says that the programming submission has succeeded.</v>
      </c>
      <c r="E54" s="95"/>
      <c r="F54" s="96"/>
      <c r="G54" s="95"/>
      <c r="H54" s="111"/>
      <c r="I54" s="113"/>
      <c r="J54" s="113"/>
      <c r="K54" s="111"/>
      <c r="L54" s="75"/>
    </row>
    <row r="55" ht="47.25" customHeight="1">
      <c r="A55" s="115"/>
      <c r="B55" s="95" t="str">
        <f>IFERROR(__xludf.DUMMYFUNCTION("""COMPUTED_VALUE"""),"Coursera Labs")</f>
        <v>Coursera Labs</v>
      </c>
      <c r="C55" s="95" t="b">
        <f>IFERROR(__xludf.DUMMYFUNCTION("""COMPUTED_VALUE"""),TRUE)</f>
        <v>1</v>
      </c>
      <c r="D55" s="114" t="str">
        <f>IFERROR(__xludf.DUMMYFUNCTION("""COMPUTED_VALUE"""),"When you click on the submissions tab of the programming assignment page, you see that your submission is processing. Note the submission can take up to 1 hour to complete")</f>
        <v>When you click on the submissions tab of the programming assignment page, you see that your submission is processing. Note the submission can take up to 1 hour to complete</v>
      </c>
      <c r="E55" s="95"/>
      <c r="F55" s="96" t="str">
        <f>'Minimum Tech Assessment QA - Pr'!F27</f>
        <v/>
      </c>
      <c r="G55" s="95"/>
      <c r="H55" s="111" t="str">
        <f>'Minimum Tech Assessment QA - Pr'!H27</f>
        <v/>
      </c>
      <c r="I55" s="113"/>
      <c r="J55" s="113"/>
      <c r="K55" s="111"/>
      <c r="L55" s="75"/>
    </row>
    <row r="56" ht="82.5" customHeight="1">
      <c r="A56" s="115"/>
      <c r="B56" s="95" t="str">
        <f>IFERROR(__xludf.DUMMYFUNCTION("""COMPUTED_VALUE"""),"Coursera Labs")</f>
        <v>Coursera Labs</v>
      </c>
      <c r="C56" s="95" t="b">
        <f>IFERROR(__xludf.DUMMYFUNCTION("""COMPUTED_VALUE"""),TRUE)</f>
        <v>1</v>
      </c>
      <c r="D56" s="95" t="str">
        <f>IFERROR(__xludf.DUMMYFUNCTION("""COMPUTED_VALUE"""),"All Labs solutions files submit successfully against the graders, without delievering any Grading Failure Errors in Yellow Boxes which reference things like: 
- memory limits
- timeout
- malformed feedback")</f>
        <v>All Labs solutions files submit successfully against the graders, without delievering any Grading Failure Errors in Yellow Boxes which reference things like: 
- memory limits
- timeout
- malformed feedback</v>
      </c>
      <c r="E56" s="95"/>
      <c r="F56" s="95"/>
      <c r="G56" s="95"/>
      <c r="H56" s="111"/>
      <c r="I56" s="113"/>
      <c r="J56" s="116"/>
      <c r="K56" s="117"/>
      <c r="L56" s="75"/>
    </row>
    <row r="57" ht="47.25" customHeight="1">
      <c r="A57" s="115"/>
      <c r="B57" s="95" t="str">
        <f>IFERROR(__xludf.DUMMYFUNCTION("""COMPUTED_VALUE"""),"Coursera Labs")</f>
        <v>Coursera Labs</v>
      </c>
      <c r="C57" s="95" t="b">
        <f>IFERROR(__xludf.DUMMYFUNCTION("""COMPUTED_VALUE"""),TRUE)</f>
        <v>1</v>
      </c>
      <c r="D57" s="95" t="str">
        <f>IFERROR(__xludf.DUMMYFUNCTION("""COMPUTED_VALUE"""),"Lab solutions files run within 30 minutes and do not timeout within the Lab")</f>
        <v>Lab solutions files run within 30 minutes and do not timeout within the Lab</v>
      </c>
      <c r="E57" s="95"/>
      <c r="F57" s="95"/>
      <c r="G57" s="95"/>
      <c r="H57" s="111"/>
      <c r="I57" s="113"/>
      <c r="J57" s="116"/>
      <c r="K57" s="117"/>
      <c r="L57" s="75"/>
    </row>
    <row r="58" ht="47.25" customHeight="1">
      <c r="A58" s="115"/>
      <c r="B58" s="95" t="str">
        <f>IFERROR(__xludf.DUMMYFUNCTION("""COMPUTED_VALUE"""),"Coursera Labs")</f>
        <v>Coursera Labs</v>
      </c>
      <c r="C58" s="95" t="b">
        <f>IFERROR(__xludf.DUMMYFUNCTION("""COMPUTED_VALUE"""),TRUE)</f>
        <v>1</v>
      </c>
      <c r="D58" s="95" t="str">
        <f>IFERROR(__xludf.DUMMYFUNCTION("""COMPUTED_VALUE"""),"No duplicate files within a labs workspace have the same schema_id for submission")</f>
        <v>No duplicate files within a labs workspace have the same schema_id for submission</v>
      </c>
      <c r="E58" s="95"/>
      <c r="F58" s="95"/>
      <c r="G58" s="95"/>
      <c r="H58" s="111"/>
      <c r="I58" s="113"/>
      <c r="J58" s="116"/>
      <c r="K58" s="117"/>
      <c r="L58" s="75"/>
    </row>
    <row r="59" ht="47.25" customHeight="1">
      <c r="A59" s="115"/>
      <c r="B59" s="95" t="str">
        <f>IFERROR(__xludf.DUMMYFUNCTION("""COMPUTED_VALUE"""),"Coursera Labs")</f>
        <v>Coursera Labs</v>
      </c>
      <c r="C59" s="95" t="b">
        <f>IFERROR(__xludf.DUMMYFUNCTION("""COMPUTED_VALUE"""),TRUE)</f>
        <v>1</v>
      </c>
      <c r="D59" s="95" t="str">
        <f>IFERROR(__xludf.DUMMYFUNCTION("""COMPUTED_VALUE"""),".hidden file notebooks and solutions are not present in the learner workspace upon launch")</f>
        <v>.hidden file notebooks and solutions are not present in the learner workspace upon launch</v>
      </c>
      <c r="E59" s="95"/>
      <c r="F59" s="95"/>
      <c r="G59" s="95"/>
      <c r="H59" s="111"/>
      <c r="I59" s="113"/>
      <c r="J59" s="116"/>
      <c r="K59" s="117"/>
      <c r="L59" s="75"/>
    </row>
    <row r="60" ht="47.25" customHeight="1">
      <c r="A60" s="115"/>
      <c r="B60" s="95" t="str">
        <f>IFERROR(__xludf.DUMMYFUNCTION("""COMPUTED_VALUE"""),"Coursera Labs")</f>
        <v>Coursera Labs</v>
      </c>
      <c r="C60" s="95" t="b">
        <f>IFERROR(__xludf.DUMMYFUNCTION("""COMPUTED_VALUE"""),TRUE)</f>
        <v>1</v>
      </c>
      <c r="D60" s="95" t="str">
        <f>IFERROR(__xludf.DUMMYFUNCTION("""COMPUTED_VALUE"""),"No duplicate notebook names/files are present in the learner workspace")</f>
        <v>No duplicate notebook names/files are present in the learner workspace</v>
      </c>
      <c r="E60" s="95"/>
      <c r="F60" s="95"/>
      <c r="G60" s="95"/>
      <c r="H60" s="111"/>
      <c r="I60" s="113"/>
      <c r="J60" s="116"/>
      <c r="K60" s="117"/>
      <c r="L60" s="75"/>
    </row>
    <row r="61" ht="47.25" customHeight="1">
      <c r="A61" s="115"/>
      <c r="B61" s="118" t="str">
        <f>IFERROR(__xludf.DUMMYFUNCTION("""COMPUTED_VALUE"""),"Coursera Labs")</f>
        <v>Coursera Labs</v>
      </c>
      <c r="C61" s="118" t="b">
        <f>IFERROR(__xludf.DUMMYFUNCTION("""COMPUTED_VALUE"""),TRUE)</f>
        <v>1</v>
      </c>
      <c r="D61" s="119" t="str">
        <f>IFERROR(__xludf.DUMMYFUNCTION("""COMPUTED_VALUE"""),"Any additional notes you'd like to include regarding Coursera Labs?")</f>
        <v>Any additional notes you'd like to include regarding Coursera Labs?</v>
      </c>
      <c r="E61" s="120"/>
      <c r="F61" s="118"/>
      <c r="G61" s="121"/>
      <c r="H61" s="117"/>
      <c r="I61" s="113"/>
      <c r="J61" s="116"/>
      <c r="K61" s="117"/>
      <c r="L61" s="75"/>
    </row>
    <row r="62" ht="47.25" customHeight="1">
      <c r="A62" s="122"/>
      <c r="B62" s="122"/>
      <c r="C62" s="122"/>
      <c r="D62" s="123"/>
      <c r="E62" s="68"/>
      <c r="F62" s="69"/>
      <c r="G62" s="69"/>
      <c r="H62" s="75"/>
      <c r="I62" s="124"/>
      <c r="J62" s="124"/>
      <c r="K62" s="75"/>
      <c r="L62" s="75"/>
    </row>
    <row r="63" ht="47.25" customHeight="1">
      <c r="A63" s="122"/>
      <c r="B63" s="122"/>
      <c r="C63" s="122"/>
      <c r="D63" s="123"/>
      <c r="E63" s="68"/>
      <c r="F63" s="69"/>
      <c r="G63" s="69"/>
      <c r="H63" s="75"/>
      <c r="I63" s="124"/>
      <c r="J63" s="124"/>
      <c r="K63" s="75"/>
      <c r="L63" s="75"/>
    </row>
    <row r="64" ht="47.25" customHeight="1">
      <c r="A64" s="122"/>
      <c r="B64" s="122"/>
      <c r="C64" s="122"/>
      <c r="D64" s="123"/>
      <c r="E64" s="68"/>
      <c r="F64" s="69"/>
      <c r="G64" s="69"/>
      <c r="H64" s="75"/>
      <c r="I64" s="124"/>
      <c r="J64" s="124"/>
      <c r="K64" s="75"/>
      <c r="L64" s="75"/>
    </row>
    <row r="65" ht="47.25" customHeight="1">
      <c r="A65" s="122"/>
      <c r="B65" s="122"/>
      <c r="C65" s="122"/>
      <c r="D65" s="123"/>
      <c r="E65" s="68"/>
      <c r="F65" s="69"/>
      <c r="G65" s="69"/>
      <c r="H65" s="75"/>
      <c r="I65" s="124"/>
      <c r="J65" s="124"/>
      <c r="K65" s="75"/>
      <c r="L65" s="75"/>
    </row>
    <row r="66" ht="47.25" customHeight="1">
      <c r="A66" s="122"/>
      <c r="B66" s="122"/>
      <c r="C66" s="122"/>
      <c r="D66" s="123"/>
      <c r="E66" s="68"/>
      <c r="F66" s="69"/>
      <c r="G66" s="69"/>
      <c r="H66" s="75"/>
      <c r="I66" s="124"/>
      <c r="J66" s="124"/>
      <c r="K66" s="75"/>
      <c r="L66" s="75"/>
    </row>
    <row r="67" ht="47.25" customHeight="1">
      <c r="A67" s="122"/>
      <c r="B67" s="122"/>
      <c r="C67" s="122"/>
      <c r="D67" s="123"/>
      <c r="E67" s="68"/>
      <c r="F67" s="69"/>
      <c r="G67" s="69"/>
      <c r="H67" s="75"/>
      <c r="I67" s="124"/>
      <c r="J67" s="124"/>
      <c r="K67" s="75"/>
      <c r="L67" s="75"/>
    </row>
    <row r="68" ht="47.25" customHeight="1">
      <c r="A68" s="122"/>
      <c r="B68" s="122"/>
      <c r="C68" s="122"/>
      <c r="D68" s="123"/>
      <c r="E68" s="68"/>
      <c r="F68" s="69"/>
      <c r="G68" s="69"/>
      <c r="H68" s="75"/>
      <c r="I68" s="124"/>
      <c r="J68" s="124"/>
      <c r="K68" s="75"/>
      <c r="L68" s="75"/>
    </row>
    <row r="69" ht="47.25" customHeight="1">
      <c r="A69" s="122"/>
      <c r="B69" s="122"/>
      <c r="C69" s="122"/>
      <c r="D69" s="123"/>
      <c r="E69" s="68"/>
      <c r="F69" s="69"/>
      <c r="G69" s="69"/>
      <c r="H69" s="75"/>
      <c r="I69" s="124"/>
      <c r="J69" s="124"/>
      <c r="K69" s="75"/>
      <c r="L69" s="75"/>
    </row>
    <row r="70" ht="47.25" customHeight="1">
      <c r="A70" s="122"/>
      <c r="B70" s="122"/>
      <c r="C70" s="122"/>
      <c r="D70" s="123"/>
      <c r="E70" s="68"/>
      <c r="F70" s="69"/>
      <c r="G70" s="69"/>
      <c r="H70" s="75"/>
      <c r="I70" s="124"/>
      <c r="J70" s="124"/>
      <c r="K70" s="75"/>
      <c r="L70" s="75"/>
    </row>
    <row r="71" ht="47.25" customHeight="1">
      <c r="A71" s="122"/>
      <c r="B71" s="122"/>
      <c r="C71" s="122"/>
      <c r="D71" s="123"/>
      <c r="E71" s="68"/>
      <c r="F71" s="69"/>
      <c r="G71" s="69"/>
      <c r="H71" s="75"/>
      <c r="I71" s="124"/>
      <c r="J71" s="124"/>
      <c r="K71" s="75"/>
      <c r="L71" s="75"/>
    </row>
    <row r="72" ht="47.25" customHeight="1">
      <c r="A72" s="122"/>
      <c r="B72" s="122"/>
      <c r="C72" s="122"/>
      <c r="D72" s="123"/>
      <c r="E72" s="68"/>
      <c r="F72" s="69"/>
      <c r="G72" s="69"/>
      <c r="H72" s="75"/>
      <c r="I72" s="124"/>
      <c r="J72" s="124"/>
      <c r="K72" s="75"/>
      <c r="L72" s="75"/>
    </row>
    <row r="73" ht="47.25" customHeight="1">
      <c r="A73" s="122"/>
      <c r="B73" s="122"/>
      <c r="C73" s="122"/>
      <c r="D73" s="123"/>
      <c r="E73" s="68"/>
      <c r="F73" s="69"/>
      <c r="G73" s="69"/>
      <c r="H73" s="75"/>
      <c r="I73" s="124"/>
      <c r="J73" s="124"/>
      <c r="K73" s="75"/>
      <c r="L73" s="75"/>
    </row>
    <row r="74" ht="47.25" customHeight="1">
      <c r="A74" s="122"/>
      <c r="B74" s="122"/>
      <c r="C74" s="122"/>
      <c r="D74" s="123"/>
      <c r="E74" s="68"/>
      <c r="F74" s="69"/>
      <c r="G74" s="69"/>
      <c r="H74" s="75"/>
      <c r="I74" s="124"/>
      <c r="J74" s="124"/>
      <c r="K74" s="75"/>
      <c r="L74" s="75"/>
    </row>
    <row r="75" ht="47.25" customHeight="1">
      <c r="A75" s="122"/>
      <c r="B75" s="122"/>
      <c r="C75" s="122"/>
      <c r="D75" s="123"/>
      <c r="E75" s="68"/>
      <c r="F75" s="69"/>
      <c r="G75" s="69"/>
      <c r="H75" s="75"/>
      <c r="I75" s="124"/>
      <c r="J75" s="124"/>
      <c r="K75" s="75"/>
      <c r="L75" s="75"/>
    </row>
    <row r="76" ht="47.25" customHeight="1">
      <c r="A76" s="122"/>
      <c r="B76" s="122"/>
      <c r="C76" s="122"/>
      <c r="D76" s="123"/>
      <c r="E76" s="68"/>
      <c r="F76" s="69"/>
      <c r="G76" s="69"/>
      <c r="H76" s="75"/>
      <c r="I76" s="124"/>
      <c r="J76" s="124"/>
      <c r="K76" s="75"/>
      <c r="L76" s="75"/>
    </row>
    <row r="77" ht="47.25" customHeight="1">
      <c r="A77" s="122"/>
      <c r="B77" s="122"/>
      <c r="C77" s="122"/>
      <c r="D77" s="123"/>
      <c r="E77" s="68"/>
      <c r="F77" s="69"/>
      <c r="G77" s="69"/>
      <c r="H77" s="75"/>
      <c r="I77" s="124"/>
      <c r="J77" s="124"/>
      <c r="K77" s="75"/>
      <c r="L77" s="75"/>
    </row>
    <row r="78" ht="47.25" customHeight="1">
      <c r="A78" s="122"/>
      <c r="B78" s="122"/>
      <c r="C78" s="122"/>
      <c r="D78" s="123"/>
      <c r="E78" s="68"/>
      <c r="F78" s="69"/>
      <c r="G78" s="69"/>
      <c r="H78" s="75"/>
      <c r="I78" s="124"/>
      <c r="J78" s="124"/>
      <c r="K78" s="75"/>
      <c r="L78" s="75"/>
    </row>
    <row r="79" ht="47.25" customHeight="1">
      <c r="A79" s="122"/>
      <c r="B79" s="122"/>
      <c r="C79" s="122"/>
      <c r="D79" s="123"/>
      <c r="E79" s="68"/>
      <c r="F79" s="69"/>
      <c r="G79" s="69"/>
      <c r="H79" s="75"/>
      <c r="I79" s="124"/>
      <c r="J79" s="124"/>
      <c r="K79" s="75"/>
      <c r="L79" s="75"/>
    </row>
    <row r="80" ht="47.25" customHeight="1">
      <c r="A80" s="122"/>
      <c r="B80" s="122"/>
      <c r="C80" s="122"/>
      <c r="D80" s="123"/>
      <c r="E80" s="68"/>
      <c r="F80" s="69"/>
      <c r="G80" s="69"/>
      <c r="H80" s="75"/>
      <c r="I80" s="124"/>
      <c r="J80" s="124"/>
      <c r="K80" s="75"/>
      <c r="L80" s="75"/>
    </row>
    <row r="81" ht="47.25" customHeight="1">
      <c r="A81" s="122"/>
      <c r="B81" s="122"/>
      <c r="C81" s="122"/>
      <c r="D81" s="123"/>
      <c r="E81" s="68"/>
      <c r="F81" s="69"/>
      <c r="G81" s="69"/>
      <c r="H81" s="75"/>
      <c r="I81" s="124"/>
      <c r="J81" s="124"/>
      <c r="K81" s="75"/>
      <c r="L81" s="75"/>
    </row>
    <row r="82" ht="47.25" customHeight="1">
      <c r="A82" s="122"/>
      <c r="B82" s="122"/>
      <c r="C82" s="122"/>
      <c r="D82" s="123"/>
      <c r="E82" s="68"/>
      <c r="F82" s="69"/>
      <c r="G82" s="69"/>
      <c r="H82" s="75"/>
      <c r="I82" s="124"/>
      <c r="J82" s="124"/>
      <c r="K82" s="75"/>
      <c r="L82" s="75"/>
    </row>
    <row r="83" ht="47.25" customHeight="1">
      <c r="A83" s="122"/>
      <c r="B83" s="122"/>
      <c r="C83" s="122"/>
      <c r="D83" s="123"/>
      <c r="E83" s="68"/>
      <c r="F83" s="69"/>
      <c r="G83" s="69"/>
      <c r="H83" s="75"/>
      <c r="I83" s="124"/>
      <c r="J83" s="124"/>
      <c r="K83" s="75"/>
      <c r="L83" s="75"/>
    </row>
    <row r="84" ht="47.25" customHeight="1">
      <c r="A84" s="122"/>
      <c r="B84" s="122"/>
      <c r="C84" s="122"/>
      <c r="D84" s="123"/>
      <c r="E84" s="68"/>
      <c r="F84" s="69"/>
      <c r="G84" s="69"/>
      <c r="H84" s="75"/>
      <c r="I84" s="124"/>
      <c r="J84" s="124"/>
      <c r="K84" s="75"/>
      <c r="L84" s="75"/>
    </row>
    <row r="85" ht="47.25" customHeight="1">
      <c r="A85" s="122"/>
      <c r="B85" s="122"/>
      <c r="C85" s="122"/>
      <c r="D85" s="123"/>
      <c r="E85" s="68"/>
      <c r="F85" s="69"/>
      <c r="G85" s="69"/>
      <c r="H85" s="75"/>
      <c r="I85" s="124"/>
      <c r="J85" s="124"/>
      <c r="K85" s="75"/>
      <c r="L85" s="75"/>
    </row>
    <row r="86" ht="47.25" customHeight="1">
      <c r="A86" s="122"/>
      <c r="B86" s="122"/>
      <c r="C86" s="122"/>
      <c r="D86" s="123"/>
      <c r="E86" s="68"/>
      <c r="F86" s="69"/>
      <c r="G86" s="69"/>
      <c r="H86" s="75"/>
      <c r="I86" s="124"/>
      <c r="J86" s="124"/>
      <c r="K86" s="75"/>
      <c r="L86" s="75"/>
    </row>
    <row r="87" ht="47.25" customHeight="1">
      <c r="A87" s="122"/>
      <c r="B87" s="122"/>
      <c r="C87" s="122"/>
      <c r="D87" s="123"/>
      <c r="E87" s="68"/>
      <c r="F87" s="69"/>
      <c r="G87" s="69"/>
      <c r="H87" s="75"/>
      <c r="I87" s="124"/>
      <c r="J87" s="124"/>
      <c r="K87" s="75"/>
      <c r="L87" s="75"/>
    </row>
    <row r="88" ht="47.25" customHeight="1">
      <c r="A88" s="122"/>
      <c r="B88" s="122"/>
      <c r="C88" s="122"/>
      <c r="D88" s="123"/>
      <c r="E88" s="68"/>
      <c r="F88" s="69"/>
      <c r="G88" s="69"/>
      <c r="H88" s="75"/>
      <c r="I88" s="124"/>
      <c r="J88" s="124"/>
      <c r="K88" s="75"/>
      <c r="L88" s="75"/>
    </row>
    <row r="89" ht="47.25" customHeight="1">
      <c r="A89" s="122"/>
      <c r="B89" s="122"/>
      <c r="C89" s="122"/>
      <c r="D89" s="123"/>
      <c r="E89" s="68"/>
      <c r="F89" s="69"/>
      <c r="G89" s="69"/>
      <c r="H89" s="75"/>
      <c r="I89" s="124"/>
      <c r="J89" s="124"/>
      <c r="K89" s="75"/>
      <c r="L89" s="75"/>
    </row>
    <row r="90" ht="47.25" customHeight="1">
      <c r="A90" s="122"/>
      <c r="B90" s="122"/>
      <c r="C90" s="122"/>
      <c r="D90" s="123"/>
      <c r="E90" s="68"/>
      <c r="F90" s="69"/>
      <c r="G90" s="69"/>
      <c r="H90" s="75"/>
      <c r="I90" s="124"/>
      <c r="J90" s="124"/>
      <c r="K90" s="75"/>
      <c r="L90" s="75"/>
    </row>
    <row r="91" ht="47.25" customHeight="1">
      <c r="A91" s="122"/>
      <c r="B91" s="122"/>
      <c r="C91" s="122"/>
      <c r="D91" s="123"/>
      <c r="E91" s="68"/>
      <c r="F91" s="69"/>
      <c r="G91" s="69"/>
      <c r="H91" s="75"/>
      <c r="I91" s="124"/>
      <c r="J91" s="124"/>
      <c r="K91" s="75"/>
      <c r="L91" s="75"/>
    </row>
    <row r="92" ht="47.25" customHeight="1">
      <c r="A92" s="122"/>
      <c r="B92" s="122"/>
      <c r="C92" s="122"/>
      <c r="D92" s="123"/>
      <c r="E92" s="68"/>
      <c r="F92" s="69"/>
      <c r="G92" s="69"/>
      <c r="H92" s="75"/>
      <c r="I92" s="124"/>
      <c r="J92" s="124"/>
      <c r="K92" s="75"/>
      <c r="L92" s="75"/>
    </row>
    <row r="93" ht="47.25" customHeight="1">
      <c r="A93" s="122"/>
      <c r="B93" s="122"/>
      <c r="C93" s="122"/>
      <c r="D93" s="123"/>
      <c r="E93" s="68"/>
      <c r="F93" s="69"/>
      <c r="G93" s="69"/>
      <c r="H93" s="75"/>
      <c r="I93" s="124"/>
      <c r="J93" s="124"/>
      <c r="K93" s="75"/>
      <c r="L93" s="75"/>
    </row>
    <row r="94" ht="47.25" customHeight="1">
      <c r="A94" s="122"/>
      <c r="B94" s="122"/>
      <c r="C94" s="122"/>
      <c r="D94" s="123"/>
      <c r="E94" s="68"/>
      <c r="F94" s="69"/>
      <c r="G94" s="69"/>
      <c r="H94" s="75"/>
      <c r="I94" s="124"/>
      <c r="J94" s="124"/>
      <c r="K94" s="75"/>
      <c r="L94" s="75"/>
    </row>
    <row r="95" ht="47.25" customHeight="1">
      <c r="A95" s="122"/>
      <c r="B95" s="122"/>
      <c r="C95" s="122"/>
      <c r="D95" s="123"/>
      <c r="E95" s="68"/>
      <c r="F95" s="69"/>
      <c r="G95" s="69"/>
      <c r="H95" s="75"/>
      <c r="I95" s="124"/>
      <c r="J95" s="124"/>
      <c r="K95" s="75"/>
      <c r="L95" s="75"/>
    </row>
    <row r="96" ht="47.25" customHeight="1">
      <c r="A96" s="122"/>
      <c r="B96" s="122"/>
      <c r="C96" s="122"/>
      <c r="D96" s="123"/>
      <c r="E96" s="68"/>
      <c r="F96" s="69"/>
      <c r="G96" s="69"/>
      <c r="H96" s="75"/>
      <c r="I96" s="124"/>
      <c r="J96" s="124"/>
      <c r="K96" s="75"/>
      <c r="L96" s="75"/>
    </row>
    <row r="97" ht="47.25" customHeight="1">
      <c r="A97" s="122"/>
      <c r="B97" s="122"/>
      <c r="C97" s="122"/>
      <c r="D97" s="123"/>
      <c r="E97" s="68"/>
      <c r="F97" s="69"/>
      <c r="G97" s="69"/>
      <c r="H97" s="75"/>
      <c r="I97" s="124"/>
      <c r="J97" s="124"/>
      <c r="K97" s="75"/>
      <c r="L97" s="75"/>
    </row>
    <row r="98" ht="47.25" customHeight="1">
      <c r="A98" s="122"/>
      <c r="B98" s="122"/>
      <c r="C98" s="122"/>
      <c r="D98" s="123"/>
      <c r="E98" s="68"/>
      <c r="F98" s="69"/>
      <c r="G98" s="69"/>
      <c r="H98" s="75"/>
      <c r="I98" s="124"/>
      <c r="J98" s="124"/>
      <c r="K98" s="75"/>
      <c r="L98" s="75"/>
    </row>
    <row r="99" ht="47.25" customHeight="1">
      <c r="A99" s="122"/>
      <c r="B99" s="122"/>
      <c r="C99" s="122"/>
      <c r="D99" s="123"/>
      <c r="E99" s="68"/>
      <c r="F99" s="69"/>
      <c r="G99" s="69"/>
      <c r="H99" s="75"/>
      <c r="I99" s="124"/>
      <c r="J99" s="124"/>
      <c r="K99" s="75"/>
      <c r="L99" s="75"/>
    </row>
    <row r="100" ht="47.25" customHeight="1">
      <c r="A100" s="122"/>
      <c r="B100" s="122"/>
      <c r="C100" s="122"/>
      <c r="D100" s="123"/>
      <c r="E100" s="68"/>
      <c r="F100" s="69"/>
      <c r="G100" s="69"/>
      <c r="H100" s="75"/>
      <c r="I100" s="124"/>
      <c r="J100" s="124"/>
      <c r="K100" s="75"/>
      <c r="L100" s="75"/>
    </row>
    <row r="101" ht="47.25" customHeight="1">
      <c r="A101" s="122"/>
      <c r="B101" s="122"/>
      <c r="C101" s="122"/>
      <c r="D101" s="123"/>
      <c r="E101" s="68"/>
      <c r="F101" s="69"/>
      <c r="G101" s="69"/>
      <c r="H101" s="75"/>
      <c r="I101" s="124"/>
      <c r="J101" s="124"/>
      <c r="K101" s="75"/>
      <c r="L101" s="75"/>
    </row>
    <row r="102" ht="47.25" customHeight="1">
      <c r="A102" s="122"/>
      <c r="B102" s="122"/>
      <c r="C102" s="122"/>
      <c r="D102" s="123"/>
      <c r="E102" s="68"/>
      <c r="F102" s="69"/>
      <c r="G102" s="69"/>
      <c r="H102" s="75"/>
      <c r="I102" s="124"/>
      <c r="J102" s="124"/>
      <c r="K102" s="75"/>
      <c r="L102" s="75"/>
    </row>
    <row r="103" ht="47.25" customHeight="1">
      <c r="A103" s="122"/>
      <c r="B103" s="122"/>
      <c r="C103" s="122"/>
      <c r="D103" s="123"/>
      <c r="E103" s="68"/>
      <c r="F103" s="69"/>
      <c r="G103" s="69"/>
      <c r="H103" s="75"/>
      <c r="I103" s="124"/>
      <c r="J103" s="124"/>
      <c r="K103" s="75"/>
      <c r="L103" s="75"/>
    </row>
    <row r="104" ht="47.25" customHeight="1">
      <c r="A104" s="122"/>
      <c r="B104" s="122"/>
      <c r="C104" s="122"/>
      <c r="D104" s="123"/>
      <c r="E104" s="68"/>
      <c r="F104" s="69"/>
      <c r="G104" s="69"/>
      <c r="H104" s="75"/>
      <c r="I104" s="124"/>
      <c r="J104" s="124"/>
      <c r="K104" s="75"/>
      <c r="L104" s="75"/>
    </row>
    <row r="105" ht="47.25" customHeight="1">
      <c r="A105" s="122"/>
      <c r="B105" s="122"/>
      <c r="C105" s="122"/>
      <c r="D105" s="123"/>
      <c r="E105" s="68"/>
      <c r="F105" s="69"/>
      <c r="G105" s="69"/>
      <c r="H105" s="75"/>
      <c r="I105" s="124"/>
      <c r="J105" s="124"/>
      <c r="K105" s="75"/>
      <c r="L105" s="75"/>
    </row>
    <row r="106" ht="47.25" customHeight="1">
      <c r="A106" s="122"/>
      <c r="B106" s="122"/>
      <c r="C106" s="122"/>
      <c r="D106" s="123"/>
      <c r="E106" s="68"/>
      <c r="F106" s="69"/>
      <c r="G106" s="69"/>
      <c r="H106" s="75"/>
      <c r="I106" s="124"/>
      <c r="J106" s="124"/>
      <c r="K106" s="75"/>
      <c r="L106" s="75"/>
    </row>
    <row r="107" ht="47.25" customHeight="1">
      <c r="A107" s="122"/>
      <c r="B107" s="122"/>
      <c r="C107" s="122"/>
      <c r="D107" s="123"/>
      <c r="E107" s="68"/>
      <c r="F107" s="69"/>
      <c r="G107" s="69"/>
      <c r="H107" s="75"/>
      <c r="I107" s="124"/>
      <c r="J107" s="124"/>
      <c r="K107" s="75"/>
      <c r="L107" s="75"/>
    </row>
    <row r="108" ht="47.25" customHeight="1">
      <c r="A108" s="122"/>
      <c r="B108" s="122"/>
      <c r="C108" s="122"/>
      <c r="D108" s="123"/>
      <c r="E108" s="68"/>
      <c r="F108" s="69"/>
      <c r="G108" s="69"/>
      <c r="H108" s="75"/>
      <c r="I108" s="124"/>
      <c r="J108" s="124"/>
      <c r="K108" s="75"/>
      <c r="L108" s="75"/>
    </row>
    <row r="109" ht="47.25" customHeight="1">
      <c r="A109" s="122"/>
      <c r="B109" s="122"/>
      <c r="C109" s="122"/>
      <c r="D109" s="123"/>
      <c r="E109" s="68"/>
      <c r="F109" s="69"/>
      <c r="G109" s="69"/>
      <c r="H109" s="75"/>
      <c r="I109" s="124"/>
      <c r="J109" s="124"/>
      <c r="K109" s="75"/>
      <c r="L109" s="75"/>
    </row>
    <row r="110" ht="47.25" customHeight="1">
      <c r="A110" s="122"/>
      <c r="B110" s="122"/>
      <c r="C110" s="122"/>
      <c r="D110" s="123"/>
      <c r="E110" s="68"/>
      <c r="F110" s="69"/>
      <c r="G110" s="69"/>
      <c r="H110" s="75"/>
      <c r="I110" s="124"/>
      <c r="J110" s="124"/>
      <c r="K110" s="75"/>
      <c r="L110" s="75"/>
    </row>
    <row r="111" ht="47.25" customHeight="1">
      <c r="A111" s="122"/>
      <c r="B111" s="122"/>
      <c r="C111" s="122"/>
      <c r="D111" s="123"/>
      <c r="E111" s="68"/>
      <c r="F111" s="69"/>
      <c r="G111" s="69"/>
      <c r="H111" s="75"/>
      <c r="I111" s="124"/>
      <c r="J111" s="124"/>
      <c r="K111" s="75"/>
      <c r="L111" s="75"/>
    </row>
    <row r="112" ht="47.25" customHeight="1">
      <c r="A112" s="122"/>
      <c r="B112" s="122"/>
      <c r="C112" s="122"/>
      <c r="D112" s="123"/>
      <c r="E112" s="68"/>
      <c r="F112" s="69"/>
      <c r="G112" s="69"/>
      <c r="H112" s="75"/>
      <c r="I112" s="124"/>
      <c r="J112" s="124"/>
      <c r="K112" s="75"/>
      <c r="L112" s="75"/>
    </row>
    <row r="113" ht="47.25" customHeight="1">
      <c r="A113" s="122"/>
      <c r="B113" s="122"/>
      <c r="C113" s="122"/>
      <c r="D113" s="123"/>
      <c r="E113" s="68"/>
      <c r="F113" s="69"/>
      <c r="G113" s="69"/>
      <c r="H113" s="75"/>
      <c r="I113" s="124"/>
      <c r="J113" s="124"/>
      <c r="K113" s="75"/>
      <c r="L113" s="75"/>
    </row>
    <row r="114" ht="47.25" customHeight="1">
      <c r="A114" s="122"/>
      <c r="B114" s="122"/>
      <c r="C114" s="122"/>
      <c r="D114" s="123"/>
      <c r="E114" s="68"/>
      <c r="F114" s="69"/>
      <c r="G114" s="69"/>
      <c r="H114" s="75"/>
      <c r="I114" s="124"/>
      <c r="J114" s="124"/>
      <c r="K114" s="75"/>
      <c r="L114" s="75"/>
    </row>
    <row r="115" ht="47.25" customHeight="1">
      <c r="A115" s="122"/>
      <c r="B115" s="122"/>
      <c r="C115" s="122"/>
      <c r="D115" s="123"/>
      <c r="E115" s="68"/>
      <c r="F115" s="69"/>
      <c r="G115" s="69"/>
      <c r="H115" s="75"/>
      <c r="I115" s="124"/>
      <c r="J115" s="124"/>
      <c r="K115" s="75"/>
      <c r="L115" s="75"/>
    </row>
    <row r="116" ht="47.25" customHeight="1">
      <c r="A116" s="122"/>
      <c r="B116" s="122"/>
      <c r="C116" s="122"/>
      <c r="D116" s="123"/>
      <c r="E116" s="68"/>
      <c r="F116" s="69"/>
      <c r="G116" s="69"/>
      <c r="H116" s="75"/>
      <c r="I116" s="124"/>
      <c r="J116" s="124"/>
      <c r="K116" s="75"/>
      <c r="L116" s="75"/>
    </row>
    <row r="117" ht="47.25" customHeight="1">
      <c r="A117" s="122"/>
      <c r="B117" s="122"/>
      <c r="C117" s="122"/>
      <c r="D117" s="123"/>
      <c r="E117" s="68"/>
      <c r="F117" s="69"/>
      <c r="G117" s="69"/>
      <c r="H117" s="75"/>
      <c r="I117" s="124"/>
      <c r="J117" s="124"/>
      <c r="K117" s="75"/>
      <c r="L117" s="75"/>
    </row>
    <row r="118" ht="47.25" customHeight="1">
      <c r="A118" s="122"/>
      <c r="B118" s="122"/>
      <c r="C118" s="122"/>
      <c r="D118" s="123"/>
      <c r="E118" s="68"/>
      <c r="F118" s="69"/>
      <c r="G118" s="69"/>
      <c r="H118" s="75"/>
      <c r="I118" s="124"/>
      <c r="J118" s="124"/>
      <c r="K118" s="75"/>
      <c r="L118" s="75"/>
    </row>
    <row r="119" ht="47.25" customHeight="1">
      <c r="A119" s="122"/>
      <c r="B119" s="122"/>
      <c r="C119" s="122"/>
      <c r="D119" s="123"/>
      <c r="E119" s="68"/>
      <c r="F119" s="69"/>
      <c r="G119" s="69"/>
      <c r="H119" s="75"/>
      <c r="I119" s="124"/>
      <c r="J119" s="124"/>
      <c r="K119" s="75"/>
      <c r="L119" s="75"/>
    </row>
    <row r="120" ht="47.25" customHeight="1">
      <c r="A120" s="122"/>
      <c r="B120" s="122"/>
      <c r="C120" s="122"/>
      <c r="D120" s="123"/>
      <c r="E120" s="68"/>
      <c r="F120" s="69"/>
      <c r="G120" s="69"/>
      <c r="H120" s="75"/>
      <c r="I120" s="124"/>
      <c r="J120" s="124"/>
      <c r="K120" s="75"/>
      <c r="L120" s="75"/>
    </row>
    <row r="121" ht="47.25" customHeight="1">
      <c r="A121" s="122"/>
      <c r="B121" s="122"/>
      <c r="C121" s="122"/>
      <c r="D121" s="123"/>
      <c r="E121" s="68"/>
      <c r="F121" s="69"/>
      <c r="G121" s="69"/>
      <c r="H121" s="75"/>
      <c r="I121" s="124"/>
      <c r="J121" s="124"/>
      <c r="K121" s="75"/>
      <c r="L121" s="75"/>
    </row>
    <row r="122" ht="47.25" customHeight="1">
      <c r="A122" s="122"/>
      <c r="B122" s="122"/>
      <c r="C122" s="122"/>
      <c r="D122" s="123"/>
      <c r="E122" s="68"/>
      <c r="F122" s="69"/>
      <c r="G122" s="69"/>
      <c r="H122" s="75"/>
      <c r="I122" s="124"/>
      <c r="J122" s="124"/>
      <c r="K122" s="75"/>
      <c r="L122" s="75"/>
    </row>
    <row r="123" ht="47.25" customHeight="1">
      <c r="A123" s="122"/>
      <c r="B123" s="122"/>
      <c r="C123" s="122"/>
      <c r="D123" s="123"/>
      <c r="E123" s="68"/>
      <c r="F123" s="69"/>
      <c r="G123" s="69"/>
      <c r="H123" s="75"/>
      <c r="I123" s="124"/>
      <c r="J123" s="124"/>
      <c r="K123" s="75"/>
      <c r="L123" s="75"/>
    </row>
    <row r="124" ht="47.25" customHeight="1">
      <c r="A124" s="122"/>
      <c r="B124" s="122"/>
      <c r="C124" s="122"/>
      <c r="D124" s="123"/>
      <c r="E124" s="68"/>
      <c r="F124" s="69"/>
      <c r="G124" s="69"/>
      <c r="H124" s="75"/>
      <c r="I124" s="124"/>
      <c r="J124" s="124"/>
      <c r="K124" s="75"/>
      <c r="L124" s="75"/>
    </row>
    <row r="125" ht="47.25" customHeight="1">
      <c r="A125" s="122"/>
      <c r="B125" s="122"/>
      <c r="C125" s="122"/>
      <c r="D125" s="123"/>
      <c r="E125" s="68"/>
      <c r="F125" s="69"/>
      <c r="G125" s="69"/>
      <c r="H125" s="75"/>
      <c r="I125" s="124"/>
      <c r="J125" s="124"/>
      <c r="K125" s="75"/>
      <c r="L125" s="75"/>
    </row>
    <row r="126" ht="47.25" customHeight="1">
      <c r="A126" s="122"/>
      <c r="B126" s="122"/>
      <c r="C126" s="122"/>
      <c r="D126" s="123"/>
      <c r="E126" s="68"/>
      <c r="F126" s="69"/>
      <c r="G126" s="69"/>
      <c r="H126" s="75"/>
      <c r="I126" s="124"/>
      <c r="J126" s="124"/>
      <c r="K126" s="75"/>
      <c r="L126" s="75"/>
    </row>
    <row r="127" ht="47.25" customHeight="1">
      <c r="A127" s="122"/>
      <c r="B127" s="122"/>
      <c r="C127" s="122"/>
      <c r="D127" s="123"/>
      <c r="E127" s="68"/>
      <c r="F127" s="69"/>
      <c r="G127" s="69"/>
      <c r="H127" s="75"/>
      <c r="I127" s="124"/>
      <c r="J127" s="124"/>
      <c r="K127" s="75"/>
      <c r="L127" s="75"/>
    </row>
    <row r="128" ht="47.25" customHeight="1">
      <c r="A128" s="122"/>
      <c r="B128" s="122"/>
      <c r="C128" s="122"/>
      <c r="D128" s="123"/>
      <c r="E128" s="68"/>
      <c r="F128" s="69"/>
      <c r="G128" s="69"/>
      <c r="H128" s="75"/>
      <c r="I128" s="124"/>
      <c r="J128" s="124"/>
      <c r="K128" s="75"/>
      <c r="L128" s="75"/>
    </row>
    <row r="129" ht="47.25" customHeight="1">
      <c r="A129" s="122"/>
      <c r="B129" s="122"/>
      <c r="C129" s="122"/>
      <c r="D129" s="123"/>
      <c r="E129" s="68"/>
      <c r="F129" s="69"/>
      <c r="G129" s="69"/>
      <c r="H129" s="75"/>
      <c r="I129" s="124"/>
      <c r="J129" s="124"/>
      <c r="K129" s="75"/>
      <c r="L129" s="75"/>
    </row>
    <row r="130" ht="47.25" customHeight="1">
      <c r="A130" s="122"/>
      <c r="B130" s="122"/>
      <c r="C130" s="122"/>
      <c r="D130" s="123"/>
      <c r="E130" s="68"/>
      <c r="F130" s="69"/>
      <c r="G130" s="69"/>
      <c r="H130" s="75"/>
      <c r="I130" s="124"/>
      <c r="J130" s="124"/>
      <c r="K130" s="75"/>
      <c r="L130" s="75"/>
    </row>
    <row r="131" ht="47.25" customHeight="1">
      <c r="A131" s="122"/>
      <c r="B131" s="122"/>
      <c r="C131" s="122"/>
      <c r="D131" s="123"/>
      <c r="E131" s="68"/>
      <c r="F131" s="69"/>
      <c r="G131" s="69"/>
      <c r="H131" s="75"/>
      <c r="I131" s="124"/>
      <c r="J131" s="124"/>
      <c r="K131" s="75"/>
      <c r="L131" s="75"/>
    </row>
    <row r="132" ht="47.25" customHeight="1">
      <c r="A132" s="122"/>
      <c r="B132" s="122"/>
      <c r="C132" s="122"/>
      <c r="D132" s="123"/>
      <c r="E132" s="68"/>
      <c r="F132" s="69"/>
      <c r="G132" s="69"/>
      <c r="H132" s="75"/>
      <c r="I132" s="124"/>
      <c r="J132" s="124"/>
      <c r="K132" s="75"/>
      <c r="L132" s="75"/>
    </row>
    <row r="133" ht="47.25" customHeight="1">
      <c r="A133" s="122"/>
      <c r="B133" s="122"/>
      <c r="C133" s="122"/>
      <c r="D133" s="123"/>
      <c r="E133" s="68"/>
      <c r="F133" s="69"/>
      <c r="G133" s="69"/>
      <c r="H133" s="75"/>
      <c r="I133" s="124"/>
      <c r="J133" s="124"/>
      <c r="K133" s="75"/>
      <c r="L133" s="75"/>
    </row>
    <row r="134" ht="47.25" customHeight="1">
      <c r="A134" s="122"/>
      <c r="B134" s="122"/>
      <c r="C134" s="122"/>
      <c r="D134" s="123"/>
      <c r="E134" s="68"/>
      <c r="F134" s="69"/>
      <c r="G134" s="69"/>
      <c r="H134" s="75"/>
      <c r="I134" s="124"/>
      <c r="J134" s="124"/>
      <c r="K134" s="75"/>
      <c r="L134" s="75"/>
    </row>
    <row r="135" ht="47.25" customHeight="1">
      <c r="A135" s="122"/>
      <c r="B135" s="122"/>
      <c r="C135" s="122"/>
      <c r="D135" s="123"/>
      <c r="E135" s="68"/>
      <c r="F135" s="69"/>
      <c r="G135" s="69"/>
      <c r="H135" s="75"/>
      <c r="I135" s="124"/>
      <c r="J135" s="124"/>
      <c r="K135" s="75"/>
      <c r="L135" s="75"/>
    </row>
    <row r="136" ht="47.25" customHeight="1">
      <c r="A136" s="122"/>
      <c r="B136" s="122"/>
      <c r="C136" s="122"/>
      <c r="D136" s="123"/>
      <c r="E136" s="68"/>
      <c r="F136" s="69"/>
      <c r="G136" s="69"/>
      <c r="H136" s="75"/>
      <c r="I136" s="124"/>
      <c r="J136" s="124"/>
      <c r="K136" s="75"/>
      <c r="L136" s="75"/>
    </row>
    <row r="137" ht="47.25" customHeight="1">
      <c r="A137" s="122"/>
      <c r="B137" s="122"/>
      <c r="C137" s="122"/>
      <c r="D137" s="123"/>
      <c r="E137" s="68"/>
      <c r="F137" s="69"/>
      <c r="G137" s="69"/>
      <c r="H137" s="75"/>
      <c r="I137" s="124"/>
      <c r="J137" s="124"/>
      <c r="K137" s="75"/>
      <c r="L137" s="75"/>
    </row>
    <row r="138" ht="47.25" customHeight="1">
      <c r="A138" s="122"/>
      <c r="B138" s="122"/>
      <c r="C138" s="122"/>
      <c r="D138" s="123"/>
      <c r="E138" s="68"/>
      <c r="F138" s="69"/>
      <c r="G138" s="69"/>
      <c r="H138" s="75"/>
      <c r="I138" s="124"/>
      <c r="J138" s="124"/>
      <c r="K138" s="75"/>
      <c r="L138" s="75"/>
    </row>
    <row r="139" ht="47.25" customHeight="1">
      <c r="A139" s="122"/>
      <c r="B139" s="122"/>
      <c r="C139" s="122"/>
      <c r="D139" s="123"/>
      <c r="E139" s="68"/>
      <c r="F139" s="69"/>
      <c r="G139" s="69"/>
      <c r="H139" s="75"/>
      <c r="I139" s="124"/>
      <c r="J139" s="124"/>
      <c r="K139" s="75"/>
      <c r="L139" s="75"/>
    </row>
    <row r="140" ht="47.25" customHeight="1">
      <c r="A140" s="122"/>
      <c r="B140" s="122"/>
      <c r="C140" s="122"/>
      <c r="D140" s="123"/>
      <c r="E140" s="68"/>
      <c r="F140" s="69"/>
      <c r="G140" s="69"/>
      <c r="H140" s="75"/>
      <c r="I140" s="124"/>
      <c r="J140" s="124"/>
      <c r="K140" s="75"/>
      <c r="L140" s="75"/>
    </row>
    <row r="141" ht="47.25" customHeight="1">
      <c r="A141" s="122"/>
      <c r="B141" s="122"/>
      <c r="C141" s="122"/>
      <c r="D141" s="123"/>
      <c r="E141" s="68"/>
      <c r="F141" s="69"/>
      <c r="G141" s="69"/>
      <c r="H141" s="75"/>
      <c r="I141" s="124"/>
      <c r="J141" s="124"/>
      <c r="K141" s="75"/>
      <c r="L141" s="75"/>
    </row>
    <row r="142" ht="47.25" customHeight="1">
      <c r="A142" s="122"/>
      <c r="B142" s="122"/>
      <c r="C142" s="122"/>
      <c r="D142" s="123"/>
      <c r="E142" s="68"/>
      <c r="F142" s="69"/>
      <c r="G142" s="69"/>
      <c r="H142" s="75"/>
      <c r="I142" s="124"/>
      <c r="J142" s="124"/>
      <c r="K142" s="75"/>
      <c r="L142" s="75"/>
    </row>
    <row r="143" ht="47.25" customHeight="1">
      <c r="A143" s="122"/>
      <c r="B143" s="122"/>
      <c r="C143" s="122"/>
      <c r="D143" s="123"/>
      <c r="E143" s="68"/>
      <c r="F143" s="69"/>
      <c r="G143" s="69"/>
      <c r="H143" s="75"/>
      <c r="I143" s="124"/>
      <c r="J143" s="124"/>
      <c r="K143" s="75"/>
      <c r="L143" s="75"/>
    </row>
    <row r="144" ht="47.25" customHeight="1">
      <c r="A144" s="122"/>
      <c r="B144" s="122"/>
      <c r="C144" s="122"/>
      <c r="D144" s="123"/>
      <c r="E144" s="68"/>
      <c r="F144" s="69"/>
      <c r="G144" s="69"/>
      <c r="H144" s="75"/>
      <c r="I144" s="124"/>
      <c r="J144" s="124"/>
      <c r="K144" s="75"/>
      <c r="L144" s="75"/>
    </row>
    <row r="145" ht="47.25" customHeight="1">
      <c r="A145" s="122"/>
      <c r="B145" s="122"/>
      <c r="C145" s="122"/>
      <c r="D145" s="123"/>
      <c r="E145" s="68"/>
      <c r="F145" s="69"/>
      <c r="G145" s="69"/>
      <c r="H145" s="75"/>
      <c r="I145" s="124"/>
      <c r="J145" s="124"/>
      <c r="K145" s="75"/>
      <c r="L145" s="75"/>
    </row>
    <row r="146" ht="47.25" customHeight="1">
      <c r="A146" s="122"/>
      <c r="B146" s="122"/>
      <c r="C146" s="122"/>
      <c r="D146" s="123"/>
      <c r="E146" s="68"/>
      <c r="F146" s="69"/>
      <c r="G146" s="69"/>
      <c r="H146" s="75"/>
      <c r="I146" s="124"/>
      <c r="J146" s="124"/>
      <c r="K146" s="75"/>
      <c r="L146" s="75"/>
    </row>
    <row r="147" ht="47.25" customHeight="1">
      <c r="A147" s="122"/>
      <c r="B147" s="122"/>
      <c r="C147" s="122"/>
      <c r="D147" s="123"/>
      <c r="E147" s="68"/>
      <c r="F147" s="69"/>
      <c r="G147" s="69"/>
      <c r="H147" s="75"/>
      <c r="I147" s="124"/>
      <c r="J147" s="124"/>
      <c r="K147" s="75"/>
      <c r="L147" s="75"/>
    </row>
    <row r="148" ht="47.25" customHeight="1">
      <c r="A148" s="122"/>
      <c r="B148" s="122"/>
      <c r="C148" s="122"/>
      <c r="D148" s="123"/>
      <c r="E148" s="68"/>
      <c r="F148" s="69"/>
      <c r="G148" s="69"/>
      <c r="H148" s="75"/>
      <c r="I148" s="124"/>
      <c r="J148" s="124"/>
      <c r="K148" s="75"/>
      <c r="L148" s="75"/>
    </row>
    <row r="149" ht="47.25" customHeight="1">
      <c r="A149" s="122"/>
      <c r="B149" s="122"/>
      <c r="C149" s="122"/>
      <c r="D149" s="123"/>
      <c r="E149" s="68"/>
      <c r="F149" s="69"/>
      <c r="G149" s="69"/>
      <c r="H149" s="75"/>
      <c r="I149" s="124"/>
      <c r="J149" s="124"/>
      <c r="K149" s="75"/>
      <c r="L149" s="75"/>
    </row>
    <row r="150" ht="47.25" customHeight="1">
      <c r="A150" s="122"/>
      <c r="B150" s="122"/>
      <c r="C150" s="122"/>
      <c r="D150" s="123"/>
      <c r="E150" s="68"/>
      <c r="F150" s="69"/>
      <c r="G150" s="69"/>
      <c r="H150" s="75"/>
      <c r="I150" s="124"/>
      <c r="J150" s="124"/>
      <c r="K150" s="75"/>
      <c r="L150" s="75"/>
    </row>
    <row r="151" ht="47.25" customHeight="1">
      <c r="A151" s="122"/>
      <c r="B151" s="122"/>
      <c r="C151" s="122"/>
      <c r="D151" s="123"/>
      <c r="E151" s="68"/>
      <c r="F151" s="69"/>
      <c r="G151" s="69"/>
      <c r="H151" s="75"/>
      <c r="I151" s="124"/>
      <c r="J151" s="124"/>
      <c r="K151" s="75"/>
      <c r="L151" s="75"/>
    </row>
    <row r="152" ht="47.25" customHeight="1">
      <c r="A152" s="122"/>
      <c r="B152" s="122"/>
      <c r="C152" s="122"/>
      <c r="D152" s="123"/>
      <c r="E152" s="68"/>
      <c r="F152" s="69"/>
      <c r="G152" s="69"/>
      <c r="H152" s="75"/>
      <c r="I152" s="124"/>
      <c r="J152" s="124"/>
      <c r="K152" s="75"/>
      <c r="L152" s="75"/>
    </row>
    <row r="153" ht="47.25" customHeight="1">
      <c r="A153" s="122"/>
      <c r="B153" s="122"/>
      <c r="C153" s="122"/>
      <c r="D153" s="123"/>
      <c r="E153" s="68"/>
      <c r="F153" s="69"/>
      <c r="G153" s="69"/>
      <c r="H153" s="75"/>
      <c r="I153" s="124"/>
      <c r="J153" s="124"/>
      <c r="K153" s="75"/>
      <c r="L153" s="75"/>
    </row>
    <row r="154" ht="47.25" customHeight="1">
      <c r="A154" s="122"/>
      <c r="B154" s="122"/>
      <c r="C154" s="122"/>
      <c r="D154" s="123"/>
      <c r="E154" s="68"/>
      <c r="F154" s="69"/>
      <c r="G154" s="69"/>
      <c r="H154" s="75"/>
      <c r="I154" s="124"/>
      <c r="J154" s="124"/>
      <c r="K154" s="75"/>
      <c r="L154" s="75"/>
    </row>
    <row r="155" ht="47.25" customHeight="1">
      <c r="A155" s="122"/>
      <c r="B155" s="122"/>
      <c r="C155" s="122"/>
      <c r="D155" s="123"/>
      <c r="E155" s="68"/>
      <c r="F155" s="69"/>
      <c r="G155" s="69"/>
      <c r="H155" s="75"/>
      <c r="I155" s="124"/>
      <c r="J155" s="124"/>
      <c r="K155" s="75"/>
      <c r="L155" s="75"/>
    </row>
    <row r="156" ht="47.25" customHeight="1">
      <c r="A156" s="122"/>
      <c r="B156" s="122"/>
      <c r="C156" s="122"/>
      <c r="D156" s="123"/>
      <c r="E156" s="68"/>
      <c r="F156" s="69"/>
      <c r="G156" s="69"/>
      <c r="H156" s="75"/>
      <c r="I156" s="124"/>
      <c r="J156" s="124"/>
      <c r="K156" s="75"/>
      <c r="L156" s="75"/>
    </row>
    <row r="157" ht="47.25" customHeight="1">
      <c r="A157" s="122"/>
      <c r="B157" s="122"/>
      <c r="C157" s="122"/>
      <c r="D157" s="123"/>
      <c r="E157" s="68"/>
      <c r="F157" s="69"/>
      <c r="G157" s="69"/>
      <c r="H157" s="75"/>
      <c r="I157" s="124"/>
      <c r="J157" s="124"/>
      <c r="K157" s="75"/>
      <c r="L157" s="75"/>
    </row>
    <row r="158" ht="47.25" customHeight="1">
      <c r="A158" s="122"/>
      <c r="B158" s="122"/>
      <c r="C158" s="122"/>
      <c r="D158" s="123"/>
      <c r="E158" s="68"/>
      <c r="F158" s="69"/>
      <c r="G158" s="69"/>
      <c r="H158" s="75"/>
      <c r="I158" s="124"/>
      <c r="J158" s="124"/>
      <c r="K158" s="75"/>
      <c r="L158" s="75"/>
    </row>
    <row r="159" ht="47.25" customHeight="1">
      <c r="A159" s="122"/>
      <c r="B159" s="122"/>
      <c r="C159" s="122"/>
      <c r="D159" s="123"/>
      <c r="E159" s="68"/>
      <c r="F159" s="69"/>
      <c r="G159" s="69"/>
      <c r="H159" s="75"/>
      <c r="I159" s="124"/>
      <c r="J159" s="124"/>
      <c r="K159" s="75"/>
      <c r="L159" s="75"/>
    </row>
    <row r="160" ht="47.25" customHeight="1">
      <c r="A160" s="122"/>
      <c r="B160" s="122"/>
      <c r="C160" s="122"/>
      <c r="D160" s="123"/>
      <c r="E160" s="68"/>
      <c r="F160" s="69"/>
      <c r="G160" s="69"/>
      <c r="H160" s="75"/>
      <c r="I160" s="124"/>
      <c r="J160" s="124"/>
      <c r="K160" s="75"/>
      <c r="L160" s="75"/>
    </row>
    <row r="161" ht="47.25" customHeight="1">
      <c r="A161" s="122"/>
      <c r="B161" s="122"/>
      <c r="C161" s="122"/>
      <c r="D161" s="123"/>
      <c r="E161" s="68"/>
      <c r="F161" s="69"/>
      <c r="G161" s="69"/>
      <c r="H161" s="75"/>
      <c r="I161" s="124"/>
      <c r="J161" s="124"/>
      <c r="K161" s="75"/>
      <c r="L161" s="75"/>
    </row>
    <row r="162" ht="47.25" customHeight="1">
      <c r="A162" s="122"/>
      <c r="B162" s="122"/>
      <c r="C162" s="122"/>
      <c r="D162" s="123"/>
      <c r="E162" s="68"/>
      <c r="F162" s="69"/>
      <c r="G162" s="69"/>
      <c r="H162" s="75"/>
      <c r="I162" s="124"/>
      <c r="J162" s="124"/>
      <c r="K162" s="75"/>
      <c r="L162" s="75"/>
    </row>
    <row r="163" ht="47.25" customHeight="1">
      <c r="A163" s="122"/>
      <c r="B163" s="122"/>
      <c r="C163" s="122"/>
      <c r="D163" s="123"/>
      <c r="E163" s="68"/>
      <c r="F163" s="69"/>
      <c r="G163" s="69"/>
      <c r="H163" s="75"/>
      <c r="I163" s="124"/>
      <c r="J163" s="124"/>
      <c r="K163" s="75"/>
      <c r="L163" s="75"/>
    </row>
    <row r="164" ht="47.25" customHeight="1">
      <c r="A164" s="122"/>
      <c r="B164" s="122"/>
      <c r="C164" s="122"/>
      <c r="D164" s="123"/>
      <c r="E164" s="68"/>
      <c r="F164" s="69"/>
      <c r="G164" s="69"/>
      <c r="H164" s="75"/>
      <c r="I164" s="124"/>
      <c r="J164" s="124"/>
      <c r="K164" s="75"/>
      <c r="L164" s="75"/>
    </row>
    <row r="165" ht="47.25" customHeight="1">
      <c r="A165" s="122"/>
      <c r="B165" s="122"/>
      <c r="C165" s="122"/>
      <c r="D165" s="123"/>
      <c r="E165" s="68"/>
      <c r="F165" s="69"/>
      <c r="G165" s="69"/>
      <c r="H165" s="75"/>
      <c r="I165" s="124"/>
      <c r="J165" s="124"/>
      <c r="K165" s="75"/>
      <c r="L165" s="75"/>
    </row>
    <row r="166" ht="47.25" customHeight="1">
      <c r="A166" s="122"/>
      <c r="B166" s="122"/>
      <c r="C166" s="122"/>
      <c r="D166" s="123"/>
      <c r="E166" s="68"/>
      <c r="F166" s="69"/>
      <c r="G166" s="69"/>
      <c r="H166" s="75"/>
      <c r="I166" s="124"/>
      <c r="J166" s="124"/>
      <c r="K166" s="75"/>
      <c r="L166" s="75"/>
    </row>
    <row r="167" ht="47.25" customHeight="1">
      <c r="A167" s="122"/>
      <c r="B167" s="122"/>
      <c r="C167" s="122"/>
      <c r="D167" s="123"/>
      <c r="E167" s="68"/>
      <c r="F167" s="69"/>
      <c r="G167" s="69"/>
      <c r="H167" s="75"/>
      <c r="I167" s="124"/>
      <c r="J167" s="124"/>
      <c r="K167" s="75"/>
      <c r="L167" s="75"/>
    </row>
    <row r="168" ht="47.25" customHeight="1">
      <c r="A168" s="122"/>
      <c r="B168" s="122"/>
      <c r="C168" s="122"/>
      <c r="D168" s="123"/>
      <c r="E168" s="68"/>
      <c r="F168" s="69"/>
      <c r="G168" s="69"/>
      <c r="H168" s="75"/>
      <c r="I168" s="124"/>
      <c r="J168" s="124"/>
      <c r="K168" s="75"/>
      <c r="L168" s="75"/>
    </row>
    <row r="169" ht="47.25" customHeight="1">
      <c r="A169" s="122"/>
      <c r="B169" s="122"/>
      <c r="C169" s="122"/>
      <c r="D169" s="123"/>
      <c r="E169" s="68"/>
      <c r="F169" s="69"/>
      <c r="G169" s="69"/>
      <c r="H169" s="75"/>
      <c r="I169" s="124"/>
      <c r="J169" s="124"/>
      <c r="K169" s="75"/>
      <c r="L169" s="75"/>
    </row>
    <row r="170" ht="47.25" customHeight="1">
      <c r="A170" s="122"/>
      <c r="B170" s="122"/>
      <c r="C170" s="122"/>
      <c r="D170" s="123"/>
      <c r="E170" s="68"/>
      <c r="F170" s="69"/>
      <c r="G170" s="69"/>
      <c r="H170" s="75"/>
      <c r="I170" s="124"/>
      <c r="J170" s="124"/>
      <c r="K170" s="75"/>
      <c r="L170" s="75"/>
    </row>
    <row r="171" ht="47.25" customHeight="1">
      <c r="A171" s="122"/>
      <c r="B171" s="122"/>
      <c r="C171" s="122"/>
      <c r="D171" s="123"/>
      <c r="E171" s="68"/>
      <c r="F171" s="69"/>
      <c r="G171" s="69"/>
      <c r="H171" s="75"/>
      <c r="I171" s="124"/>
      <c r="J171" s="124"/>
      <c r="K171" s="75"/>
      <c r="L171" s="75"/>
    </row>
    <row r="172" ht="47.25" customHeight="1">
      <c r="A172" s="122"/>
      <c r="B172" s="122"/>
      <c r="C172" s="122"/>
      <c r="D172" s="123"/>
      <c r="E172" s="68"/>
      <c r="F172" s="69"/>
      <c r="G172" s="69"/>
      <c r="H172" s="75"/>
      <c r="I172" s="124"/>
      <c r="J172" s="124"/>
      <c r="K172" s="75"/>
      <c r="L172" s="75"/>
    </row>
    <row r="173" ht="47.25" customHeight="1">
      <c r="A173" s="122"/>
      <c r="B173" s="122"/>
      <c r="C173" s="122"/>
      <c r="D173" s="123"/>
      <c r="E173" s="68"/>
      <c r="F173" s="69"/>
      <c r="G173" s="69"/>
      <c r="H173" s="75"/>
      <c r="I173" s="124"/>
      <c r="J173" s="124"/>
      <c r="K173" s="75"/>
      <c r="L173" s="75"/>
    </row>
    <row r="174" ht="47.25" customHeight="1">
      <c r="A174" s="122"/>
      <c r="B174" s="122"/>
      <c r="C174" s="122"/>
      <c r="D174" s="123"/>
      <c r="E174" s="68"/>
      <c r="F174" s="69"/>
      <c r="G174" s="69"/>
      <c r="H174" s="75"/>
      <c r="I174" s="124"/>
      <c r="J174" s="124"/>
      <c r="K174" s="75"/>
      <c r="L174" s="75"/>
    </row>
    <row r="175" ht="47.25" customHeight="1">
      <c r="A175" s="122"/>
      <c r="B175" s="122"/>
      <c r="C175" s="122"/>
      <c r="D175" s="123"/>
      <c r="E175" s="68"/>
      <c r="F175" s="69"/>
      <c r="G175" s="69"/>
      <c r="H175" s="75"/>
      <c r="I175" s="124"/>
      <c r="J175" s="124"/>
      <c r="K175" s="75"/>
      <c r="L175" s="75"/>
    </row>
    <row r="176" ht="47.25" customHeight="1">
      <c r="A176" s="122"/>
      <c r="B176" s="122"/>
      <c r="C176" s="122"/>
      <c r="D176" s="123"/>
      <c r="E176" s="68"/>
      <c r="F176" s="69"/>
      <c r="G176" s="69"/>
      <c r="H176" s="75"/>
      <c r="I176" s="124"/>
      <c r="J176" s="124"/>
      <c r="K176" s="75"/>
      <c r="L176" s="75"/>
    </row>
    <row r="177" ht="47.25" customHeight="1">
      <c r="A177" s="122"/>
      <c r="B177" s="122"/>
      <c r="C177" s="122"/>
      <c r="D177" s="123"/>
      <c r="E177" s="68"/>
      <c r="F177" s="69"/>
      <c r="G177" s="69"/>
      <c r="H177" s="75"/>
      <c r="I177" s="124"/>
      <c r="J177" s="124"/>
      <c r="K177" s="75"/>
      <c r="L177" s="75"/>
    </row>
    <row r="178" ht="47.25" customHeight="1">
      <c r="A178" s="122"/>
      <c r="B178" s="122"/>
      <c r="C178" s="122"/>
      <c r="D178" s="123"/>
      <c r="E178" s="68"/>
      <c r="F178" s="69"/>
      <c r="G178" s="69"/>
      <c r="H178" s="75"/>
      <c r="I178" s="124"/>
      <c r="J178" s="124"/>
      <c r="K178" s="75"/>
      <c r="L178" s="75"/>
    </row>
    <row r="179" ht="47.25" customHeight="1">
      <c r="A179" s="122"/>
      <c r="B179" s="122"/>
      <c r="C179" s="122"/>
      <c r="D179" s="123"/>
      <c r="E179" s="68"/>
      <c r="F179" s="69"/>
      <c r="G179" s="69"/>
      <c r="H179" s="75"/>
      <c r="I179" s="124"/>
      <c r="J179" s="124"/>
      <c r="K179" s="75"/>
      <c r="L179" s="75"/>
    </row>
    <row r="180" ht="47.25" customHeight="1">
      <c r="A180" s="122"/>
      <c r="B180" s="122"/>
      <c r="C180" s="122"/>
      <c r="D180" s="123"/>
      <c r="E180" s="68"/>
      <c r="F180" s="69"/>
      <c r="G180" s="69"/>
      <c r="H180" s="75"/>
      <c r="I180" s="124"/>
      <c r="J180" s="124"/>
      <c r="K180" s="75"/>
      <c r="L180" s="75"/>
    </row>
    <row r="181" ht="47.25" customHeight="1">
      <c r="A181" s="122"/>
      <c r="B181" s="122"/>
      <c r="C181" s="122"/>
      <c r="D181" s="123"/>
      <c r="E181" s="68"/>
      <c r="F181" s="69"/>
      <c r="G181" s="69"/>
      <c r="H181" s="75"/>
      <c r="I181" s="124"/>
      <c r="J181" s="124"/>
      <c r="K181" s="75"/>
      <c r="L181" s="75"/>
    </row>
    <row r="182" ht="47.25" customHeight="1">
      <c r="A182" s="122"/>
      <c r="B182" s="122"/>
      <c r="C182" s="122"/>
      <c r="D182" s="123"/>
      <c r="E182" s="68"/>
      <c r="F182" s="69"/>
      <c r="G182" s="69"/>
      <c r="H182" s="75"/>
      <c r="I182" s="124"/>
      <c r="J182" s="124"/>
      <c r="K182" s="75"/>
      <c r="L182" s="75"/>
    </row>
    <row r="183" ht="47.25" customHeight="1">
      <c r="A183" s="122"/>
      <c r="B183" s="122"/>
      <c r="C183" s="122"/>
      <c r="D183" s="123"/>
      <c r="E183" s="68"/>
      <c r="F183" s="69"/>
      <c r="G183" s="69"/>
      <c r="H183" s="75"/>
      <c r="I183" s="124"/>
      <c r="J183" s="124"/>
      <c r="K183" s="75"/>
      <c r="L183" s="75"/>
    </row>
    <row r="184" ht="47.25" customHeight="1">
      <c r="A184" s="122"/>
      <c r="B184" s="122"/>
      <c r="C184" s="122"/>
      <c r="D184" s="123"/>
      <c r="E184" s="68"/>
      <c r="F184" s="69"/>
      <c r="G184" s="69"/>
      <c r="H184" s="75"/>
      <c r="I184" s="124"/>
      <c r="J184" s="124"/>
      <c r="K184" s="75"/>
      <c r="L184" s="75"/>
    </row>
    <row r="185" ht="47.25" customHeight="1">
      <c r="A185" s="122"/>
      <c r="B185" s="122"/>
      <c r="C185" s="122"/>
      <c r="D185" s="123"/>
      <c r="E185" s="68"/>
      <c r="F185" s="69"/>
      <c r="G185" s="69"/>
      <c r="H185" s="75"/>
      <c r="I185" s="124"/>
      <c r="J185" s="124"/>
      <c r="K185" s="75"/>
      <c r="L185" s="75"/>
    </row>
    <row r="186" ht="47.25" customHeight="1">
      <c r="A186" s="122"/>
      <c r="B186" s="122"/>
      <c r="C186" s="122"/>
      <c r="D186" s="123"/>
      <c r="E186" s="68"/>
      <c r="F186" s="69"/>
      <c r="G186" s="69"/>
      <c r="H186" s="75"/>
      <c r="I186" s="124"/>
      <c r="J186" s="124"/>
      <c r="K186" s="75"/>
      <c r="L186" s="75"/>
    </row>
    <row r="187" ht="47.25" customHeight="1">
      <c r="A187" s="122"/>
      <c r="B187" s="122"/>
      <c r="C187" s="122"/>
      <c r="D187" s="123"/>
      <c r="E187" s="68"/>
      <c r="F187" s="69"/>
      <c r="G187" s="69"/>
      <c r="H187" s="75"/>
      <c r="I187" s="124"/>
      <c r="J187" s="124"/>
      <c r="K187" s="75"/>
      <c r="L187" s="75"/>
    </row>
    <row r="188" ht="47.25" customHeight="1">
      <c r="A188" s="122"/>
      <c r="B188" s="122"/>
      <c r="C188" s="122"/>
      <c r="D188" s="123"/>
      <c r="E188" s="68"/>
      <c r="F188" s="69"/>
      <c r="G188" s="69"/>
      <c r="H188" s="75"/>
      <c r="I188" s="124"/>
      <c r="J188" s="124"/>
      <c r="K188" s="75"/>
      <c r="L188" s="75"/>
    </row>
    <row r="189" ht="47.25" customHeight="1">
      <c r="A189" s="122"/>
      <c r="B189" s="122"/>
      <c r="C189" s="122"/>
      <c r="D189" s="123"/>
      <c r="E189" s="68"/>
      <c r="F189" s="69"/>
      <c r="G189" s="69"/>
      <c r="H189" s="75"/>
      <c r="I189" s="124"/>
      <c r="J189" s="124"/>
      <c r="K189" s="75"/>
      <c r="L189" s="75"/>
    </row>
    <row r="190" ht="47.25" customHeight="1">
      <c r="A190" s="122"/>
      <c r="B190" s="122"/>
      <c r="C190" s="122"/>
      <c r="D190" s="123"/>
      <c r="E190" s="68"/>
      <c r="F190" s="69"/>
      <c r="G190" s="69"/>
      <c r="H190" s="75"/>
      <c r="I190" s="124"/>
      <c r="J190" s="124"/>
      <c r="K190" s="75"/>
      <c r="L190" s="75"/>
    </row>
    <row r="191" ht="47.25" customHeight="1">
      <c r="A191" s="122"/>
      <c r="B191" s="122"/>
      <c r="C191" s="122"/>
      <c r="D191" s="123"/>
      <c r="E191" s="68"/>
      <c r="F191" s="69"/>
      <c r="G191" s="69"/>
      <c r="H191" s="75"/>
      <c r="I191" s="124"/>
      <c r="J191" s="124"/>
      <c r="K191" s="75"/>
      <c r="L191" s="75"/>
    </row>
    <row r="192" ht="47.25" customHeight="1">
      <c r="A192" s="122"/>
      <c r="B192" s="122"/>
      <c r="C192" s="122"/>
      <c r="D192" s="123"/>
      <c r="E192" s="68"/>
      <c r="F192" s="69"/>
      <c r="G192" s="69"/>
      <c r="H192" s="75"/>
      <c r="I192" s="124"/>
      <c r="J192" s="124"/>
      <c r="K192" s="75"/>
      <c r="L192" s="75"/>
    </row>
    <row r="193" ht="47.25" customHeight="1">
      <c r="A193" s="122"/>
      <c r="B193" s="122"/>
      <c r="C193" s="122"/>
      <c r="D193" s="123"/>
      <c r="E193" s="68"/>
      <c r="F193" s="69"/>
      <c r="G193" s="69"/>
      <c r="H193" s="75"/>
      <c r="I193" s="124"/>
      <c r="J193" s="124"/>
      <c r="K193" s="75"/>
      <c r="L193" s="75"/>
    </row>
    <row r="194" ht="47.25" customHeight="1">
      <c r="A194" s="122"/>
      <c r="B194" s="122"/>
      <c r="C194" s="122"/>
      <c r="D194" s="123"/>
      <c r="E194" s="68"/>
      <c r="F194" s="69"/>
      <c r="G194" s="69"/>
      <c r="H194" s="75"/>
      <c r="I194" s="124"/>
      <c r="J194" s="124"/>
      <c r="K194" s="75"/>
      <c r="L194" s="75"/>
    </row>
    <row r="195" ht="47.25" customHeight="1">
      <c r="A195" s="122"/>
      <c r="B195" s="122"/>
      <c r="C195" s="122"/>
      <c r="D195" s="123"/>
      <c r="E195" s="68"/>
      <c r="F195" s="69"/>
      <c r="G195" s="69"/>
      <c r="H195" s="75"/>
      <c r="I195" s="124"/>
      <c r="J195" s="124"/>
      <c r="K195" s="75"/>
      <c r="L195" s="75"/>
    </row>
    <row r="196" ht="47.25" customHeight="1">
      <c r="A196" s="122"/>
      <c r="B196" s="122"/>
      <c r="C196" s="122"/>
      <c r="D196" s="123"/>
      <c r="E196" s="68"/>
      <c r="F196" s="69"/>
      <c r="G196" s="69"/>
      <c r="H196" s="75"/>
      <c r="I196" s="124"/>
      <c r="J196" s="124"/>
      <c r="K196" s="75"/>
      <c r="L196" s="75"/>
    </row>
    <row r="197" ht="47.25" customHeight="1">
      <c r="A197" s="122"/>
      <c r="B197" s="122"/>
      <c r="C197" s="122"/>
      <c r="D197" s="123"/>
      <c r="E197" s="68"/>
      <c r="F197" s="69"/>
      <c r="G197" s="69"/>
      <c r="H197" s="75"/>
      <c r="I197" s="124"/>
      <c r="J197" s="124"/>
      <c r="K197" s="75"/>
      <c r="L197" s="75"/>
    </row>
    <row r="198" ht="47.25" customHeight="1">
      <c r="A198" s="122"/>
      <c r="B198" s="122"/>
      <c r="C198" s="122"/>
      <c r="D198" s="123"/>
      <c r="E198" s="68"/>
      <c r="F198" s="69"/>
      <c r="G198" s="69"/>
      <c r="H198" s="75"/>
      <c r="I198" s="124"/>
      <c r="J198" s="124"/>
      <c r="K198" s="75"/>
      <c r="L198" s="75"/>
    </row>
    <row r="199" ht="47.25" customHeight="1">
      <c r="A199" s="122"/>
      <c r="B199" s="122"/>
      <c r="C199" s="122"/>
      <c r="D199" s="123"/>
      <c r="E199" s="68"/>
      <c r="F199" s="69"/>
      <c r="G199" s="69"/>
      <c r="H199" s="75"/>
      <c r="I199" s="124"/>
      <c r="J199" s="124"/>
      <c r="K199" s="75"/>
      <c r="L199" s="75"/>
    </row>
    <row r="200" ht="47.25" customHeight="1">
      <c r="A200" s="122"/>
      <c r="B200" s="122"/>
      <c r="C200" s="122"/>
      <c r="D200" s="123"/>
      <c r="E200" s="68"/>
      <c r="F200" s="69"/>
      <c r="G200" s="69"/>
      <c r="H200" s="75"/>
      <c r="I200" s="124"/>
      <c r="J200" s="124"/>
      <c r="K200" s="75"/>
      <c r="L200" s="75"/>
    </row>
    <row r="201" ht="47.25" customHeight="1">
      <c r="A201" s="122"/>
      <c r="B201" s="122"/>
      <c r="C201" s="122"/>
      <c r="D201" s="123"/>
      <c r="E201" s="68"/>
      <c r="F201" s="69"/>
      <c r="G201" s="69"/>
      <c r="H201" s="75"/>
      <c r="I201" s="124"/>
      <c r="J201" s="124"/>
      <c r="K201" s="75"/>
      <c r="L201" s="75"/>
    </row>
    <row r="202" ht="47.25" customHeight="1">
      <c r="A202" s="122"/>
      <c r="B202" s="122"/>
      <c r="C202" s="122"/>
      <c r="D202" s="123"/>
      <c r="E202" s="68"/>
      <c r="F202" s="69"/>
      <c r="G202" s="69"/>
      <c r="H202" s="75"/>
      <c r="I202" s="124"/>
      <c r="J202" s="124"/>
      <c r="K202" s="75"/>
      <c r="L202" s="75"/>
    </row>
    <row r="203" ht="47.25" customHeight="1">
      <c r="A203" s="122"/>
      <c r="B203" s="122"/>
      <c r="C203" s="122"/>
      <c r="D203" s="123"/>
      <c r="E203" s="68"/>
      <c r="F203" s="69"/>
      <c r="G203" s="69"/>
      <c r="H203" s="75"/>
      <c r="I203" s="124"/>
      <c r="J203" s="124"/>
      <c r="K203" s="75"/>
      <c r="L203" s="75"/>
    </row>
    <row r="204" ht="47.25" customHeight="1">
      <c r="A204" s="122"/>
      <c r="B204" s="122"/>
      <c r="C204" s="122"/>
      <c r="D204" s="123"/>
      <c r="E204" s="68"/>
      <c r="F204" s="69"/>
      <c r="G204" s="69"/>
      <c r="H204" s="75"/>
      <c r="I204" s="124"/>
      <c r="J204" s="124"/>
      <c r="K204" s="75"/>
      <c r="L204" s="75"/>
    </row>
    <row r="205" ht="47.25" customHeight="1">
      <c r="A205" s="122"/>
      <c r="B205" s="122"/>
      <c r="C205" s="122"/>
      <c r="D205" s="123"/>
      <c r="E205" s="68"/>
      <c r="F205" s="69"/>
      <c r="G205" s="69"/>
      <c r="H205" s="75"/>
      <c r="I205" s="124"/>
      <c r="J205" s="124"/>
      <c r="K205" s="75"/>
      <c r="L205" s="75"/>
    </row>
    <row r="206" ht="47.25" customHeight="1">
      <c r="A206" s="122"/>
      <c r="B206" s="122"/>
      <c r="C206" s="122"/>
      <c r="D206" s="123"/>
      <c r="E206" s="68"/>
      <c r="F206" s="69"/>
      <c r="G206" s="69"/>
      <c r="H206" s="75"/>
      <c r="I206" s="124"/>
      <c r="J206" s="124"/>
      <c r="K206" s="75"/>
      <c r="L206" s="75"/>
    </row>
    <row r="207" ht="47.25" customHeight="1">
      <c r="A207" s="122"/>
      <c r="B207" s="122"/>
      <c r="C207" s="122"/>
      <c r="D207" s="123"/>
      <c r="E207" s="68"/>
      <c r="F207" s="69"/>
      <c r="G207" s="69"/>
      <c r="H207" s="75"/>
      <c r="I207" s="124"/>
      <c r="J207" s="124"/>
      <c r="K207" s="75"/>
      <c r="L207" s="75"/>
    </row>
    <row r="208" ht="47.25" customHeight="1">
      <c r="A208" s="122"/>
      <c r="B208" s="122"/>
      <c r="C208" s="122"/>
      <c r="D208" s="123"/>
      <c r="E208" s="68"/>
      <c r="F208" s="69"/>
      <c r="G208" s="69"/>
      <c r="H208" s="75"/>
      <c r="I208" s="124"/>
      <c r="J208" s="124"/>
      <c r="K208" s="75"/>
      <c r="L208" s="75"/>
    </row>
    <row r="209" ht="47.25" customHeight="1">
      <c r="A209" s="122"/>
      <c r="B209" s="122"/>
      <c r="C209" s="122"/>
      <c r="D209" s="123"/>
      <c r="E209" s="68"/>
      <c r="F209" s="69"/>
      <c r="G209" s="69"/>
      <c r="H209" s="75"/>
      <c r="I209" s="124"/>
      <c r="J209" s="124"/>
      <c r="K209" s="75"/>
      <c r="L209" s="75"/>
    </row>
    <row r="210" ht="47.25" customHeight="1">
      <c r="A210" s="122"/>
      <c r="B210" s="122"/>
      <c r="C210" s="122"/>
      <c r="D210" s="123"/>
      <c r="E210" s="68"/>
      <c r="F210" s="69"/>
      <c r="G210" s="69"/>
      <c r="H210" s="75"/>
      <c r="I210" s="124"/>
      <c r="J210" s="124"/>
      <c r="K210" s="75"/>
      <c r="L210" s="75"/>
    </row>
    <row r="211" ht="47.25" customHeight="1">
      <c r="A211" s="122"/>
      <c r="B211" s="122"/>
      <c r="C211" s="122"/>
      <c r="D211" s="123"/>
      <c r="E211" s="68"/>
      <c r="F211" s="69"/>
      <c r="G211" s="69"/>
      <c r="H211" s="75"/>
      <c r="I211" s="124"/>
      <c r="J211" s="124"/>
      <c r="K211" s="75"/>
      <c r="L211" s="75"/>
    </row>
    <row r="212" ht="47.25" customHeight="1">
      <c r="A212" s="122"/>
      <c r="B212" s="122"/>
      <c r="C212" s="122"/>
      <c r="D212" s="123"/>
      <c r="E212" s="68"/>
      <c r="F212" s="69"/>
      <c r="G212" s="69"/>
      <c r="H212" s="75"/>
      <c r="I212" s="124"/>
      <c r="J212" s="124"/>
      <c r="K212" s="75"/>
      <c r="L212" s="75"/>
    </row>
    <row r="213" ht="47.25" customHeight="1">
      <c r="A213" s="122"/>
      <c r="B213" s="122"/>
      <c r="C213" s="122"/>
      <c r="D213" s="123"/>
      <c r="E213" s="68"/>
      <c r="F213" s="69"/>
      <c r="G213" s="69"/>
      <c r="H213" s="75"/>
      <c r="I213" s="124"/>
      <c r="J213" s="124"/>
      <c r="K213" s="75"/>
      <c r="L213" s="75"/>
    </row>
    <row r="214" ht="47.25" customHeight="1">
      <c r="A214" s="122"/>
      <c r="B214" s="122"/>
      <c r="C214" s="122"/>
      <c r="D214" s="123"/>
      <c r="E214" s="68"/>
      <c r="F214" s="69"/>
      <c r="G214" s="69"/>
      <c r="H214" s="75"/>
      <c r="I214" s="124"/>
      <c r="J214" s="124"/>
      <c r="K214" s="75"/>
      <c r="L214" s="75"/>
    </row>
    <row r="215" ht="47.25" customHeight="1">
      <c r="A215" s="122"/>
      <c r="B215" s="122"/>
      <c r="C215" s="122"/>
      <c r="D215" s="123"/>
      <c r="E215" s="68"/>
      <c r="F215" s="69"/>
      <c r="G215" s="69"/>
      <c r="H215" s="75"/>
      <c r="I215" s="124"/>
      <c r="J215" s="124"/>
      <c r="K215" s="75"/>
      <c r="L215" s="75"/>
    </row>
    <row r="216" ht="47.25" customHeight="1">
      <c r="A216" s="122"/>
      <c r="B216" s="122"/>
      <c r="C216" s="122"/>
      <c r="D216" s="123"/>
      <c r="E216" s="68"/>
      <c r="F216" s="69"/>
      <c r="G216" s="69"/>
      <c r="H216" s="75"/>
      <c r="I216" s="124"/>
      <c r="J216" s="124"/>
      <c r="K216" s="75"/>
      <c r="L216" s="75"/>
    </row>
    <row r="217" ht="47.25" customHeight="1">
      <c r="A217" s="122"/>
      <c r="B217" s="122"/>
      <c r="C217" s="122"/>
      <c r="D217" s="123"/>
      <c r="E217" s="68"/>
      <c r="F217" s="69"/>
      <c r="G217" s="69"/>
      <c r="H217" s="75"/>
      <c r="I217" s="124"/>
      <c r="J217" s="124"/>
      <c r="K217" s="75"/>
      <c r="L217" s="75"/>
    </row>
    <row r="218" ht="47.25" customHeight="1">
      <c r="A218" s="122"/>
      <c r="B218" s="122"/>
      <c r="C218" s="122"/>
      <c r="D218" s="123"/>
      <c r="E218" s="68"/>
      <c r="F218" s="69"/>
      <c r="G218" s="69"/>
      <c r="H218" s="75"/>
      <c r="I218" s="124"/>
      <c r="J218" s="124"/>
      <c r="K218" s="75"/>
      <c r="L218" s="75"/>
    </row>
    <row r="219" ht="47.25" customHeight="1">
      <c r="A219" s="122"/>
      <c r="B219" s="122"/>
      <c r="C219" s="122"/>
      <c r="D219" s="123"/>
      <c r="E219" s="68"/>
      <c r="F219" s="69"/>
      <c r="G219" s="69"/>
      <c r="H219" s="75"/>
      <c r="I219" s="124"/>
      <c r="J219" s="124"/>
      <c r="K219" s="75"/>
      <c r="L219" s="75"/>
    </row>
    <row r="220" ht="47.25" customHeight="1">
      <c r="A220" s="122"/>
      <c r="B220" s="122"/>
      <c r="C220" s="122"/>
      <c r="D220" s="123"/>
      <c r="E220" s="68"/>
      <c r="F220" s="69"/>
      <c r="G220" s="69"/>
      <c r="H220" s="75"/>
      <c r="I220" s="124"/>
      <c r="J220" s="124"/>
      <c r="K220" s="75"/>
      <c r="L220" s="75"/>
    </row>
    <row r="221" ht="47.25" customHeight="1">
      <c r="A221" s="122"/>
      <c r="B221" s="122"/>
      <c r="C221" s="122"/>
      <c r="D221" s="123"/>
      <c r="E221" s="68"/>
      <c r="F221" s="69"/>
      <c r="G221" s="69"/>
      <c r="H221" s="75"/>
      <c r="I221" s="124"/>
      <c r="J221" s="124"/>
      <c r="K221" s="75"/>
      <c r="L221" s="75"/>
    </row>
    <row r="222" ht="47.25" customHeight="1">
      <c r="A222" s="122"/>
      <c r="B222" s="122"/>
      <c r="C222" s="122"/>
      <c r="D222" s="123"/>
      <c r="E222" s="68"/>
      <c r="F222" s="69"/>
      <c r="G222" s="69"/>
      <c r="H222" s="75"/>
      <c r="I222" s="124"/>
      <c r="J222" s="124"/>
      <c r="K222" s="75"/>
      <c r="L222" s="75"/>
    </row>
    <row r="223" ht="47.25" customHeight="1">
      <c r="A223" s="122"/>
      <c r="B223" s="122"/>
      <c r="C223" s="122"/>
      <c r="D223" s="123"/>
      <c r="E223" s="68"/>
      <c r="F223" s="69"/>
      <c r="G223" s="69"/>
      <c r="H223" s="75"/>
      <c r="I223" s="124"/>
      <c r="J223" s="124"/>
      <c r="K223" s="75"/>
      <c r="L223" s="75"/>
    </row>
    <row r="224" ht="47.25" customHeight="1">
      <c r="A224" s="122"/>
      <c r="B224" s="122"/>
      <c r="C224" s="122"/>
      <c r="D224" s="123"/>
      <c r="E224" s="68"/>
      <c r="F224" s="69"/>
      <c r="G224" s="69"/>
      <c r="H224" s="75"/>
      <c r="I224" s="124"/>
      <c r="J224" s="124"/>
      <c r="K224" s="75"/>
      <c r="L224" s="75"/>
    </row>
    <row r="225" ht="47.25" customHeight="1">
      <c r="A225" s="122"/>
      <c r="B225" s="122"/>
      <c r="C225" s="122"/>
      <c r="D225" s="123"/>
      <c r="E225" s="68"/>
      <c r="F225" s="69"/>
      <c r="G225" s="69"/>
      <c r="H225" s="75"/>
      <c r="I225" s="124"/>
      <c r="J225" s="124"/>
      <c r="K225" s="75"/>
      <c r="L225" s="75"/>
    </row>
    <row r="226" ht="47.25" customHeight="1">
      <c r="A226" s="122"/>
      <c r="B226" s="122"/>
      <c r="C226" s="122"/>
      <c r="D226" s="123"/>
      <c r="E226" s="68"/>
      <c r="F226" s="69"/>
      <c r="G226" s="69"/>
      <c r="H226" s="75"/>
      <c r="I226" s="124"/>
      <c r="J226" s="124"/>
      <c r="K226" s="75"/>
      <c r="L226" s="75"/>
    </row>
    <row r="227" ht="47.25" customHeight="1">
      <c r="A227" s="122"/>
      <c r="B227" s="122"/>
      <c r="C227" s="122"/>
      <c r="D227" s="123"/>
      <c r="E227" s="68"/>
      <c r="F227" s="69"/>
      <c r="G227" s="69"/>
      <c r="H227" s="75"/>
      <c r="I227" s="124"/>
      <c r="J227" s="124"/>
      <c r="K227" s="75"/>
      <c r="L227" s="75"/>
    </row>
    <row r="228" ht="47.25" customHeight="1">
      <c r="A228" s="122"/>
      <c r="B228" s="122"/>
      <c r="C228" s="122"/>
      <c r="D228" s="123"/>
      <c r="E228" s="68"/>
      <c r="F228" s="69"/>
      <c r="G228" s="69"/>
      <c r="H228" s="75"/>
      <c r="I228" s="124"/>
      <c r="J228" s="124"/>
      <c r="K228" s="75"/>
      <c r="L228" s="75"/>
    </row>
    <row r="229" ht="47.25" customHeight="1">
      <c r="A229" s="122"/>
      <c r="B229" s="122"/>
      <c r="C229" s="122"/>
      <c r="D229" s="123"/>
      <c r="E229" s="68"/>
      <c r="F229" s="69"/>
      <c r="G229" s="69"/>
      <c r="H229" s="75"/>
      <c r="I229" s="124"/>
      <c r="J229" s="124"/>
      <c r="K229" s="75"/>
      <c r="L229" s="75"/>
    </row>
    <row r="230" ht="47.25" customHeight="1">
      <c r="A230" s="122"/>
      <c r="B230" s="122"/>
      <c r="C230" s="122"/>
      <c r="D230" s="123"/>
      <c r="E230" s="68"/>
      <c r="F230" s="69"/>
      <c r="G230" s="69"/>
      <c r="H230" s="75"/>
      <c r="I230" s="124"/>
      <c r="J230" s="124"/>
      <c r="K230" s="75"/>
      <c r="L230" s="75"/>
    </row>
    <row r="231" ht="47.25" customHeight="1">
      <c r="A231" s="122"/>
      <c r="B231" s="122"/>
      <c r="C231" s="122"/>
      <c r="D231" s="123"/>
      <c r="E231" s="68"/>
      <c r="F231" s="69"/>
      <c r="G231" s="69"/>
      <c r="H231" s="75"/>
      <c r="I231" s="124"/>
      <c r="J231" s="124"/>
      <c r="K231" s="75"/>
      <c r="L231" s="75"/>
    </row>
    <row r="232" ht="47.25" customHeight="1">
      <c r="A232" s="122"/>
      <c r="B232" s="122"/>
      <c r="C232" s="122"/>
      <c r="D232" s="123"/>
      <c r="E232" s="68"/>
      <c r="F232" s="69"/>
      <c r="G232" s="69"/>
      <c r="H232" s="75"/>
      <c r="I232" s="124"/>
      <c r="J232" s="124"/>
      <c r="K232" s="75"/>
      <c r="L232" s="75"/>
    </row>
    <row r="233" ht="47.25" customHeight="1">
      <c r="A233" s="122"/>
      <c r="B233" s="122"/>
      <c r="C233" s="122"/>
      <c r="D233" s="123"/>
      <c r="E233" s="68"/>
      <c r="F233" s="69"/>
      <c r="G233" s="69"/>
      <c r="H233" s="75"/>
      <c r="I233" s="124"/>
      <c r="J233" s="124"/>
      <c r="K233" s="75"/>
      <c r="L233" s="75"/>
    </row>
    <row r="234" ht="47.25" customHeight="1">
      <c r="A234" s="122"/>
      <c r="B234" s="122"/>
      <c r="C234" s="122"/>
      <c r="D234" s="123"/>
      <c r="E234" s="68"/>
      <c r="F234" s="69"/>
      <c r="G234" s="69"/>
      <c r="H234" s="75"/>
      <c r="I234" s="124"/>
      <c r="J234" s="124"/>
      <c r="K234" s="75"/>
      <c r="L234" s="75"/>
    </row>
    <row r="235" ht="47.25" customHeight="1">
      <c r="A235" s="122"/>
      <c r="B235" s="122"/>
      <c r="C235" s="122"/>
      <c r="D235" s="123"/>
      <c r="E235" s="68"/>
      <c r="F235" s="69"/>
      <c r="G235" s="69"/>
      <c r="H235" s="75"/>
      <c r="I235" s="124"/>
      <c r="J235" s="124"/>
      <c r="K235" s="75"/>
      <c r="L235" s="75"/>
    </row>
    <row r="236" ht="47.25" customHeight="1">
      <c r="A236" s="122"/>
      <c r="B236" s="122"/>
      <c r="C236" s="122"/>
      <c r="D236" s="123"/>
      <c r="E236" s="68"/>
      <c r="F236" s="69"/>
      <c r="G236" s="69"/>
      <c r="H236" s="75"/>
      <c r="I236" s="124"/>
      <c r="J236" s="124"/>
      <c r="K236" s="75"/>
      <c r="L236" s="75"/>
    </row>
    <row r="237" ht="47.25" customHeight="1">
      <c r="A237" s="122"/>
      <c r="B237" s="122"/>
      <c r="C237" s="122"/>
      <c r="D237" s="123"/>
      <c r="E237" s="68"/>
      <c r="F237" s="69"/>
      <c r="G237" s="69"/>
      <c r="H237" s="75"/>
      <c r="I237" s="124"/>
      <c r="J237" s="124"/>
      <c r="K237" s="75"/>
      <c r="L237" s="75"/>
    </row>
    <row r="238" ht="47.25" customHeight="1">
      <c r="A238" s="122"/>
      <c r="B238" s="122"/>
      <c r="C238" s="122"/>
      <c r="D238" s="123"/>
      <c r="E238" s="68"/>
      <c r="F238" s="69"/>
      <c r="G238" s="69"/>
      <c r="H238" s="75"/>
      <c r="I238" s="124"/>
      <c r="J238" s="124"/>
      <c r="K238" s="75"/>
      <c r="L238" s="75"/>
    </row>
    <row r="239" ht="47.25" customHeight="1">
      <c r="A239" s="122"/>
      <c r="B239" s="122"/>
      <c r="C239" s="122"/>
      <c r="D239" s="123"/>
      <c r="E239" s="68"/>
      <c r="F239" s="69"/>
      <c r="G239" s="69"/>
      <c r="H239" s="75"/>
      <c r="I239" s="124"/>
      <c r="J239" s="124"/>
      <c r="K239" s="75"/>
      <c r="L239" s="75"/>
    </row>
    <row r="240" ht="47.25" customHeight="1">
      <c r="A240" s="122"/>
      <c r="B240" s="122"/>
      <c r="C240" s="122"/>
      <c r="D240" s="123"/>
      <c r="E240" s="68"/>
      <c r="F240" s="69"/>
      <c r="G240" s="69"/>
      <c r="H240" s="75"/>
      <c r="I240" s="124"/>
      <c r="J240" s="124"/>
      <c r="K240" s="75"/>
      <c r="L240" s="75"/>
    </row>
    <row r="241" ht="47.25" customHeight="1">
      <c r="A241" s="122"/>
      <c r="B241" s="122"/>
      <c r="C241" s="122"/>
      <c r="D241" s="123"/>
      <c r="E241" s="68"/>
      <c r="F241" s="69"/>
      <c r="G241" s="69"/>
      <c r="H241" s="75"/>
      <c r="I241" s="124"/>
      <c r="J241" s="124"/>
      <c r="K241" s="75"/>
      <c r="L241" s="75"/>
    </row>
    <row r="242" ht="47.25" customHeight="1">
      <c r="A242" s="122"/>
      <c r="B242" s="122"/>
      <c r="C242" s="122"/>
      <c r="D242" s="123"/>
      <c r="E242" s="68"/>
      <c r="F242" s="69"/>
      <c r="G242" s="69"/>
      <c r="H242" s="75"/>
      <c r="I242" s="124"/>
      <c r="J242" s="124"/>
      <c r="K242" s="75"/>
      <c r="L242" s="75"/>
    </row>
    <row r="243" ht="47.25" customHeight="1">
      <c r="A243" s="122"/>
      <c r="B243" s="122"/>
      <c r="C243" s="122"/>
      <c r="D243" s="123"/>
      <c r="E243" s="68"/>
      <c r="F243" s="69"/>
      <c r="G243" s="69"/>
      <c r="H243" s="75"/>
      <c r="I243" s="124"/>
      <c r="J243" s="124"/>
      <c r="K243" s="75"/>
      <c r="L243" s="75"/>
    </row>
    <row r="244" ht="47.25" customHeight="1">
      <c r="A244" s="122"/>
      <c r="B244" s="122"/>
      <c r="C244" s="122"/>
      <c r="D244" s="123"/>
      <c r="E244" s="68"/>
      <c r="F244" s="69"/>
      <c r="G244" s="69"/>
      <c r="H244" s="75"/>
      <c r="I244" s="124"/>
      <c r="J244" s="124"/>
      <c r="K244" s="75"/>
      <c r="L244" s="75"/>
    </row>
    <row r="245" ht="47.25" customHeight="1">
      <c r="A245" s="122"/>
      <c r="B245" s="122"/>
      <c r="C245" s="122"/>
      <c r="D245" s="123"/>
      <c r="E245" s="68"/>
      <c r="F245" s="69"/>
      <c r="G245" s="69"/>
      <c r="H245" s="75"/>
      <c r="I245" s="124"/>
      <c r="J245" s="124"/>
      <c r="K245" s="75"/>
      <c r="L245" s="75"/>
    </row>
    <row r="246" ht="47.25" customHeight="1">
      <c r="A246" s="122"/>
      <c r="B246" s="122"/>
      <c r="C246" s="122"/>
      <c r="D246" s="123"/>
      <c r="E246" s="68"/>
      <c r="F246" s="69"/>
      <c r="G246" s="69"/>
      <c r="H246" s="75"/>
      <c r="I246" s="124"/>
      <c r="J246" s="124"/>
      <c r="K246" s="75"/>
      <c r="L246" s="75"/>
    </row>
    <row r="247" ht="47.25" customHeight="1">
      <c r="A247" s="122"/>
      <c r="B247" s="122"/>
      <c r="C247" s="122"/>
      <c r="D247" s="123"/>
      <c r="E247" s="68"/>
      <c r="F247" s="69"/>
      <c r="G247" s="69"/>
      <c r="H247" s="75"/>
      <c r="I247" s="124"/>
      <c r="J247" s="124"/>
      <c r="K247" s="75"/>
      <c r="L247" s="75"/>
    </row>
    <row r="248" ht="47.25" customHeight="1">
      <c r="A248" s="122"/>
      <c r="B248" s="122"/>
      <c r="C248" s="122"/>
      <c r="D248" s="123"/>
      <c r="E248" s="68"/>
      <c r="F248" s="69"/>
      <c r="G248" s="69"/>
      <c r="H248" s="75"/>
      <c r="I248" s="124"/>
      <c r="J248" s="124"/>
      <c r="K248" s="75"/>
      <c r="L248" s="75"/>
    </row>
    <row r="249" ht="47.25" customHeight="1">
      <c r="A249" s="122"/>
      <c r="B249" s="122"/>
      <c r="C249" s="122"/>
      <c r="D249" s="123"/>
      <c r="E249" s="68"/>
      <c r="F249" s="69"/>
      <c r="G249" s="69"/>
      <c r="H249" s="75"/>
      <c r="I249" s="124"/>
      <c r="J249" s="124"/>
      <c r="K249" s="75"/>
      <c r="L249" s="75"/>
    </row>
    <row r="250" ht="47.25" customHeight="1">
      <c r="A250" s="122"/>
      <c r="B250" s="122"/>
      <c r="C250" s="122"/>
      <c r="D250" s="123"/>
      <c r="E250" s="68"/>
      <c r="F250" s="69"/>
      <c r="G250" s="69"/>
      <c r="H250" s="75"/>
      <c r="I250" s="124"/>
      <c r="J250" s="124"/>
      <c r="K250" s="75"/>
      <c r="L250" s="75"/>
    </row>
    <row r="251" ht="47.25" customHeight="1">
      <c r="A251" s="122"/>
      <c r="B251" s="122"/>
      <c r="C251" s="122"/>
      <c r="D251" s="123"/>
      <c r="E251" s="68"/>
      <c r="F251" s="69"/>
      <c r="G251" s="69"/>
      <c r="H251" s="75"/>
      <c r="I251" s="124"/>
      <c r="J251" s="124"/>
      <c r="K251" s="75"/>
      <c r="L251" s="75"/>
    </row>
    <row r="252" ht="47.25" customHeight="1">
      <c r="A252" s="122"/>
      <c r="B252" s="122"/>
      <c r="C252" s="122"/>
      <c r="D252" s="123"/>
      <c r="E252" s="68"/>
      <c r="F252" s="69"/>
      <c r="G252" s="69"/>
      <c r="H252" s="75"/>
      <c r="I252" s="124"/>
      <c r="J252" s="124"/>
      <c r="K252" s="75"/>
      <c r="L252" s="75"/>
    </row>
    <row r="253" ht="47.25" customHeight="1">
      <c r="A253" s="122"/>
      <c r="B253" s="122"/>
      <c r="C253" s="122"/>
      <c r="D253" s="123"/>
      <c r="E253" s="68"/>
      <c r="F253" s="69"/>
      <c r="G253" s="69"/>
      <c r="H253" s="75"/>
      <c r="I253" s="124"/>
      <c r="J253" s="124"/>
      <c r="K253" s="75"/>
      <c r="L253" s="75"/>
    </row>
    <row r="254" ht="47.25" customHeight="1">
      <c r="A254" s="122"/>
      <c r="B254" s="122"/>
      <c r="C254" s="122"/>
      <c r="D254" s="123"/>
      <c r="E254" s="68"/>
      <c r="F254" s="69"/>
      <c r="G254" s="69"/>
      <c r="H254" s="75"/>
      <c r="I254" s="124"/>
      <c r="J254" s="124"/>
      <c r="K254" s="75"/>
      <c r="L254" s="75"/>
    </row>
    <row r="255" ht="47.25" customHeight="1">
      <c r="A255" s="122"/>
      <c r="B255" s="122"/>
      <c r="C255" s="122"/>
      <c r="D255" s="123"/>
      <c r="E255" s="68"/>
      <c r="F255" s="69"/>
      <c r="G255" s="69"/>
      <c r="H255" s="75"/>
      <c r="I255" s="124"/>
      <c r="J255" s="124"/>
      <c r="K255" s="75"/>
      <c r="L255" s="75"/>
    </row>
    <row r="256" ht="47.25" customHeight="1">
      <c r="A256" s="122"/>
      <c r="B256" s="122"/>
      <c r="C256" s="122"/>
      <c r="D256" s="123"/>
      <c r="E256" s="68"/>
      <c r="F256" s="69"/>
      <c r="G256" s="69"/>
      <c r="H256" s="75"/>
      <c r="I256" s="124"/>
      <c r="J256" s="124"/>
      <c r="K256" s="75"/>
      <c r="L256" s="75"/>
    </row>
    <row r="257" ht="47.25" customHeight="1">
      <c r="A257" s="122"/>
      <c r="B257" s="122"/>
      <c r="C257" s="122"/>
      <c r="D257" s="123"/>
      <c r="E257" s="68"/>
      <c r="F257" s="69"/>
      <c r="G257" s="69"/>
      <c r="H257" s="75"/>
      <c r="I257" s="124"/>
      <c r="J257" s="124"/>
      <c r="K257" s="75"/>
      <c r="L257" s="75"/>
    </row>
    <row r="258" ht="47.25" customHeight="1">
      <c r="A258" s="122"/>
      <c r="B258" s="122"/>
      <c r="C258" s="122"/>
      <c r="D258" s="123"/>
      <c r="E258" s="68"/>
      <c r="F258" s="69"/>
      <c r="G258" s="69"/>
      <c r="H258" s="75"/>
      <c r="I258" s="124"/>
      <c r="J258" s="124"/>
      <c r="K258" s="75"/>
      <c r="L258" s="75"/>
    </row>
    <row r="259" ht="47.25" customHeight="1">
      <c r="A259" s="122"/>
      <c r="B259" s="122"/>
      <c r="C259" s="122"/>
      <c r="D259" s="123"/>
      <c r="E259" s="68"/>
      <c r="F259" s="69"/>
      <c r="G259" s="69"/>
      <c r="H259" s="75"/>
      <c r="I259" s="124"/>
      <c r="J259" s="124"/>
      <c r="K259" s="75"/>
      <c r="L259" s="75"/>
    </row>
    <row r="260" ht="47.25" customHeight="1">
      <c r="A260" s="122"/>
      <c r="B260" s="122"/>
      <c r="C260" s="122"/>
      <c r="D260" s="123"/>
      <c r="E260" s="68"/>
      <c r="F260" s="69"/>
      <c r="G260" s="69"/>
      <c r="H260" s="75"/>
      <c r="I260" s="124"/>
      <c r="J260" s="124"/>
      <c r="K260" s="75"/>
      <c r="L260" s="75"/>
    </row>
    <row r="261" ht="47.25" customHeight="1">
      <c r="A261" s="122"/>
      <c r="B261" s="122"/>
      <c r="C261" s="122"/>
      <c r="D261" s="123"/>
      <c r="E261" s="68"/>
      <c r="F261" s="69"/>
      <c r="G261" s="69"/>
      <c r="H261" s="75"/>
      <c r="I261" s="124"/>
      <c r="J261" s="124"/>
      <c r="K261" s="75"/>
      <c r="L261" s="75"/>
    </row>
    <row r="262" ht="47.25" customHeight="1">
      <c r="A262" s="122"/>
      <c r="B262" s="122"/>
      <c r="C262" s="122"/>
      <c r="D262" s="123"/>
      <c r="E262" s="68"/>
      <c r="F262" s="69"/>
      <c r="G262" s="69"/>
      <c r="H262" s="75"/>
      <c r="I262" s="124"/>
      <c r="J262" s="124"/>
      <c r="K262" s="75"/>
      <c r="L262" s="75"/>
    </row>
    <row r="263" ht="47.25" customHeight="1">
      <c r="A263" s="122"/>
      <c r="B263" s="122"/>
      <c r="C263" s="122"/>
      <c r="D263" s="123"/>
      <c r="E263" s="68"/>
      <c r="F263" s="69"/>
      <c r="G263" s="69"/>
      <c r="H263" s="75"/>
      <c r="I263" s="124"/>
      <c r="J263" s="124"/>
      <c r="K263" s="75"/>
      <c r="L263" s="75"/>
    </row>
    <row r="264" ht="47.25" customHeight="1">
      <c r="A264" s="122"/>
      <c r="B264" s="122"/>
      <c r="C264" s="122"/>
      <c r="D264" s="123"/>
      <c r="E264" s="68"/>
      <c r="F264" s="69"/>
      <c r="G264" s="69"/>
      <c r="H264" s="75"/>
      <c r="I264" s="124"/>
      <c r="J264" s="124"/>
      <c r="K264" s="75"/>
      <c r="L264" s="75"/>
    </row>
    <row r="265" ht="47.25" customHeight="1">
      <c r="A265" s="122"/>
      <c r="B265" s="122"/>
      <c r="C265" s="122"/>
      <c r="D265" s="123"/>
      <c r="E265" s="68"/>
      <c r="F265" s="69"/>
      <c r="G265" s="69"/>
      <c r="H265" s="75"/>
      <c r="I265" s="124"/>
      <c r="J265" s="124"/>
      <c r="K265" s="75"/>
      <c r="L265" s="75"/>
    </row>
    <row r="266" ht="47.25" customHeight="1">
      <c r="A266" s="122"/>
      <c r="B266" s="122"/>
      <c r="C266" s="122"/>
      <c r="D266" s="123"/>
      <c r="E266" s="68"/>
      <c r="F266" s="69"/>
      <c r="G266" s="69"/>
      <c r="H266" s="75"/>
      <c r="I266" s="124"/>
      <c r="J266" s="124"/>
      <c r="K266" s="75"/>
      <c r="L266" s="75"/>
    </row>
    <row r="267" ht="47.25" customHeight="1">
      <c r="A267" s="122"/>
      <c r="B267" s="122"/>
      <c r="C267" s="122"/>
      <c r="D267" s="123"/>
      <c r="E267" s="68"/>
      <c r="F267" s="69"/>
      <c r="G267" s="69"/>
      <c r="H267" s="75"/>
      <c r="I267" s="124"/>
      <c r="J267" s="124"/>
      <c r="K267" s="75"/>
      <c r="L267" s="75"/>
    </row>
    <row r="268" ht="47.25" customHeight="1">
      <c r="A268" s="122"/>
      <c r="B268" s="122"/>
      <c r="C268" s="122"/>
      <c r="D268" s="123"/>
      <c r="E268" s="68"/>
      <c r="F268" s="69"/>
      <c r="G268" s="69"/>
      <c r="H268" s="75"/>
      <c r="I268" s="124"/>
      <c r="J268" s="124"/>
      <c r="K268" s="75"/>
      <c r="L268" s="75"/>
    </row>
    <row r="269" ht="47.25" customHeight="1">
      <c r="A269" s="122"/>
      <c r="B269" s="122"/>
      <c r="C269" s="122"/>
      <c r="D269" s="123"/>
      <c r="E269" s="68"/>
      <c r="F269" s="69"/>
      <c r="G269" s="69"/>
      <c r="H269" s="75"/>
      <c r="I269" s="124"/>
      <c r="J269" s="124"/>
      <c r="K269" s="75"/>
      <c r="L269" s="75"/>
    </row>
    <row r="270" ht="47.25" customHeight="1">
      <c r="A270" s="122"/>
      <c r="B270" s="122"/>
      <c r="C270" s="122"/>
      <c r="D270" s="123"/>
      <c r="E270" s="68"/>
      <c r="F270" s="69"/>
      <c r="G270" s="69"/>
      <c r="H270" s="75"/>
      <c r="I270" s="124"/>
      <c r="J270" s="124"/>
      <c r="K270" s="75"/>
      <c r="L270" s="75"/>
    </row>
    <row r="271" ht="47.25" customHeight="1">
      <c r="A271" s="122"/>
      <c r="B271" s="122"/>
      <c r="C271" s="122"/>
      <c r="D271" s="123"/>
      <c r="E271" s="68"/>
      <c r="F271" s="69"/>
      <c r="G271" s="69"/>
      <c r="H271" s="75"/>
      <c r="I271" s="124"/>
      <c r="J271" s="124"/>
      <c r="K271" s="75"/>
      <c r="L271" s="75"/>
    </row>
    <row r="272" ht="47.25" customHeight="1">
      <c r="A272" s="122"/>
      <c r="B272" s="122"/>
      <c r="C272" s="122"/>
      <c r="D272" s="123"/>
      <c r="E272" s="68"/>
      <c r="F272" s="69"/>
      <c r="G272" s="69"/>
      <c r="H272" s="75"/>
      <c r="I272" s="124"/>
      <c r="J272" s="124"/>
      <c r="K272" s="75"/>
      <c r="L272" s="75"/>
    </row>
    <row r="273" ht="47.25" customHeight="1">
      <c r="A273" s="122"/>
      <c r="B273" s="122"/>
      <c r="C273" s="122"/>
      <c r="D273" s="123"/>
      <c r="E273" s="68"/>
      <c r="F273" s="69"/>
      <c r="G273" s="69"/>
      <c r="H273" s="75"/>
      <c r="I273" s="124"/>
      <c r="J273" s="124"/>
      <c r="K273" s="75"/>
      <c r="L273" s="75"/>
    </row>
    <row r="274" ht="47.25" customHeight="1">
      <c r="A274" s="122"/>
      <c r="B274" s="122"/>
      <c r="C274" s="122"/>
      <c r="D274" s="123"/>
      <c r="E274" s="68"/>
      <c r="F274" s="69"/>
      <c r="G274" s="69"/>
      <c r="H274" s="75"/>
      <c r="I274" s="124"/>
      <c r="J274" s="124"/>
      <c r="K274" s="75"/>
      <c r="L274" s="75"/>
    </row>
    <row r="275" ht="47.25" customHeight="1">
      <c r="A275" s="122"/>
      <c r="B275" s="122"/>
      <c r="C275" s="122"/>
      <c r="D275" s="123"/>
      <c r="E275" s="68"/>
      <c r="F275" s="69"/>
      <c r="G275" s="69"/>
      <c r="H275" s="75"/>
      <c r="I275" s="124"/>
      <c r="J275" s="124"/>
      <c r="K275" s="75"/>
      <c r="L275" s="75"/>
    </row>
    <row r="276" ht="47.25" customHeight="1">
      <c r="A276" s="122"/>
      <c r="B276" s="122"/>
      <c r="C276" s="122"/>
      <c r="D276" s="123"/>
      <c r="E276" s="68"/>
      <c r="F276" s="69"/>
      <c r="G276" s="69"/>
      <c r="H276" s="75"/>
      <c r="I276" s="124"/>
      <c r="J276" s="124"/>
      <c r="K276" s="75"/>
      <c r="L276" s="75"/>
    </row>
    <row r="277" ht="47.25" customHeight="1">
      <c r="A277" s="122"/>
      <c r="B277" s="122"/>
      <c r="C277" s="122"/>
      <c r="D277" s="123"/>
      <c r="E277" s="68"/>
      <c r="F277" s="69"/>
      <c r="G277" s="69"/>
      <c r="H277" s="75"/>
      <c r="I277" s="124"/>
      <c r="J277" s="124"/>
      <c r="K277" s="75"/>
      <c r="L277" s="75"/>
    </row>
    <row r="278" ht="47.25" customHeight="1">
      <c r="A278" s="122"/>
      <c r="B278" s="122"/>
      <c r="C278" s="122"/>
      <c r="D278" s="123"/>
      <c r="E278" s="68"/>
      <c r="F278" s="69"/>
      <c r="G278" s="69"/>
      <c r="H278" s="75"/>
      <c r="I278" s="124"/>
      <c r="J278" s="124"/>
      <c r="K278" s="75"/>
      <c r="L278" s="75"/>
    </row>
    <row r="279" ht="47.25" customHeight="1">
      <c r="A279" s="122"/>
      <c r="B279" s="122"/>
      <c r="C279" s="122"/>
      <c r="D279" s="123"/>
      <c r="E279" s="68"/>
      <c r="F279" s="69"/>
      <c r="G279" s="69"/>
      <c r="H279" s="75"/>
      <c r="I279" s="124"/>
      <c r="J279" s="124"/>
      <c r="K279" s="75"/>
      <c r="L279" s="75"/>
    </row>
    <row r="280" ht="47.25" customHeight="1">
      <c r="A280" s="122"/>
      <c r="B280" s="122"/>
      <c r="C280" s="122"/>
      <c r="D280" s="123"/>
      <c r="E280" s="68"/>
      <c r="F280" s="69"/>
      <c r="G280" s="69"/>
      <c r="H280" s="75"/>
      <c r="I280" s="124"/>
      <c r="J280" s="124"/>
      <c r="K280" s="75"/>
      <c r="L280" s="75"/>
    </row>
    <row r="281" ht="47.25" customHeight="1">
      <c r="A281" s="122"/>
      <c r="B281" s="122"/>
      <c r="C281" s="122"/>
      <c r="D281" s="123"/>
      <c r="E281" s="68"/>
      <c r="F281" s="69"/>
      <c r="G281" s="69"/>
      <c r="H281" s="75"/>
      <c r="I281" s="124"/>
      <c r="J281" s="124"/>
      <c r="K281" s="75"/>
      <c r="L281" s="75"/>
    </row>
    <row r="282" ht="47.25" customHeight="1">
      <c r="A282" s="122"/>
      <c r="B282" s="122"/>
      <c r="C282" s="122"/>
      <c r="D282" s="123"/>
      <c r="E282" s="68"/>
      <c r="F282" s="69"/>
      <c r="G282" s="69"/>
      <c r="H282" s="75"/>
      <c r="I282" s="124"/>
      <c r="J282" s="124"/>
      <c r="K282" s="75"/>
      <c r="L282" s="75"/>
    </row>
    <row r="283" ht="47.25" customHeight="1">
      <c r="A283" s="122"/>
      <c r="B283" s="122"/>
      <c r="C283" s="122"/>
      <c r="D283" s="123"/>
      <c r="E283" s="68"/>
      <c r="F283" s="69"/>
      <c r="G283" s="69"/>
      <c r="H283" s="75"/>
      <c r="I283" s="124"/>
      <c r="J283" s="124"/>
      <c r="K283" s="75"/>
      <c r="L283" s="75"/>
    </row>
    <row r="284" ht="47.25" customHeight="1">
      <c r="A284" s="122"/>
      <c r="B284" s="122"/>
      <c r="C284" s="122"/>
      <c r="D284" s="123"/>
      <c r="E284" s="68"/>
      <c r="F284" s="69"/>
      <c r="G284" s="69"/>
      <c r="H284" s="75"/>
      <c r="I284" s="124"/>
      <c r="J284" s="124"/>
      <c r="K284" s="75"/>
      <c r="L284" s="75"/>
    </row>
    <row r="285" ht="47.25" customHeight="1">
      <c r="A285" s="122"/>
      <c r="B285" s="122"/>
      <c r="C285" s="122"/>
      <c r="D285" s="123"/>
      <c r="E285" s="68"/>
      <c r="F285" s="69"/>
      <c r="G285" s="69"/>
      <c r="H285" s="75"/>
      <c r="I285" s="124"/>
      <c r="J285" s="124"/>
      <c r="K285" s="75"/>
      <c r="L285" s="75"/>
    </row>
    <row r="286" ht="47.25" customHeight="1">
      <c r="A286" s="122"/>
      <c r="B286" s="122"/>
      <c r="C286" s="122"/>
      <c r="D286" s="123"/>
      <c r="E286" s="68"/>
      <c r="F286" s="69"/>
      <c r="G286" s="69"/>
      <c r="H286" s="75"/>
      <c r="I286" s="124"/>
      <c r="J286" s="124"/>
      <c r="K286" s="75"/>
      <c r="L286" s="75"/>
    </row>
    <row r="287" ht="47.25" customHeight="1">
      <c r="A287" s="122"/>
      <c r="B287" s="122"/>
      <c r="C287" s="122"/>
      <c r="D287" s="123"/>
      <c r="E287" s="68"/>
      <c r="F287" s="69"/>
      <c r="G287" s="69"/>
      <c r="H287" s="75"/>
      <c r="I287" s="124"/>
      <c r="J287" s="124"/>
      <c r="K287" s="75"/>
      <c r="L287" s="75"/>
    </row>
    <row r="288" ht="47.25" customHeight="1">
      <c r="A288" s="122"/>
      <c r="B288" s="122"/>
      <c r="C288" s="122"/>
      <c r="D288" s="123"/>
      <c r="E288" s="68"/>
      <c r="F288" s="69"/>
      <c r="G288" s="69"/>
      <c r="H288" s="75"/>
      <c r="I288" s="124"/>
      <c r="J288" s="124"/>
      <c r="K288" s="75"/>
      <c r="L288" s="75"/>
    </row>
    <row r="289" ht="47.25" customHeight="1">
      <c r="A289" s="122"/>
      <c r="B289" s="122"/>
      <c r="C289" s="122"/>
      <c r="D289" s="123"/>
      <c r="E289" s="68"/>
      <c r="F289" s="69"/>
      <c r="G289" s="69"/>
      <c r="H289" s="75"/>
      <c r="I289" s="124"/>
      <c r="J289" s="124"/>
      <c r="K289" s="75"/>
      <c r="L289" s="75"/>
    </row>
    <row r="290" ht="47.25" customHeight="1">
      <c r="A290" s="122"/>
      <c r="B290" s="122"/>
      <c r="C290" s="122"/>
      <c r="D290" s="123"/>
      <c r="E290" s="68"/>
      <c r="F290" s="69"/>
      <c r="G290" s="69"/>
      <c r="H290" s="75"/>
      <c r="I290" s="124"/>
      <c r="J290" s="124"/>
      <c r="K290" s="75"/>
      <c r="L290" s="75"/>
    </row>
    <row r="291" ht="47.25" customHeight="1">
      <c r="A291" s="122"/>
      <c r="B291" s="122"/>
      <c r="C291" s="122"/>
      <c r="D291" s="123"/>
      <c r="E291" s="68"/>
      <c r="F291" s="69"/>
      <c r="G291" s="69"/>
      <c r="H291" s="75"/>
      <c r="I291" s="124"/>
      <c r="J291" s="124"/>
      <c r="K291" s="75"/>
      <c r="L291" s="75"/>
    </row>
    <row r="292" ht="47.25" customHeight="1">
      <c r="A292" s="122"/>
      <c r="B292" s="122"/>
      <c r="C292" s="122"/>
      <c r="D292" s="123"/>
      <c r="E292" s="68"/>
      <c r="F292" s="69"/>
      <c r="G292" s="69"/>
      <c r="H292" s="75"/>
      <c r="I292" s="124"/>
      <c r="J292" s="124"/>
      <c r="K292" s="75"/>
      <c r="L292" s="75"/>
    </row>
    <row r="293" ht="47.25" customHeight="1">
      <c r="A293" s="122"/>
      <c r="B293" s="122"/>
      <c r="C293" s="122"/>
      <c r="D293" s="123"/>
      <c r="E293" s="68"/>
      <c r="F293" s="69"/>
      <c r="G293" s="69"/>
      <c r="H293" s="75"/>
      <c r="I293" s="124"/>
      <c r="J293" s="124"/>
      <c r="K293" s="75"/>
      <c r="L293" s="75"/>
    </row>
    <row r="294" ht="47.25" customHeight="1">
      <c r="A294" s="122"/>
      <c r="B294" s="122"/>
      <c r="C294" s="122"/>
      <c r="D294" s="123"/>
      <c r="E294" s="68"/>
      <c r="F294" s="69"/>
      <c r="G294" s="69"/>
      <c r="H294" s="75"/>
      <c r="I294" s="124"/>
      <c r="J294" s="124"/>
      <c r="K294" s="75"/>
      <c r="L294" s="75"/>
    </row>
    <row r="295" ht="47.25" customHeight="1">
      <c r="A295" s="122"/>
      <c r="B295" s="122"/>
      <c r="C295" s="122"/>
      <c r="D295" s="123"/>
      <c r="E295" s="68"/>
      <c r="F295" s="69"/>
      <c r="G295" s="69"/>
      <c r="H295" s="75"/>
      <c r="I295" s="124"/>
      <c r="J295" s="124"/>
      <c r="K295" s="75"/>
      <c r="L295" s="75"/>
    </row>
    <row r="296" ht="47.25" customHeight="1">
      <c r="A296" s="122"/>
      <c r="B296" s="122"/>
      <c r="C296" s="122"/>
      <c r="D296" s="123"/>
      <c r="E296" s="68"/>
      <c r="F296" s="69"/>
      <c r="G296" s="69"/>
      <c r="H296" s="75"/>
      <c r="I296" s="124"/>
      <c r="J296" s="124"/>
      <c r="K296" s="75"/>
      <c r="L296" s="75"/>
    </row>
    <row r="297" ht="47.25" customHeight="1">
      <c r="A297" s="122"/>
      <c r="B297" s="122"/>
      <c r="C297" s="122"/>
      <c r="D297" s="123"/>
      <c r="E297" s="68"/>
      <c r="F297" s="69"/>
      <c r="G297" s="69"/>
      <c r="H297" s="75"/>
      <c r="I297" s="124"/>
      <c r="J297" s="124"/>
      <c r="K297" s="75"/>
      <c r="L297" s="75"/>
    </row>
    <row r="298" ht="47.25" customHeight="1">
      <c r="A298" s="122"/>
      <c r="B298" s="122"/>
      <c r="C298" s="122"/>
      <c r="D298" s="123"/>
      <c r="E298" s="68"/>
      <c r="F298" s="69"/>
      <c r="G298" s="69"/>
      <c r="H298" s="75"/>
      <c r="I298" s="124"/>
      <c r="J298" s="124"/>
      <c r="K298" s="75"/>
      <c r="L298" s="75"/>
    </row>
    <row r="299" ht="47.25" customHeight="1">
      <c r="A299" s="122"/>
      <c r="B299" s="122"/>
      <c r="C299" s="122"/>
      <c r="D299" s="123"/>
      <c r="E299" s="68"/>
      <c r="F299" s="69"/>
      <c r="G299" s="69"/>
      <c r="H299" s="75"/>
      <c r="I299" s="124"/>
      <c r="J299" s="124"/>
      <c r="K299" s="75"/>
      <c r="L299" s="75"/>
    </row>
    <row r="300" ht="47.25" customHeight="1">
      <c r="A300" s="122"/>
      <c r="B300" s="122"/>
      <c r="C300" s="122"/>
      <c r="D300" s="123"/>
      <c r="E300" s="68"/>
      <c r="F300" s="69"/>
      <c r="G300" s="69"/>
      <c r="H300" s="75"/>
      <c r="I300" s="124"/>
      <c r="J300" s="124"/>
      <c r="K300" s="75"/>
      <c r="L300" s="75"/>
    </row>
    <row r="301" ht="47.25" customHeight="1">
      <c r="A301" s="122"/>
      <c r="B301" s="122"/>
      <c r="C301" s="122"/>
      <c r="D301" s="123"/>
      <c r="E301" s="68"/>
      <c r="F301" s="69"/>
      <c r="G301" s="69"/>
      <c r="H301" s="75"/>
      <c r="I301" s="124"/>
      <c r="J301" s="124"/>
      <c r="K301" s="75"/>
      <c r="L301" s="75"/>
    </row>
    <row r="302" ht="47.25" customHeight="1">
      <c r="A302" s="122"/>
      <c r="B302" s="122"/>
      <c r="C302" s="122"/>
      <c r="D302" s="123"/>
      <c r="E302" s="68"/>
      <c r="F302" s="69"/>
      <c r="G302" s="69"/>
      <c r="H302" s="75"/>
      <c r="I302" s="124"/>
      <c r="J302" s="124"/>
      <c r="K302" s="75"/>
      <c r="L302" s="75"/>
    </row>
    <row r="303" ht="47.25" customHeight="1">
      <c r="A303" s="122"/>
      <c r="B303" s="122"/>
      <c r="C303" s="122"/>
      <c r="D303" s="123"/>
      <c r="E303" s="68"/>
      <c r="F303" s="69"/>
      <c r="G303" s="69"/>
      <c r="H303" s="75"/>
      <c r="I303" s="124"/>
      <c r="J303" s="124"/>
      <c r="K303" s="75"/>
      <c r="L303" s="75"/>
    </row>
    <row r="304" ht="47.25" customHeight="1">
      <c r="A304" s="122"/>
      <c r="B304" s="122"/>
      <c r="C304" s="122"/>
      <c r="D304" s="123"/>
      <c r="E304" s="68"/>
      <c r="F304" s="69"/>
      <c r="G304" s="69"/>
      <c r="H304" s="75"/>
      <c r="I304" s="124"/>
      <c r="J304" s="124"/>
      <c r="K304" s="75"/>
      <c r="L304" s="75"/>
    </row>
    <row r="305" ht="47.25" customHeight="1">
      <c r="A305" s="122"/>
      <c r="B305" s="122"/>
      <c r="C305" s="122"/>
      <c r="D305" s="123"/>
      <c r="E305" s="68"/>
      <c r="F305" s="69"/>
      <c r="G305" s="69"/>
      <c r="H305" s="75"/>
      <c r="I305" s="124"/>
      <c r="J305" s="124"/>
      <c r="K305" s="75"/>
      <c r="L305" s="75"/>
    </row>
    <row r="306" ht="47.25" customHeight="1">
      <c r="A306" s="122"/>
      <c r="B306" s="122"/>
      <c r="C306" s="122"/>
      <c r="D306" s="123"/>
      <c r="E306" s="68"/>
      <c r="F306" s="69"/>
      <c r="G306" s="69"/>
      <c r="H306" s="75"/>
      <c r="I306" s="124"/>
      <c r="J306" s="124"/>
      <c r="K306" s="75"/>
      <c r="L306" s="75"/>
    </row>
    <row r="307" ht="47.25" customHeight="1">
      <c r="A307" s="122"/>
      <c r="B307" s="122"/>
      <c r="C307" s="122"/>
      <c r="D307" s="123"/>
      <c r="E307" s="68"/>
      <c r="F307" s="69"/>
      <c r="G307" s="69"/>
      <c r="H307" s="75"/>
      <c r="I307" s="124"/>
      <c r="J307" s="124"/>
      <c r="K307" s="75"/>
      <c r="L307" s="75"/>
    </row>
    <row r="308" ht="47.25" customHeight="1">
      <c r="A308" s="122"/>
      <c r="B308" s="122"/>
      <c r="C308" s="122"/>
      <c r="D308" s="123"/>
      <c r="E308" s="68"/>
      <c r="F308" s="69"/>
      <c r="G308" s="69"/>
      <c r="H308" s="75"/>
      <c r="I308" s="124"/>
      <c r="J308" s="124"/>
      <c r="K308" s="75"/>
      <c r="L308" s="75"/>
    </row>
    <row r="309" ht="47.25" customHeight="1">
      <c r="A309" s="122"/>
      <c r="B309" s="122"/>
      <c r="C309" s="122"/>
      <c r="D309" s="123"/>
      <c r="E309" s="68"/>
      <c r="F309" s="69"/>
      <c r="G309" s="69"/>
      <c r="H309" s="75"/>
      <c r="I309" s="124"/>
      <c r="J309" s="124"/>
      <c r="K309" s="75"/>
      <c r="L309" s="75"/>
    </row>
    <row r="310" ht="47.25" customHeight="1">
      <c r="A310" s="122"/>
      <c r="B310" s="122"/>
      <c r="C310" s="122"/>
      <c r="D310" s="123"/>
      <c r="E310" s="68"/>
      <c r="F310" s="69"/>
      <c r="G310" s="69"/>
      <c r="H310" s="75"/>
      <c r="I310" s="124"/>
      <c r="J310" s="124"/>
      <c r="K310" s="75"/>
      <c r="L310" s="75"/>
    </row>
    <row r="311" ht="47.25" customHeight="1">
      <c r="A311" s="122"/>
      <c r="B311" s="122"/>
      <c r="C311" s="122"/>
      <c r="D311" s="123"/>
      <c r="E311" s="68"/>
      <c r="F311" s="69"/>
      <c r="G311" s="69"/>
      <c r="H311" s="75"/>
      <c r="I311" s="124"/>
      <c r="J311" s="124"/>
      <c r="K311" s="75"/>
      <c r="L311" s="75"/>
    </row>
    <row r="312" ht="47.25" customHeight="1">
      <c r="A312" s="122"/>
      <c r="B312" s="122"/>
      <c r="C312" s="122"/>
      <c r="D312" s="123"/>
      <c r="E312" s="68"/>
      <c r="F312" s="69"/>
      <c r="G312" s="69"/>
      <c r="H312" s="75"/>
      <c r="I312" s="124"/>
      <c r="J312" s="124"/>
      <c r="K312" s="75"/>
      <c r="L312" s="75"/>
    </row>
    <row r="313" ht="47.25" customHeight="1">
      <c r="A313" s="122"/>
      <c r="B313" s="122"/>
      <c r="C313" s="122"/>
      <c r="D313" s="123"/>
      <c r="E313" s="68"/>
      <c r="F313" s="69"/>
      <c r="G313" s="69"/>
      <c r="H313" s="75"/>
      <c r="I313" s="124"/>
      <c r="J313" s="124"/>
      <c r="K313" s="75"/>
      <c r="L313" s="75"/>
    </row>
    <row r="314" ht="47.25" customHeight="1">
      <c r="A314" s="122"/>
      <c r="B314" s="122"/>
      <c r="C314" s="122"/>
      <c r="D314" s="123"/>
      <c r="E314" s="68"/>
      <c r="F314" s="69"/>
      <c r="G314" s="69"/>
      <c r="H314" s="75"/>
      <c r="I314" s="124"/>
      <c r="J314" s="124"/>
      <c r="K314" s="75"/>
      <c r="L314" s="75"/>
    </row>
    <row r="315" ht="47.25" customHeight="1">
      <c r="A315" s="122"/>
      <c r="B315" s="122"/>
      <c r="C315" s="122"/>
      <c r="D315" s="123"/>
      <c r="E315" s="68"/>
      <c r="F315" s="69"/>
      <c r="G315" s="69"/>
      <c r="H315" s="75"/>
      <c r="I315" s="124"/>
      <c r="J315" s="124"/>
      <c r="K315" s="75"/>
      <c r="L315" s="75"/>
    </row>
    <row r="316" ht="47.25" customHeight="1">
      <c r="A316" s="122"/>
      <c r="B316" s="122"/>
      <c r="C316" s="122"/>
      <c r="D316" s="123"/>
      <c r="E316" s="68"/>
      <c r="F316" s="69"/>
      <c r="G316" s="69"/>
      <c r="H316" s="75"/>
      <c r="I316" s="124"/>
      <c r="J316" s="124"/>
      <c r="K316" s="75"/>
      <c r="L316" s="75"/>
    </row>
    <row r="317" ht="47.25" customHeight="1">
      <c r="A317" s="122"/>
      <c r="B317" s="122"/>
      <c r="C317" s="122"/>
      <c r="D317" s="123"/>
      <c r="E317" s="68"/>
      <c r="F317" s="69"/>
      <c r="G317" s="69"/>
      <c r="H317" s="75"/>
      <c r="I317" s="124"/>
      <c r="J317" s="124"/>
      <c r="K317" s="75"/>
      <c r="L317" s="75"/>
    </row>
    <row r="318" ht="47.25" customHeight="1">
      <c r="A318" s="122"/>
      <c r="B318" s="122"/>
      <c r="C318" s="122"/>
      <c r="D318" s="123"/>
      <c r="E318" s="68"/>
      <c r="F318" s="69"/>
      <c r="G318" s="69"/>
      <c r="H318" s="75"/>
      <c r="I318" s="124"/>
      <c r="J318" s="124"/>
      <c r="K318" s="75"/>
      <c r="L318" s="75"/>
    </row>
    <row r="319" ht="47.25" customHeight="1">
      <c r="A319" s="122"/>
      <c r="B319" s="122"/>
      <c r="C319" s="122"/>
      <c r="D319" s="123"/>
      <c r="E319" s="68"/>
      <c r="F319" s="69"/>
      <c r="G319" s="69"/>
      <c r="H319" s="75"/>
      <c r="I319" s="124"/>
      <c r="J319" s="124"/>
      <c r="K319" s="75"/>
      <c r="L319" s="75"/>
    </row>
    <row r="320" ht="47.25" customHeight="1">
      <c r="A320" s="122"/>
      <c r="B320" s="122"/>
      <c r="C320" s="122"/>
      <c r="D320" s="123"/>
      <c r="E320" s="68"/>
      <c r="F320" s="69"/>
      <c r="G320" s="69"/>
      <c r="H320" s="75"/>
      <c r="I320" s="124"/>
      <c r="J320" s="124"/>
      <c r="K320" s="75"/>
      <c r="L320" s="75"/>
    </row>
    <row r="321" ht="47.25" customHeight="1">
      <c r="A321" s="122"/>
      <c r="B321" s="122"/>
      <c r="C321" s="122"/>
      <c r="D321" s="123"/>
      <c r="E321" s="68"/>
      <c r="F321" s="69"/>
      <c r="G321" s="69"/>
      <c r="H321" s="75"/>
      <c r="I321" s="124"/>
      <c r="J321" s="124"/>
      <c r="K321" s="75"/>
      <c r="L321" s="75"/>
    </row>
    <row r="322" ht="47.25" customHeight="1">
      <c r="A322" s="122"/>
      <c r="B322" s="122"/>
      <c r="C322" s="122"/>
      <c r="D322" s="123"/>
      <c r="E322" s="68"/>
      <c r="F322" s="69"/>
      <c r="G322" s="69"/>
      <c r="H322" s="75"/>
      <c r="I322" s="124"/>
      <c r="J322" s="124"/>
      <c r="K322" s="75"/>
      <c r="L322" s="75"/>
    </row>
    <row r="323" ht="47.25" customHeight="1">
      <c r="A323" s="122"/>
      <c r="B323" s="122"/>
      <c r="C323" s="122"/>
      <c r="D323" s="123"/>
      <c r="E323" s="68"/>
      <c r="F323" s="69"/>
      <c r="G323" s="69"/>
      <c r="H323" s="75"/>
      <c r="I323" s="124"/>
      <c r="J323" s="124"/>
      <c r="K323" s="75"/>
      <c r="L323" s="75"/>
    </row>
    <row r="324" ht="47.25" customHeight="1">
      <c r="A324" s="122"/>
      <c r="B324" s="122"/>
      <c r="C324" s="122"/>
      <c r="D324" s="123"/>
      <c r="E324" s="68"/>
      <c r="F324" s="69"/>
      <c r="G324" s="69"/>
      <c r="H324" s="75"/>
      <c r="I324" s="124"/>
      <c r="J324" s="124"/>
      <c r="K324" s="75"/>
      <c r="L324" s="75"/>
    </row>
    <row r="325" ht="47.25" customHeight="1">
      <c r="A325" s="122"/>
      <c r="B325" s="122"/>
      <c r="C325" s="122"/>
      <c r="D325" s="123"/>
      <c r="E325" s="68"/>
      <c r="F325" s="69"/>
      <c r="G325" s="69"/>
      <c r="H325" s="75"/>
      <c r="I325" s="124"/>
      <c r="J325" s="124"/>
      <c r="K325" s="75"/>
      <c r="L325" s="75"/>
    </row>
    <row r="326" ht="47.25" customHeight="1">
      <c r="A326" s="122"/>
      <c r="B326" s="122"/>
      <c r="C326" s="122"/>
      <c r="D326" s="123"/>
      <c r="E326" s="68"/>
      <c r="F326" s="69"/>
      <c r="G326" s="69"/>
      <c r="H326" s="75"/>
      <c r="I326" s="124"/>
      <c r="J326" s="124"/>
      <c r="K326" s="75"/>
      <c r="L326" s="75"/>
    </row>
    <row r="327" ht="47.25" customHeight="1">
      <c r="A327" s="122"/>
      <c r="B327" s="122"/>
      <c r="C327" s="122"/>
      <c r="D327" s="123"/>
      <c r="E327" s="68"/>
      <c r="F327" s="69"/>
      <c r="G327" s="69"/>
      <c r="H327" s="75"/>
      <c r="I327" s="124"/>
      <c r="J327" s="124"/>
      <c r="K327" s="75"/>
      <c r="L327" s="75"/>
    </row>
    <row r="328" ht="47.25" customHeight="1">
      <c r="A328" s="122"/>
      <c r="B328" s="122"/>
      <c r="C328" s="122"/>
      <c r="D328" s="123"/>
      <c r="E328" s="68"/>
      <c r="F328" s="69"/>
      <c r="G328" s="69"/>
      <c r="H328" s="75"/>
      <c r="I328" s="124"/>
      <c r="J328" s="124"/>
      <c r="K328" s="75"/>
      <c r="L328" s="75"/>
    </row>
    <row r="329" ht="47.25" customHeight="1">
      <c r="A329" s="122"/>
      <c r="B329" s="122"/>
      <c r="C329" s="122"/>
      <c r="D329" s="123"/>
      <c r="E329" s="68"/>
      <c r="F329" s="69"/>
      <c r="G329" s="69"/>
      <c r="H329" s="75"/>
      <c r="I329" s="124"/>
      <c r="J329" s="124"/>
      <c r="K329" s="75"/>
      <c r="L329" s="75"/>
    </row>
    <row r="330" ht="47.25" customHeight="1">
      <c r="A330" s="122"/>
      <c r="B330" s="122"/>
      <c r="C330" s="122"/>
      <c r="D330" s="123"/>
      <c r="E330" s="68"/>
      <c r="F330" s="69"/>
      <c r="G330" s="69"/>
      <c r="H330" s="75"/>
      <c r="I330" s="124"/>
      <c r="J330" s="124"/>
      <c r="K330" s="75"/>
      <c r="L330" s="75"/>
    </row>
    <row r="331" ht="47.25" customHeight="1">
      <c r="A331" s="122"/>
      <c r="B331" s="122"/>
      <c r="C331" s="122"/>
      <c r="D331" s="123"/>
      <c r="E331" s="68"/>
      <c r="F331" s="69"/>
      <c r="G331" s="69"/>
      <c r="H331" s="75"/>
      <c r="I331" s="124"/>
      <c r="J331" s="124"/>
      <c r="K331" s="75"/>
      <c r="L331" s="75"/>
    </row>
    <row r="332" ht="47.25" customHeight="1">
      <c r="A332" s="122"/>
      <c r="B332" s="122"/>
      <c r="C332" s="122"/>
      <c r="D332" s="123"/>
      <c r="E332" s="68"/>
      <c r="F332" s="69"/>
      <c r="G332" s="69"/>
      <c r="H332" s="75"/>
      <c r="I332" s="124"/>
      <c r="J332" s="124"/>
      <c r="K332" s="75"/>
      <c r="L332" s="75"/>
    </row>
    <row r="333" ht="47.25" customHeight="1">
      <c r="A333" s="122"/>
      <c r="B333" s="122"/>
      <c r="C333" s="122"/>
      <c r="D333" s="123"/>
      <c r="E333" s="68"/>
      <c r="F333" s="69"/>
      <c r="G333" s="69"/>
      <c r="H333" s="75"/>
      <c r="I333" s="124"/>
      <c r="J333" s="124"/>
      <c r="K333" s="75"/>
      <c r="L333" s="75"/>
    </row>
    <row r="334" ht="47.25" customHeight="1">
      <c r="A334" s="122"/>
      <c r="B334" s="122"/>
      <c r="C334" s="122"/>
      <c r="D334" s="123"/>
      <c r="E334" s="68"/>
      <c r="F334" s="69"/>
      <c r="G334" s="69"/>
      <c r="H334" s="75"/>
      <c r="I334" s="124"/>
      <c r="J334" s="124"/>
      <c r="K334" s="75"/>
      <c r="L334" s="75"/>
    </row>
    <row r="335" ht="47.25" customHeight="1">
      <c r="A335" s="122"/>
      <c r="B335" s="122"/>
      <c r="C335" s="122"/>
      <c r="D335" s="123"/>
      <c r="E335" s="68"/>
      <c r="F335" s="69"/>
      <c r="G335" s="69"/>
      <c r="H335" s="75"/>
      <c r="I335" s="124"/>
      <c r="J335" s="124"/>
      <c r="K335" s="75"/>
      <c r="L335" s="75"/>
    </row>
    <row r="336" ht="47.25" customHeight="1">
      <c r="A336" s="122"/>
      <c r="B336" s="122"/>
      <c r="C336" s="122"/>
      <c r="D336" s="123"/>
      <c r="E336" s="68"/>
      <c r="F336" s="69"/>
      <c r="G336" s="69"/>
      <c r="H336" s="75"/>
      <c r="I336" s="124"/>
      <c r="J336" s="124"/>
      <c r="K336" s="75"/>
      <c r="L336" s="75"/>
    </row>
    <row r="337" ht="47.25" customHeight="1">
      <c r="A337" s="122"/>
      <c r="B337" s="122"/>
      <c r="C337" s="122"/>
      <c r="D337" s="123"/>
      <c r="E337" s="68"/>
      <c r="F337" s="69"/>
      <c r="G337" s="69"/>
      <c r="H337" s="75"/>
      <c r="I337" s="124"/>
      <c r="J337" s="124"/>
      <c r="K337" s="75"/>
      <c r="L337" s="75"/>
    </row>
    <row r="338" ht="47.25" customHeight="1">
      <c r="A338" s="122"/>
      <c r="B338" s="122"/>
      <c r="C338" s="122"/>
      <c r="D338" s="123"/>
      <c r="E338" s="68"/>
      <c r="F338" s="69"/>
      <c r="G338" s="69"/>
      <c r="H338" s="75"/>
      <c r="I338" s="124"/>
      <c r="J338" s="124"/>
      <c r="K338" s="75"/>
      <c r="L338" s="75"/>
    </row>
    <row r="339" ht="47.25" customHeight="1">
      <c r="A339" s="122"/>
      <c r="B339" s="122"/>
      <c r="C339" s="122"/>
      <c r="D339" s="123"/>
      <c r="E339" s="68"/>
      <c r="F339" s="69"/>
      <c r="G339" s="69"/>
      <c r="H339" s="75"/>
      <c r="I339" s="124"/>
      <c r="J339" s="124"/>
      <c r="K339" s="75"/>
      <c r="L339" s="75"/>
    </row>
    <row r="340" ht="47.25" customHeight="1">
      <c r="A340" s="122"/>
      <c r="B340" s="122"/>
      <c r="C340" s="122"/>
      <c r="D340" s="123"/>
      <c r="E340" s="68"/>
      <c r="F340" s="69"/>
      <c r="G340" s="69"/>
      <c r="H340" s="75"/>
      <c r="I340" s="124"/>
      <c r="J340" s="124"/>
      <c r="K340" s="75"/>
      <c r="L340" s="75"/>
    </row>
    <row r="341" ht="47.25" customHeight="1">
      <c r="A341" s="122"/>
      <c r="B341" s="122"/>
      <c r="C341" s="122"/>
      <c r="D341" s="123"/>
      <c r="E341" s="68"/>
      <c r="F341" s="69"/>
      <c r="G341" s="69"/>
      <c r="H341" s="75"/>
      <c r="I341" s="124"/>
      <c r="J341" s="124"/>
      <c r="K341" s="75"/>
      <c r="L341" s="75"/>
    </row>
    <row r="342" ht="47.25" customHeight="1">
      <c r="A342" s="122"/>
      <c r="B342" s="122"/>
      <c r="C342" s="122"/>
      <c r="D342" s="123"/>
      <c r="E342" s="68"/>
      <c r="F342" s="69"/>
      <c r="G342" s="69"/>
      <c r="H342" s="75"/>
      <c r="I342" s="124"/>
      <c r="J342" s="124"/>
      <c r="K342" s="75"/>
      <c r="L342" s="75"/>
    </row>
    <row r="343" ht="47.25" customHeight="1">
      <c r="A343" s="122"/>
      <c r="B343" s="122"/>
      <c r="C343" s="122"/>
      <c r="D343" s="123"/>
      <c r="E343" s="68"/>
      <c r="F343" s="69"/>
      <c r="G343" s="69"/>
      <c r="H343" s="75"/>
      <c r="I343" s="124"/>
      <c r="J343" s="124"/>
      <c r="K343" s="75"/>
      <c r="L343" s="75"/>
    </row>
    <row r="344" ht="47.25" customHeight="1">
      <c r="A344" s="122"/>
      <c r="B344" s="122"/>
      <c r="C344" s="122"/>
      <c r="D344" s="123"/>
      <c r="E344" s="68"/>
      <c r="F344" s="69"/>
      <c r="G344" s="69"/>
      <c r="H344" s="75"/>
      <c r="I344" s="124"/>
      <c r="J344" s="124"/>
      <c r="K344" s="75"/>
      <c r="L344" s="75"/>
    </row>
    <row r="345" ht="47.25" customHeight="1">
      <c r="A345" s="122"/>
      <c r="B345" s="122"/>
      <c r="C345" s="122"/>
      <c r="D345" s="123"/>
      <c r="E345" s="68"/>
      <c r="F345" s="69"/>
      <c r="G345" s="69"/>
      <c r="H345" s="75"/>
      <c r="I345" s="124"/>
      <c r="J345" s="124"/>
      <c r="K345" s="75"/>
      <c r="L345" s="75"/>
    </row>
    <row r="346" ht="47.25" customHeight="1">
      <c r="A346" s="122"/>
      <c r="B346" s="122"/>
      <c r="C346" s="122"/>
      <c r="D346" s="123"/>
      <c r="E346" s="68"/>
      <c r="F346" s="69"/>
      <c r="G346" s="69"/>
      <c r="H346" s="75"/>
      <c r="I346" s="124"/>
      <c r="J346" s="124"/>
      <c r="K346" s="75"/>
      <c r="L346" s="75"/>
    </row>
    <row r="347" ht="47.25" customHeight="1">
      <c r="A347" s="122"/>
      <c r="B347" s="122"/>
      <c r="C347" s="122"/>
      <c r="D347" s="123"/>
      <c r="E347" s="68"/>
      <c r="F347" s="69"/>
      <c r="G347" s="69"/>
      <c r="H347" s="75"/>
      <c r="I347" s="124"/>
      <c r="J347" s="124"/>
      <c r="K347" s="75"/>
      <c r="L347" s="75"/>
    </row>
    <row r="348" ht="47.25" customHeight="1">
      <c r="A348" s="122"/>
      <c r="B348" s="122"/>
      <c r="C348" s="122"/>
      <c r="D348" s="123"/>
      <c r="E348" s="68"/>
      <c r="F348" s="69"/>
      <c r="G348" s="69"/>
      <c r="H348" s="75"/>
      <c r="I348" s="124"/>
      <c r="J348" s="124"/>
      <c r="K348" s="75"/>
      <c r="L348" s="75"/>
    </row>
    <row r="349" ht="47.25" customHeight="1">
      <c r="A349" s="122"/>
      <c r="B349" s="122"/>
      <c r="C349" s="122"/>
      <c r="D349" s="123"/>
      <c r="E349" s="68"/>
      <c r="F349" s="69"/>
      <c r="G349" s="69"/>
      <c r="H349" s="75"/>
      <c r="I349" s="124"/>
      <c r="J349" s="124"/>
      <c r="K349" s="75"/>
      <c r="L349" s="75"/>
    </row>
    <row r="350" ht="47.25" customHeight="1">
      <c r="A350" s="122"/>
      <c r="B350" s="122"/>
      <c r="C350" s="122"/>
      <c r="D350" s="123"/>
      <c r="E350" s="68"/>
      <c r="F350" s="69"/>
      <c r="G350" s="69"/>
      <c r="H350" s="75"/>
      <c r="I350" s="124"/>
      <c r="J350" s="124"/>
      <c r="K350" s="75"/>
      <c r="L350" s="75"/>
    </row>
    <row r="351" ht="47.25" customHeight="1">
      <c r="A351" s="122"/>
      <c r="B351" s="122"/>
      <c r="C351" s="122"/>
      <c r="D351" s="123"/>
      <c r="E351" s="68"/>
      <c r="F351" s="69"/>
      <c r="G351" s="69"/>
      <c r="H351" s="75"/>
      <c r="I351" s="124"/>
      <c r="J351" s="124"/>
      <c r="K351" s="75"/>
      <c r="L351" s="75"/>
    </row>
    <row r="352" ht="47.25" customHeight="1">
      <c r="A352" s="122"/>
      <c r="B352" s="122"/>
      <c r="C352" s="122"/>
      <c r="D352" s="123"/>
      <c r="E352" s="68"/>
      <c r="F352" s="69"/>
      <c r="G352" s="69"/>
      <c r="H352" s="75"/>
      <c r="I352" s="124"/>
      <c r="J352" s="124"/>
      <c r="K352" s="75"/>
      <c r="L352" s="75"/>
    </row>
    <row r="353" ht="47.25" customHeight="1">
      <c r="A353" s="122"/>
      <c r="B353" s="122"/>
      <c r="C353" s="122"/>
      <c r="D353" s="123"/>
      <c r="E353" s="68"/>
      <c r="F353" s="69"/>
      <c r="G353" s="69"/>
      <c r="H353" s="75"/>
      <c r="I353" s="124"/>
      <c r="J353" s="124"/>
      <c r="K353" s="75"/>
      <c r="L353" s="75"/>
    </row>
    <row r="354" ht="47.25" customHeight="1">
      <c r="A354" s="122"/>
      <c r="B354" s="122"/>
      <c r="C354" s="122"/>
      <c r="D354" s="123"/>
      <c r="E354" s="68"/>
      <c r="F354" s="69"/>
      <c r="G354" s="69"/>
      <c r="H354" s="75"/>
      <c r="I354" s="124"/>
      <c r="J354" s="124"/>
      <c r="K354" s="75"/>
      <c r="L354" s="75"/>
    </row>
    <row r="355" ht="47.25" customHeight="1">
      <c r="A355" s="122"/>
      <c r="B355" s="122"/>
      <c r="C355" s="122"/>
      <c r="D355" s="123"/>
      <c r="E355" s="68"/>
      <c r="F355" s="69"/>
      <c r="G355" s="69"/>
      <c r="H355" s="75"/>
      <c r="I355" s="124"/>
      <c r="J355" s="124"/>
      <c r="K355" s="75"/>
      <c r="L355" s="75"/>
    </row>
    <row r="356" ht="47.25" customHeight="1">
      <c r="A356" s="122"/>
      <c r="B356" s="122"/>
      <c r="C356" s="122"/>
      <c r="D356" s="123"/>
      <c r="E356" s="68"/>
      <c r="F356" s="69"/>
      <c r="G356" s="69"/>
      <c r="H356" s="75"/>
      <c r="I356" s="124"/>
      <c r="J356" s="124"/>
      <c r="K356" s="75"/>
      <c r="L356" s="75"/>
    </row>
    <row r="357" ht="47.25" customHeight="1">
      <c r="A357" s="122"/>
      <c r="B357" s="122"/>
      <c r="C357" s="122"/>
      <c r="D357" s="123"/>
      <c r="E357" s="68"/>
      <c r="F357" s="69"/>
      <c r="G357" s="69"/>
      <c r="H357" s="75"/>
      <c r="I357" s="124"/>
      <c r="J357" s="124"/>
      <c r="K357" s="75"/>
      <c r="L357" s="75"/>
    </row>
    <row r="358" ht="47.25" customHeight="1">
      <c r="A358" s="122"/>
      <c r="B358" s="122"/>
      <c r="C358" s="122"/>
      <c r="D358" s="123"/>
      <c r="E358" s="68"/>
      <c r="F358" s="69"/>
      <c r="G358" s="69"/>
      <c r="H358" s="75"/>
      <c r="I358" s="124"/>
      <c r="J358" s="124"/>
      <c r="K358" s="75"/>
      <c r="L358" s="75"/>
    </row>
    <row r="359" ht="47.25" customHeight="1">
      <c r="A359" s="122"/>
      <c r="B359" s="122"/>
      <c r="C359" s="122"/>
      <c r="D359" s="123"/>
      <c r="E359" s="68"/>
      <c r="F359" s="69"/>
      <c r="G359" s="69"/>
      <c r="H359" s="75"/>
      <c r="I359" s="124"/>
      <c r="J359" s="124"/>
      <c r="K359" s="75"/>
      <c r="L359" s="75"/>
    </row>
    <row r="360" ht="47.25" customHeight="1">
      <c r="A360" s="122"/>
      <c r="B360" s="122"/>
      <c r="C360" s="122"/>
      <c r="D360" s="123"/>
      <c r="E360" s="68"/>
      <c r="F360" s="69"/>
      <c r="G360" s="69"/>
      <c r="H360" s="75"/>
      <c r="I360" s="124"/>
      <c r="J360" s="124"/>
      <c r="K360" s="75"/>
      <c r="L360" s="75"/>
    </row>
    <row r="361" ht="47.25" customHeight="1">
      <c r="A361" s="122"/>
      <c r="B361" s="122"/>
      <c r="C361" s="122"/>
      <c r="D361" s="123"/>
      <c r="E361" s="68"/>
      <c r="F361" s="69"/>
      <c r="G361" s="69"/>
      <c r="H361" s="75"/>
      <c r="I361" s="124"/>
      <c r="J361" s="124"/>
      <c r="K361" s="75"/>
      <c r="L361" s="75"/>
    </row>
    <row r="362" ht="47.25" customHeight="1">
      <c r="A362" s="122"/>
      <c r="B362" s="122"/>
      <c r="C362" s="122"/>
      <c r="D362" s="123"/>
      <c r="E362" s="68"/>
      <c r="F362" s="69"/>
      <c r="G362" s="69"/>
      <c r="H362" s="75"/>
      <c r="I362" s="124"/>
      <c r="J362" s="124"/>
      <c r="K362" s="75"/>
      <c r="L362" s="75"/>
    </row>
    <row r="363" ht="47.25" customHeight="1">
      <c r="A363" s="122"/>
      <c r="B363" s="122"/>
      <c r="C363" s="122"/>
      <c r="D363" s="123"/>
      <c r="E363" s="68"/>
      <c r="F363" s="69"/>
      <c r="G363" s="69"/>
      <c r="H363" s="75"/>
      <c r="I363" s="124"/>
      <c r="J363" s="124"/>
      <c r="K363" s="75"/>
      <c r="L363" s="75"/>
    </row>
    <row r="364" ht="47.25" customHeight="1">
      <c r="A364" s="122"/>
      <c r="B364" s="122"/>
      <c r="C364" s="122"/>
      <c r="D364" s="123"/>
      <c r="E364" s="68"/>
      <c r="F364" s="69"/>
      <c r="G364" s="69"/>
      <c r="H364" s="75"/>
      <c r="I364" s="124"/>
      <c r="J364" s="124"/>
      <c r="K364" s="75"/>
      <c r="L364" s="75"/>
    </row>
    <row r="365" ht="47.25" customHeight="1">
      <c r="A365" s="122"/>
      <c r="B365" s="122"/>
      <c r="C365" s="122"/>
      <c r="D365" s="123"/>
      <c r="E365" s="68"/>
      <c r="F365" s="69"/>
      <c r="G365" s="69"/>
      <c r="H365" s="75"/>
      <c r="I365" s="124"/>
      <c r="J365" s="124"/>
      <c r="K365" s="75"/>
      <c r="L365" s="75"/>
    </row>
    <row r="366" ht="47.25" customHeight="1">
      <c r="A366" s="122"/>
      <c r="B366" s="122"/>
      <c r="C366" s="122"/>
      <c r="D366" s="123"/>
      <c r="E366" s="68"/>
      <c r="F366" s="69"/>
      <c r="G366" s="69"/>
      <c r="H366" s="75"/>
      <c r="I366" s="124"/>
      <c r="J366" s="124"/>
      <c r="K366" s="75"/>
      <c r="L366" s="75"/>
    </row>
    <row r="367" ht="47.25" customHeight="1">
      <c r="A367" s="122"/>
      <c r="B367" s="122"/>
      <c r="C367" s="122"/>
      <c r="D367" s="123"/>
      <c r="E367" s="68"/>
      <c r="F367" s="69"/>
      <c r="G367" s="69"/>
      <c r="H367" s="75"/>
      <c r="I367" s="124"/>
      <c r="J367" s="124"/>
      <c r="K367" s="75"/>
      <c r="L367" s="75"/>
    </row>
    <row r="368" ht="47.25" customHeight="1">
      <c r="A368" s="122"/>
      <c r="B368" s="122"/>
      <c r="C368" s="122"/>
      <c r="D368" s="123"/>
      <c r="E368" s="68"/>
      <c r="F368" s="69"/>
      <c r="G368" s="69"/>
      <c r="H368" s="75"/>
      <c r="I368" s="124"/>
      <c r="J368" s="124"/>
      <c r="K368" s="75"/>
      <c r="L368" s="75"/>
    </row>
    <row r="369" ht="47.25" customHeight="1">
      <c r="A369" s="122"/>
      <c r="B369" s="122"/>
      <c r="C369" s="122"/>
      <c r="D369" s="123"/>
      <c r="E369" s="68"/>
      <c r="F369" s="69"/>
      <c r="G369" s="69"/>
      <c r="H369" s="75"/>
      <c r="I369" s="124"/>
      <c r="J369" s="124"/>
      <c r="K369" s="75"/>
      <c r="L369" s="75"/>
    </row>
    <row r="370" ht="47.25" customHeight="1">
      <c r="A370" s="122"/>
      <c r="B370" s="122"/>
      <c r="C370" s="122"/>
      <c r="D370" s="123"/>
      <c r="E370" s="68"/>
      <c r="F370" s="69"/>
      <c r="G370" s="69"/>
      <c r="H370" s="75"/>
      <c r="I370" s="124"/>
      <c r="J370" s="124"/>
      <c r="K370" s="75"/>
      <c r="L370" s="75"/>
    </row>
    <row r="371" ht="47.25" customHeight="1">
      <c r="A371" s="122"/>
      <c r="B371" s="122"/>
      <c r="C371" s="122"/>
      <c r="D371" s="123"/>
      <c r="E371" s="68"/>
      <c r="F371" s="69"/>
      <c r="G371" s="69"/>
      <c r="H371" s="75"/>
      <c r="I371" s="124"/>
      <c r="J371" s="124"/>
      <c r="K371" s="75"/>
      <c r="L371" s="75"/>
    </row>
    <row r="372" ht="47.25" customHeight="1">
      <c r="A372" s="122"/>
      <c r="B372" s="122"/>
      <c r="C372" s="122"/>
      <c r="D372" s="123"/>
      <c r="E372" s="68"/>
      <c r="F372" s="69"/>
      <c r="G372" s="69"/>
      <c r="H372" s="75"/>
      <c r="I372" s="124"/>
      <c r="J372" s="124"/>
      <c r="K372" s="75"/>
      <c r="L372" s="75"/>
    </row>
    <row r="373" ht="47.25" customHeight="1">
      <c r="A373" s="122"/>
      <c r="B373" s="122"/>
      <c r="C373" s="122"/>
      <c r="D373" s="123"/>
      <c r="E373" s="68"/>
      <c r="F373" s="69"/>
      <c r="G373" s="69"/>
      <c r="H373" s="75"/>
      <c r="I373" s="124"/>
      <c r="J373" s="124"/>
      <c r="K373" s="75"/>
      <c r="L373" s="75"/>
    </row>
    <row r="374" ht="47.25" customHeight="1">
      <c r="A374" s="122"/>
      <c r="B374" s="122"/>
      <c r="C374" s="122"/>
      <c r="D374" s="123"/>
      <c r="E374" s="68"/>
      <c r="F374" s="69"/>
      <c r="G374" s="69"/>
      <c r="H374" s="75"/>
      <c r="I374" s="124"/>
      <c r="J374" s="124"/>
      <c r="K374" s="75"/>
      <c r="L374" s="75"/>
    </row>
    <row r="375" ht="47.25" customHeight="1">
      <c r="A375" s="122"/>
      <c r="B375" s="122"/>
      <c r="C375" s="122"/>
      <c r="D375" s="123"/>
      <c r="E375" s="68"/>
      <c r="F375" s="69"/>
      <c r="G375" s="69"/>
      <c r="H375" s="75"/>
      <c r="I375" s="124"/>
      <c r="J375" s="124"/>
      <c r="K375" s="75"/>
      <c r="L375" s="75"/>
    </row>
    <row r="376" ht="47.25" customHeight="1">
      <c r="A376" s="122"/>
      <c r="B376" s="122"/>
      <c r="C376" s="122"/>
      <c r="D376" s="123"/>
      <c r="E376" s="68"/>
      <c r="F376" s="69"/>
      <c r="G376" s="69"/>
      <c r="H376" s="75"/>
      <c r="I376" s="124"/>
      <c r="J376" s="124"/>
      <c r="K376" s="75"/>
      <c r="L376" s="75"/>
    </row>
    <row r="377" ht="47.25" customHeight="1">
      <c r="A377" s="122"/>
      <c r="B377" s="122"/>
      <c r="C377" s="122"/>
      <c r="D377" s="123"/>
      <c r="E377" s="68"/>
      <c r="F377" s="69"/>
      <c r="G377" s="69"/>
      <c r="H377" s="75"/>
      <c r="I377" s="124"/>
      <c r="J377" s="124"/>
      <c r="K377" s="75"/>
      <c r="L377" s="75"/>
    </row>
    <row r="378" ht="47.25" customHeight="1">
      <c r="A378" s="122"/>
      <c r="B378" s="122"/>
      <c r="C378" s="122"/>
      <c r="D378" s="123"/>
      <c r="E378" s="68"/>
      <c r="F378" s="69"/>
      <c r="G378" s="69"/>
      <c r="H378" s="75"/>
      <c r="I378" s="124"/>
      <c r="J378" s="124"/>
      <c r="K378" s="75"/>
      <c r="L378" s="75"/>
    </row>
    <row r="379" ht="47.25" customHeight="1">
      <c r="A379" s="122"/>
      <c r="B379" s="122"/>
      <c r="C379" s="122"/>
      <c r="D379" s="123"/>
      <c r="E379" s="68"/>
      <c r="F379" s="69"/>
      <c r="G379" s="69"/>
      <c r="H379" s="75"/>
      <c r="I379" s="124"/>
      <c r="J379" s="124"/>
      <c r="K379" s="75"/>
      <c r="L379" s="75"/>
    </row>
    <row r="380" ht="47.25" customHeight="1">
      <c r="A380" s="122"/>
      <c r="B380" s="122"/>
      <c r="C380" s="122"/>
      <c r="D380" s="123"/>
      <c r="E380" s="68"/>
      <c r="F380" s="69"/>
      <c r="G380" s="69"/>
      <c r="H380" s="75"/>
      <c r="I380" s="124"/>
      <c r="J380" s="124"/>
      <c r="K380" s="75"/>
      <c r="L380" s="75"/>
    </row>
    <row r="381" ht="47.25" customHeight="1">
      <c r="A381" s="122"/>
      <c r="B381" s="122"/>
      <c r="C381" s="122"/>
      <c r="D381" s="123"/>
      <c r="E381" s="68"/>
      <c r="F381" s="69"/>
      <c r="G381" s="69"/>
      <c r="H381" s="75"/>
      <c r="I381" s="124"/>
      <c r="J381" s="124"/>
      <c r="K381" s="75"/>
      <c r="L381" s="75"/>
    </row>
    <row r="382" ht="47.25" customHeight="1">
      <c r="A382" s="122"/>
      <c r="B382" s="122"/>
      <c r="C382" s="122"/>
      <c r="D382" s="123"/>
      <c r="E382" s="68"/>
      <c r="F382" s="69"/>
      <c r="G382" s="69"/>
      <c r="H382" s="75"/>
      <c r="I382" s="124"/>
      <c r="J382" s="124"/>
      <c r="K382" s="75"/>
      <c r="L382" s="75"/>
    </row>
    <row r="383" ht="47.25" customHeight="1">
      <c r="A383" s="122"/>
      <c r="B383" s="122"/>
      <c r="C383" s="122"/>
      <c r="D383" s="123"/>
      <c r="E383" s="68"/>
      <c r="F383" s="69"/>
      <c r="G383" s="69"/>
      <c r="H383" s="75"/>
      <c r="I383" s="124"/>
      <c r="J383" s="124"/>
      <c r="K383" s="75"/>
      <c r="L383" s="75"/>
    </row>
    <row r="384" ht="47.25" customHeight="1">
      <c r="A384" s="122"/>
      <c r="B384" s="122"/>
      <c r="C384" s="122"/>
      <c r="D384" s="123"/>
      <c r="E384" s="68"/>
      <c r="F384" s="69"/>
      <c r="G384" s="69"/>
      <c r="H384" s="75"/>
      <c r="I384" s="124"/>
      <c r="J384" s="124"/>
      <c r="K384" s="75"/>
      <c r="L384" s="75"/>
    </row>
    <row r="385" ht="47.25" customHeight="1">
      <c r="A385" s="122"/>
      <c r="B385" s="122"/>
      <c r="C385" s="122"/>
      <c r="D385" s="123"/>
      <c r="E385" s="68"/>
      <c r="F385" s="69"/>
      <c r="G385" s="69"/>
      <c r="H385" s="75"/>
      <c r="I385" s="124"/>
      <c r="J385" s="124"/>
      <c r="K385" s="75"/>
      <c r="L385" s="75"/>
    </row>
    <row r="386" ht="47.25" customHeight="1">
      <c r="A386" s="122"/>
      <c r="B386" s="122"/>
      <c r="C386" s="122"/>
      <c r="D386" s="123"/>
      <c r="E386" s="68"/>
      <c r="F386" s="69"/>
      <c r="G386" s="69"/>
      <c r="H386" s="75"/>
      <c r="I386" s="124"/>
      <c r="J386" s="124"/>
      <c r="K386" s="75"/>
      <c r="L386" s="75"/>
    </row>
    <row r="387" ht="47.25" customHeight="1">
      <c r="A387" s="122"/>
      <c r="B387" s="122"/>
      <c r="C387" s="122"/>
      <c r="D387" s="123"/>
      <c r="E387" s="68"/>
      <c r="F387" s="69"/>
      <c r="G387" s="69"/>
      <c r="H387" s="75"/>
      <c r="I387" s="124"/>
      <c r="J387" s="124"/>
      <c r="K387" s="75"/>
      <c r="L387" s="75"/>
    </row>
    <row r="388" ht="47.25" customHeight="1">
      <c r="A388" s="122"/>
      <c r="B388" s="122"/>
      <c r="C388" s="122"/>
      <c r="D388" s="123"/>
      <c r="E388" s="68"/>
      <c r="F388" s="69"/>
      <c r="G388" s="69"/>
      <c r="H388" s="75"/>
      <c r="I388" s="124"/>
      <c r="J388" s="124"/>
      <c r="K388" s="75"/>
      <c r="L388" s="75"/>
    </row>
    <row r="389" ht="47.25" customHeight="1">
      <c r="A389" s="122"/>
      <c r="B389" s="122"/>
      <c r="C389" s="122"/>
      <c r="D389" s="123"/>
      <c r="E389" s="68"/>
      <c r="F389" s="69"/>
      <c r="G389" s="69"/>
      <c r="H389" s="75"/>
      <c r="I389" s="124"/>
      <c r="J389" s="124"/>
      <c r="K389" s="75"/>
      <c r="L389" s="75"/>
    </row>
    <row r="390" ht="47.25" customHeight="1">
      <c r="A390" s="122"/>
      <c r="B390" s="122"/>
      <c r="C390" s="122"/>
      <c r="D390" s="123"/>
      <c r="E390" s="68"/>
      <c r="F390" s="69"/>
      <c r="G390" s="69"/>
      <c r="H390" s="75"/>
      <c r="I390" s="124"/>
      <c r="J390" s="124"/>
      <c r="K390" s="75"/>
      <c r="L390" s="75"/>
    </row>
    <row r="391" ht="47.25" customHeight="1">
      <c r="A391" s="122"/>
      <c r="B391" s="122"/>
      <c r="C391" s="122"/>
      <c r="D391" s="123"/>
      <c r="E391" s="68"/>
      <c r="F391" s="69"/>
      <c r="G391" s="69"/>
      <c r="H391" s="75"/>
      <c r="I391" s="124"/>
      <c r="J391" s="124"/>
      <c r="K391" s="75"/>
      <c r="L391" s="75"/>
    </row>
    <row r="392" ht="47.25" customHeight="1">
      <c r="A392" s="122"/>
      <c r="B392" s="122"/>
      <c r="C392" s="122"/>
      <c r="D392" s="123"/>
      <c r="E392" s="68"/>
      <c r="F392" s="69"/>
      <c r="G392" s="69"/>
      <c r="H392" s="75"/>
      <c r="I392" s="124"/>
      <c r="J392" s="124"/>
      <c r="K392" s="75"/>
      <c r="L392" s="75"/>
    </row>
    <row r="393" ht="47.25" customHeight="1">
      <c r="A393" s="122"/>
      <c r="B393" s="122"/>
      <c r="C393" s="122"/>
      <c r="D393" s="123"/>
      <c r="E393" s="68"/>
      <c r="F393" s="69"/>
      <c r="G393" s="69"/>
      <c r="H393" s="75"/>
      <c r="I393" s="124"/>
      <c r="J393" s="124"/>
      <c r="K393" s="75"/>
      <c r="L393" s="75"/>
    </row>
    <row r="394" ht="47.25" customHeight="1">
      <c r="A394" s="122"/>
      <c r="B394" s="122"/>
      <c r="C394" s="122"/>
      <c r="D394" s="123"/>
      <c r="E394" s="68"/>
      <c r="F394" s="69"/>
      <c r="G394" s="69"/>
      <c r="H394" s="75"/>
      <c r="I394" s="124"/>
      <c r="J394" s="124"/>
      <c r="K394" s="75"/>
      <c r="L394" s="75"/>
    </row>
    <row r="395" ht="47.25" customHeight="1">
      <c r="A395" s="122"/>
      <c r="B395" s="122"/>
      <c r="C395" s="122"/>
      <c r="D395" s="123"/>
      <c r="E395" s="68"/>
      <c r="F395" s="69"/>
      <c r="G395" s="69"/>
      <c r="H395" s="75"/>
      <c r="I395" s="124"/>
      <c r="J395" s="124"/>
      <c r="K395" s="75"/>
      <c r="L395" s="75"/>
    </row>
    <row r="396" ht="47.25" customHeight="1">
      <c r="A396" s="122"/>
      <c r="B396" s="122"/>
      <c r="C396" s="122"/>
      <c r="D396" s="123"/>
      <c r="E396" s="68"/>
      <c r="F396" s="69"/>
      <c r="G396" s="69"/>
      <c r="H396" s="75"/>
      <c r="I396" s="124"/>
      <c r="J396" s="124"/>
      <c r="K396" s="75"/>
      <c r="L396" s="75"/>
    </row>
    <row r="397" ht="47.25" customHeight="1">
      <c r="A397" s="122"/>
      <c r="B397" s="122"/>
      <c r="C397" s="122"/>
      <c r="D397" s="123"/>
      <c r="E397" s="68"/>
      <c r="F397" s="69"/>
      <c r="G397" s="69"/>
      <c r="H397" s="75"/>
      <c r="I397" s="124"/>
      <c r="J397" s="124"/>
      <c r="K397" s="75"/>
      <c r="L397" s="75"/>
    </row>
    <row r="398" ht="47.25" customHeight="1">
      <c r="A398" s="122"/>
      <c r="B398" s="122"/>
      <c r="C398" s="122"/>
      <c r="D398" s="123"/>
      <c r="E398" s="68"/>
      <c r="F398" s="69"/>
      <c r="G398" s="69"/>
      <c r="H398" s="75"/>
      <c r="I398" s="124"/>
      <c r="J398" s="124"/>
      <c r="K398" s="75"/>
      <c r="L398" s="75"/>
    </row>
    <row r="399" ht="47.25" customHeight="1">
      <c r="A399" s="122"/>
      <c r="B399" s="122"/>
      <c r="C399" s="122"/>
      <c r="D399" s="123"/>
      <c r="E399" s="68"/>
      <c r="F399" s="69"/>
      <c r="G399" s="69"/>
      <c r="H399" s="75"/>
      <c r="I399" s="124"/>
      <c r="J399" s="124"/>
      <c r="K399" s="75"/>
      <c r="L399" s="75"/>
    </row>
    <row r="400" ht="47.25" customHeight="1">
      <c r="A400" s="122"/>
      <c r="B400" s="122"/>
      <c r="C400" s="122"/>
      <c r="D400" s="123"/>
      <c r="E400" s="68"/>
      <c r="F400" s="69"/>
      <c r="G400" s="69"/>
      <c r="H400" s="75"/>
      <c r="I400" s="124"/>
      <c r="J400" s="124"/>
      <c r="K400" s="75"/>
      <c r="L400" s="75"/>
    </row>
    <row r="401" ht="47.25" customHeight="1">
      <c r="A401" s="122"/>
      <c r="B401" s="122"/>
      <c r="C401" s="122"/>
      <c r="D401" s="123"/>
      <c r="E401" s="68"/>
      <c r="F401" s="69"/>
      <c r="G401" s="69"/>
      <c r="H401" s="75"/>
      <c r="I401" s="124"/>
      <c r="J401" s="124"/>
      <c r="K401" s="75"/>
      <c r="L401" s="75"/>
    </row>
    <row r="402" ht="47.25" customHeight="1">
      <c r="A402" s="122"/>
      <c r="B402" s="122"/>
      <c r="C402" s="122"/>
      <c r="D402" s="123"/>
      <c r="E402" s="68"/>
      <c r="F402" s="69"/>
      <c r="G402" s="69"/>
      <c r="H402" s="75"/>
      <c r="I402" s="124"/>
      <c r="J402" s="124"/>
      <c r="K402" s="75"/>
      <c r="L402" s="75"/>
    </row>
    <row r="403" ht="47.25" customHeight="1">
      <c r="A403" s="122"/>
      <c r="B403" s="122"/>
      <c r="C403" s="122"/>
      <c r="D403" s="123"/>
      <c r="E403" s="68"/>
      <c r="F403" s="69"/>
      <c r="G403" s="69"/>
      <c r="H403" s="75"/>
      <c r="I403" s="124"/>
      <c r="J403" s="124"/>
      <c r="K403" s="75"/>
      <c r="L403" s="75"/>
    </row>
    <row r="404" ht="47.25" customHeight="1">
      <c r="A404" s="122"/>
      <c r="B404" s="122"/>
      <c r="C404" s="122"/>
      <c r="D404" s="123"/>
      <c r="E404" s="68"/>
      <c r="F404" s="69"/>
      <c r="G404" s="69"/>
      <c r="H404" s="75"/>
      <c r="I404" s="124"/>
      <c r="J404" s="124"/>
      <c r="K404" s="75"/>
      <c r="L404" s="75"/>
    </row>
    <row r="405" ht="47.25" customHeight="1">
      <c r="A405" s="122"/>
      <c r="B405" s="122"/>
      <c r="C405" s="122"/>
      <c r="D405" s="123"/>
      <c r="E405" s="68"/>
      <c r="F405" s="69"/>
      <c r="G405" s="69"/>
      <c r="H405" s="75"/>
      <c r="I405" s="124"/>
      <c r="J405" s="124"/>
      <c r="K405" s="75"/>
      <c r="L405" s="75"/>
    </row>
    <row r="406" ht="47.25" customHeight="1">
      <c r="A406" s="122"/>
      <c r="B406" s="122"/>
      <c r="C406" s="122"/>
      <c r="D406" s="123"/>
      <c r="E406" s="68"/>
      <c r="F406" s="69"/>
      <c r="G406" s="69"/>
      <c r="H406" s="75"/>
      <c r="I406" s="124"/>
      <c r="J406" s="124"/>
      <c r="K406" s="75"/>
      <c r="L406" s="75"/>
    </row>
    <row r="407" ht="47.25" customHeight="1">
      <c r="A407" s="122"/>
      <c r="B407" s="122"/>
      <c r="C407" s="122"/>
      <c r="D407" s="123"/>
      <c r="E407" s="68"/>
      <c r="F407" s="69"/>
      <c r="G407" s="69"/>
      <c r="H407" s="75"/>
      <c r="I407" s="124"/>
      <c r="J407" s="124"/>
      <c r="K407" s="75"/>
      <c r="L407" s="75"/>
    </row>
    <row r="408" ht="47.25" customHeight="1">
      <c r="A408" s="122"/>
      <c r="B408" s="122"/>
      <c r="C408" s="122"/>
      <c r="D408" s="123"/>
      <c r="E408" s="68"/>
      <c r="F408" s="69"/>
      <c r="G408" s="69"/>
      <c r="H408" s="75"/>
      <c r="I408" s="124"/>
      <c r="J408" s="124"/>
      <c r="K408" s="75"/>
      <c r="L408" s="75"/>
    </row>
    <row r="409" ht="47.25" customHeight="1">
      <c r="A409" s="122"/>
      <c r="B409" s="122"/>
      <c r="C409" s="122"/>
      <c r="D409" s="123"/>
      <c r="E409" s="68"/>
      <c r="F409" s="69"/>
      <c r="G409" s="69"/>
      <c r="H409" s="75"/>
      <c r="I409" s="124"/>
      <c r="J409" s="124"/>
      <c r="K409" s="75"/>
      <c r="L409" s="75"/>
    </row>
    <row r="410" ht="47.25" customHeight="1">
      <c r="A410" s="122"/>
      <c r="B410" s="122"/>
      <c r="C410" s="122"/>
      <c r="D410" s="123"/>
      <c r="E410" s="68"/>
      <c r="F410" s="69"/>
      <c r="G410" s="69"/>
      <c r="H410" s="75"/>
      <c r="I410" s="124"/>
      <c r="J410" s="124"/>
      <c r="K410" s="75"/>
      <c r="L410" s="75"/>
    </row>
    <row r="411" ht="47.25" customHeight="1">
      <c r="A411" s="122"/>
      <c r="B411" s="122"/>
      <c r="C411" s="122"/>
      <c r="D411" s="123"/>
      <c r="E411" s="68"/>
      <c r="F411" s="69"/>
      <c r="G411" s="69"/>
      <c r="H411" s="75"/>
      <c r="I411" s="124"/>
      <c r="J411" s="124"/>
      <c r="K411" s="75"/>
      <c r="L411" s="75"/>
    </row>
    <row r="412" ht="47.25" customHeight="1">
      <c r="A412" s="122"/>
      <c r="B412" s="122"/>
      <c r="C412" s="122"/>
      <c r="D412" s="123"/>
      <c r="E412" s="68"/>
      <c r="F412" s="69"/>
      <c r="G412" s="69"/>
      <c r="H412" s="75"/>
      <c r="I412" s="124"/>
      <c r="J412" s="124"/>
      <c r="K412" s="75"/>
      <c r="L412" s="75"/>
    </row>
    <row r="413" ht="47.25" customHeight="1">
      <c r="A413" s="122"/>
      <c r="B413" s="122"/>
      <c r="C413" s="122"/>
      <c r="D413" s="123"/>
      <c r="E413" s="68"/>
      <c r="F413" s="69"/>
      <c r="G413" s="69"/>
      <c r="H413" s="75"/>
      <c r="I413" s="124"/>
      <c r="J413" s="124"/>
      <c r="K413" s="75"/>
      <c r="L413" s="75"/>
    </row>
    <row r="414" ht="47.25" customHeight="1">
      <c r="A414" s="122"/>
      <c r="B414" s="122"/>
      <c r="C414" s="122"/>
      <c r="D414" s="123"/>
      <c r="E414" s="68"/>
      <c r="F414" s="69"/>
      <c r="G414" s="69"/>
      <c r="H414" s="75"/>
      <c r="I414" s="124"/>
      <c r="J414" s="124"/>
      <c r="K414" s="75"/>
      <c r="L414" s="75"/>
    </row>
    <row r="415" ht="47.25" customHeight="1">
      <c r="A415" s="122"/>
      <c r="B415" s="122"/>
      <c r="C415" s="122"/>
      <c r="D415" s="123"/>
      <c r="E415" s="68"/>
      <c r="F415" s="69"/>
      <c r="G415" s="69"/>
      <c r="H415" s="75"/>
      <c r="I415" s="124"/>
      <c r="J415" s="124"/>
      <c r="K415" s="75"/>
      <c r="L415" s="75"/>
    </row>
    <row r="416" ht="47.25" customHeight="1">
      <c r="A416" s="122"/>
      <c r="B416" s="122"/>
      <c r="C416" s="122"/>
      <c r="D416" s="123"/>
      <c r="E416" s="68"/>
      <c r="F416" s="69"/>
      <c r="G416" s="69"/>
      <c r="H416" s="75"/>
      <c r="I416" s="124"/>
      <c r="J416" s="124"/>
      <c r="K416" s="75"/>
      <c r="L416" s="75"/>
    </row>
    <row r="417" ht="47.25" customHeight="1">
      <c r="A417" s="122"/>
      <c r="B417" s="122"/>
      <c r="C417" s="122"/>
      <c r="D417" s="123"/>
      <c r="E417" s="68"/>
      <c r="F417" s="69"/>
      <c r="G417" s="69"/>
      <c r="H417" s="75"/>
      <c r="I417" s="124"/>
      <c r="J417" s="124"/>
      <c r="K417" s="75"/>
      <c r="L417" s="75"/>
    </row>
    <row r="418" ht="47.25" customHeight="1">
      <c r="A418" s="122"/>
      <c r="B418" s="122"/>
      <c r="C418" s="122"/>
      <c r="D418" s="123"/>
      <c r="E418" s="68"/>
      <c r="F418" s="69"/>
      <c r="G418" s="69"/>
      <c r="H418" s="75"/>
      <c r="I418" s="124"/>
      <c r="J418" s="124"/>
      <c r="K418" s="75"/>
      <c r="L418" s="75"/>
    </row>
    <row r="419" ht="47.25" customHeight="1">
      <c r="A419" s="122"/>
      <c r="B419" s="122"/>
      <c r="C419" s="122"/>
      <c r="D419" s="123"/>
      <c r="E419" s="68"/>
      <c r="F419" s="69"/>
      <c r="G419" s="69"/>
      <c r="H419" s="75"/>
      <c r="I419" s="124"/>
      <c r="J419" s="124"/>
      <c r="K419" s="75"/>
      <c r="L419" s="75"/>
    </row>
    <row r="420" ht="47.25" customHeight="1">
      <c r="A420" s="122"/>
      <c r="B420" s="122"/>
      <c r="C420" s="122"/>
      <c r="D420" s="123"/>
      <c r="E420" s="68"/>
      <c r="F420" s="69"/>
      <c r="G420" s="69"/>
      <c r="H420" s="75"/>
      <c r="I420" s="124"/>
      <c r="J420" s="124"/>
      <c r="K420" s="75"/>
      <c r="L420" s="75"/>
    </row>
    <row r="421" ht="47.25" customHeight="1">
      <c r="A421" s="122"/>
      <c r="B421" s="122"/>
      <c r="C421" s="122"/>
      <c r="D421" s="123"/>
      <c r="E421" s="68"/>
      <c r="F421" s="69"/>
      <c r="G421" s="69"/>
      <c r="H421" s="75"/>
      <c r="I421" s="124"/>
      <c r="J421" s="124"/>
      <c r="K421" s="75"/>
      <c r="L421" s="75"/>
    </row>
    <row r="422" ht="47.25" customHeight="1">
      <c r="A422" s="122"/>
      <c r="B422" s="122"/>
      <c r="C422" s="122"/>
      <c r="D422" s="123"/>
      <c r="E422" s="68"/>
      <c r="F422" s="69"/>
      <c r="G422" s="69"/>
      <c r="H422" s="75"/>
      <c r="I422" s="124"/>
      <c r="J422" s="124"/>
      <c r="K422" s="75"/>
      <c r="L422" s="75"/>
    </row>
    <row r="423" ht="47.25" customHeight="1">
      <c r="A423" s="122"/>
      <c r="B423" s="122"/>
      <c r="C423" s="122"/>
      <c r="D423" s="123"/>
      <c r="E423" s="68"/>
      <c r="F423" s="69"/>
      <c r="G423" s="69"/>
      <c r="H423" s="75"/>
      <c r="I423" s="124"/>
      <c r="J423" s="124"/>
      <c r="K423" s="75"/>
      <c r="L423" s="75"/>
    </row>
    <row r="424" ht="47.25" customHeight="1">
      <c r="A424" s="122"/>
      <c r="B424" s="122"/>
      <c r="C424" s="122"/>
      <c r="D424" s="123"/>
      <c r="E424" s="68"/>
      <c r="F424" s="69"/>
      <c r="G424" s="69"/>
      <c r="H424" s="75"/>
      <c r="I424" s="124"/>
      <c r="J424" s="124"/>
      <c r="K424" s="75"/>
      <c r="L424" s="75"/>
    </row>
    <row r="425" ht="47.25" customHeight="1">
      <c r="A425" s="122"/>
      <c r="B425" s="122"/>
      <c r="C425" s="122"/>
      <c r="D425" s="123"/>
      <c r="E425" s="68"/>
      <c r="F425" s="69"/>
      <c r="G425" s="69"/>
      <c r="H425" s="75"/>
      <c r="I425" s="124"/>
      <c r="J425" s="124"/>
      <c r="K425" s="75"/>
      <c r="L425" s="75"/>
    </row>
    <row r="426" ht="47.25" customHeight="1">
      <c r="A426" s="122"/>
      <c r="B426" s="122"/>
      <c r="C426" s="122"/>
      <c r="D426" s="123"/>
      <c r="E426" s="68"/>
      <c r="F426" s="69"/>
      <c r="G426" s="69"/>
      <c r="H426" s="75"/>
      <c r="I426" s="124"/>
      <c r="J426" s="124"/>
      <c r="K426" s="75"/>
      <c r="L426" s="75"/>
    </row>
    <row r="427" ht="47.25" customHeight="1">
      <c r="A427" s="122"/>
      <c r="B427" s="122"/>
      <c r="C427" s="122"/>
      <c r="D427" s="123"/>
      <c r="E427" s="68"/>
      <c r="F427" s="69"/>
      <c r="G427" s="69"/>
      <c r="H427" s="75"/>
      <c r="I427" s="124"/>
      <c r="J427" s="124"/>
      <c r="K427" s="75"/>
      <c r="L427" s="75"/>
    </row>
    <row r="428" ht="47.25" customHeight="1">
      <c r="A428" s="122"/>
      <c r="B428" s="122"/>
      <c r="C428" s="122"/>
      <c r="D428" s="123"/>
      <c r="E428" s="68"/>
      <c r="F428" s="69"/>
      <c r="G428" s="69"/>
      <c r="H428" s="75"/>
      <c r="I428" s="124"/>
      <c r="J428" s="124"/>
      <c r="K428" s="75"/>
      <c r="L428" s="75"/>
    </row>
    <row r="429" ht="47.25" customHeight="1">
      <c r="A429" s="122"/>
      <c r="B429" s="122"/>
      <c r="C429" s="122"/>
      <c r="D429" s="123"/>
      <c r="E429" s="68"/>
      <c r="F429" s="69"/>
      <c r="G429" s="69"/>
      <c r="H429" s="75"/>
      <c r="I429" s="124"/>
      <c r="J429" s="124"/>
      <c r="K429" s="75"/>
      <c r="L429" s="75"/>
    </row>
    <row r="430" ht="47.25" customHeight="1">
      <c r="A430" s="122"/>
      <c r="B430" s="122"/>
      <c r="C430" s="122"/>
      <c r="D430" s="123"/>
      <c r="E430" s="68"/>
      <c r="F430" s="69"/>
      <c r="G430" s="69"/>
      <c r="H430" s="75"/>
      <c r="I430" s="124"/>
      <c r="J430" s="124"/>
      <c r="K430" s="75"/>
      <c r="L430" s="75"/>
    </row>
    <row r="431" ht="47.25" customHeight="1">
      <c r="A431" s="122"/>
      <c r="B431" s="122"/>
      <c r="C431" s="122"/>
      <c r="D431" s="123"/>
      <c r="E431" s="68"/>
      <c r="F431" s="69"/>
      <c r="G431" s="69"/>
      <c r="H431" s="75"/>
      <c r="I431" s="124"/>
      <c r="J431" s="124"/>
      <c r="K431" s="75"/>
      <c r="L431" s="75"/>
    </row>
    <row r="432" ht="47.25" customHeight="1">
      <c r="A432" s="122"/>
      <c r="B432" s="122"/>
      <c r="C432" s="122"/>
      <c r="D432" s="123"/>
      <c r="E432" s="68"/>
      <c r="F432" s="69"/>
      <c r="G432" s="69"/>
      <c r="H432" s="75"/>
      <c r="I432" s="124"/>
      <c r="J432" s="124"/>
      <c r="K432" s="75"/>
      <c r="L432" s="75"/>
    </row>
    <row r="433" ht="47.25" customHeight="1">
      <c r="A433" s="122"/>
      <c r="B433" s="122"/>
      <c r="C433" s="122"/>
      <c r="D433" s="123"/>
      <c r="E433" s="68"/>
      <c r="F433" s="69"/>
      <c r="G433" s="69"/>
      <c r="H433" s="75"/>
      <c r="I433" s="124"/>
      <c r="J433" s="124"/>
      <c r="K433" s="75"/>
      <c r="L433" s="75"/>
    </row>
    <row r="434" ht="47.25" customHeight="1">
      <c r="A434" s="122"/>
      <c r="B434" s="122"/>
      <c r="C434" s="122"/>
      <c r="D434" s="123"/>
      <c r="E434" s="68"/>
      <c r="F434" s="69"/>
      <c r="G434" s="69"/>
      <c r="H434" s="75"/>
      <c r="I434" s="124"/>
      <c r="J434" s="124"/>
      <c r="K434" s="75"/>
      <c r="L434" s="75"/>
    </row>
    <row r="435" ht="47.25" customHeight="1">
      <c r="A435" s="122"/>
      <c r="B435" s="122"/>
      <c r="C435" s="122"/>
      <c r="D435" s="123"/>
      <c r="E435" s="68"/>
      <c r="F435" s="69"/>
      <c r="G435" s="69"/>
      <c r="H435" s="75"/>
      <c r="I435" s="124"/>
      <c r="J435" s="124"/>
      <c r="K435" s="75"/>
      <c r="L435" s="75"/>
    </row>
    <row r="436" ht="47.25" customHeight="1">
      <c r="A436" s="122"/>
      <c r="B436" s="122"/>
      <c r="C436" s="122"/>
      <c r="D436" s="123"/>
      <c r="E436" s="68"/>
      <c r="F436" s="69"/>
      <c r="G436" s="69"/>
      <c r="H436" s="75"/>
      <c r="I436" s="124"/>
      <c r="J436" s="124"/>
      <c r="K436" s="75"/>
      <c r="L436" s="75"/>
    </row>
    <row r="437" ht="47.25" customHeight="1">
      <c r="A437" s="122"/>
      <c r="B437" s="122"/>
      <c r="C437" s="122"/>
      <c r="D437" s="123"/>
      <c r="E437" s="68"/>
      <c r="F437" s="69"/>
      <c r="G437" s="69"/>
      <c r="H437" s="75"/>
      <c r="I437" s="124"/>
      <c r="J437" s="124"/>
      <c r="K437" s="75"/>
      <c r="L437" s="75"/>
    </row>
    <row r="438" ht="47.25" customHeight="1">
      <c r="A438" s="122"/>
      <c r="B438" s="122"/>
      <c r="C438" s="122"/>
      <c r="D438" s="123"/>
      <c r="E438" s="68"/>
      <c r="F438" s="69"/>
      <c r="G438" s="69"/>
      <c r="H438" s="75"/>
      <c r="I438" s="124"/>
      <c r="J438" s="124"/>
      <c r="K438" s="75"/>
      <c r="L438" s="75"/>
    </row>
    <row r="439" ht="47.25" customHeight="1">
      <c r="A439" s="122"/>
      <c r="B439" s="122"/>
      <c r="C439" s="122"/>
      <c r="D439" s="123"/>
      <c r="E439" s="68"/>
      <c r="F439" s="69"/>
      <c r="G439" s="69"/>
      <c r="H439" s="75"/>
      <c r="I439" s="124"/>
      <c r="J439" s="124"/>
      <c r="K439" s="75"/>
      <c r="L439" s="75"/>
    </row>
    <row r="440" ht="47.25" customHeight="1">
      <c r="A440" s="122"/>
      <c r="B440" s="122"/>
      <c r="C440" s="122"/>
      <c r="D440" s="123"/>
      <c r="E440" s="68"/>
      <c r="F440" s="69"/>
      <c r="G440" s="69"/>
      <c r="H440" s="75"/>
      <c r="I440" s="124"/>
      <c r="J440" s="124"/>
      <c r="K440" s="75"/>
      <c r="L440" s="75"/>
    </row>
    <row r="441" ht="47.25" customHeight="1">
      <c r="A441" s="122"/>
      <c r="B441" s="122"/>
      <c r="C441" s="122"/>
      <c r="D441" s="123"/>
      <c r="E441" s="68"/>
      <c r="F441" s="69"/>
      <c r="G441" s="69"/>
      <c r="H441" s="75"/>
      <c r="I441" s="124"/>
      <c r="J441" s="124"/>
      <c r="K441" s="75"/>
      <c r="L441" s="75"/>
    </row>
    <row r="442" ht="47.25" customHeight="1">
      <c r="A442" s="122"/>
      <c r="B442" s="122"/>
      <c r="C442" s="122"/>
      <c r="D442" s="123"/>
      <c r="E442" s="68"/>
      <c r="F442" s="69"/>
      <c r="G442" s="69"/>
      <c r="H442" s="75"/>
      <c r="I442" s="124"/>
      <c r="J442" s="124"/>
      <c r="K442" s="75"/>
      <c r="L442" s="75"/>
    </row>
    <row r="443" ht="47.25" customHeight="1">
      <c r="A443" s="122"/>
      <c r="B443" s="122"/>
      <c r="C443" s="122"/>
      <c r="D443" s="123"/>
      <c r="E443" s="68"/>
      <c r="F443" s="69"/>
      <c r="G443" s="69"/>
      <c r="H443" s="75"/>
      <c r="I443" s="124"/>
      <c r="J443" s="124"/>
      <c r="K443" s="75"/>
      <c r="L443" s="75"/>
    </row>
    <row r="444" ht="47.25" customHeight="1">
      <c r="A444" s="122"/>
      <c r="B444" s="122"/>
      <c r="C444" s="122"/>
      <c r="D444" s="123"/>
      <c r="E444" s="68"/>
      <c r="F444" s="69"/>
      <c r="G444" s="69"/>
      <c r="H444" s="75"/>
      <c r="I444" s="124"/>
      <c r="J444" s="124"/>
      <c r="K444" s="75"/>
      <c r="L444" s="75"/>
    </row>
    <row r="445" ht="47.25" customHeight="1">
      <c r="A445" s="122"/>
      <c r="B445" s="122"/>
      <c r="C445" s="122"/>
      <c r="D445" s="123"/>
      <c r="E445" s="68"/>
      <c r="F445" s="69"/>
      <c r="G445" s="69"/>
      <c r="H445" s="75"/>
      <c r="I445" s="124"/>
      <c r="J445" s="124"/>
      <c r="K445" s="75"/>
      <c r="L445" s="75"/>
    </row>
    <row r="446" ht="47.25" customHeight="1">
      <c r="A446" s="122"/>
      <c r="B446" s="122"/>
      <c r="C446" s="122"/>
      <c r="D446" s="123"/>
      <c r="E446" s="68"/>
      <c r="F446" s="69"/>
      <c r="G446" s="69"/>
      <c r="H446" s="75"/>
      <c r="I446" s="124"/>
      <c r="J446" s="124"/>
      <c r="K446" s="75"/>
      <c r="L446" s="75"/>
    </row>
    <row r="447" ht="47.25" customHeight="1">
      <c r="A447" s="122"/>
      <c r="B447" s="122"/>
      <c r="C447" s="122"/>
      <c r="D447" s="123"/>
      <c r="E447" s="68"/>
      <c r="F447" s="69"/>
      <c r="G447" s="69"/>
      <c r="H447" s="75"/>
      <c r="I447" s="124"/>
      <c r="J447" s="124"/>
      <c r="K447" s="75"/>
      <c r="L447" s="75"/>
    </row>
    <row r="448" ht="47.25" customHeight="1">
      <c r="A448" s="122"/>
      <c r="B448" s="122"/>
      <c r="C448" s="122"/>
      <c r="D448" s="123"/>
      <c r="E448" s="68"/>
      <c r="F448" s="69"/>
      <c r="G448" s="69"/>
      <c r="H448" s="75"/>
      <c r="I448" s="124"/>
      <c r="J448" s="124"/>
      <c r="K448" s="75"/>
      <c r="L448" s="75"/>
    </row>
    <row r="449" ht="47.25" customHeight="1">
      <c r="A449" s="122"/>
      <c r="B449" s="122"/>
      <c r="C449" s="122"/>
      <c r="D449" s="123"/>
      <c r="E449" s="68"/>
      <c r="F449" s="69"/>
      <c r="G449" s="69"/>
      <c r="H449" s="75"/>
      <c r="I449" s="124"/>
      <c r="J449" s="124"/>
      <c r="K449" s="75"/>
      <c r="L449" s="75"/>
    </row>
    <row r="450" ht="47.25" customHeight="1">
      <c r="A450" s="122"/>
      <c r="B450" s="122"/>
      <c r="C450" s="122"/>
      <c r="D450" s="123"/>
      <c r="E450" s="68"/>
      <c r="F450" s="69"/>
      <c r="G450" s="69"/>
      <c r="H450" s="75"/>
      <c r="I450" s="124"/>
      <c r="J450" s="124"/>
      <c r="K450" s="75"/>
      <c r="L450" s="75"/>
    </row>
    <row r="451" ht="47.25" customHeight="1">
      <c r="A451" s="122"/>
      <c r="B451" s="122"/>
      <c r="C451" s="122"/>
      <c r="D451" s="123"/>
      <c r="E451" s="68"/>
      <c r="F451" s="69"/>
      <c r="G451" s="69"/>
      <c r="H451" s="75"/>
      <c r="I451" s="124"/>
      <c r="J451" s="124"/>
      <c r="K451" s="75"/>
      <c r="L451" s="75"/>
    </row>
    <row r="452" ht="47.25" customHeight="1">
      <c r="A452" s="122"/>
      <c r="B452" s="122"/>
      <c r="C452" s="122"/>
      <c r="D452" s="123"/>
      <c r="E452" s="68"/>
      <c r="F452" s="69"/>
      <c r="G452" s="69"/>
      <c r="H452" s="75"/>
      <c r="I452" s="124"/>
      <c r="J452" s="124"/>
      <c r="K452" s="75"/>
      <c r="L452" s="75"/>
    </row>
    <row r="453" ht="47.25" customHeight="1">
      <c r="A453" s="122"/>
      <c r="B453" s="122"/>
      <c r="C453" s="122"/>
      <c r="D453" s="123"/>
      <c r="E453" s="68"/>
      <c r="F453" s="69"/>
      <c r="G453" s="69"/>
      <c r="H453" s="75"/>
      <c r="I453" s="124"/>
      <c r="J453" s="124"/>
      <c r="K453" s="75"/>
      <c r="L453" s="75"/>
    </row>
    <row r="454" ht="47.25" customHeight="1">
      <c r="A454" s="122"/>
      <c r="B454" s="122"/>
      <c r="C454" s="122"/>
      <c r="D454" s="123"/>
      <c r="E454" s="68"/>
      <c r="F454" s="69"/>
      <c r="G454" s="69"/>
      <c r="H454" s="75"/>
      <c r="I454" s="124"/>
      <c r="J454" s="124"/>
      <c r="K454" s="75"/>
      <c r="L454" s="75"/>
    </row>
    <row r="455" ht="47.25" customHeight="1">
      <c r="A455" s="122"/>
      <c r="B455" s="122"/>
      <c r="C455" s="122"/>
      <c r="D455" s="123"/>
      <c r="E455" s="68"/>
      <c r="F455" s="69"/>
      <c r="G455" s="69"/>
      <c r="H455" s="75"/>
      <c r="I455" s="124"/>
      <c r="J455" s="124"/>
      <c r="K455" s="75"/>
      <c r="L455" s="75"/>
    </row>
    <row r="456" ht="47.25" customHeight="1">
      <c r="A456" s="122"/>
      <c r="B456" s="122"/>
      <c r="C456" s="122"/>
      <c r="D456" s="123"/>
      <c r="E456" s="68"/>
      <c r="F456" s="69"/>
      <c r="G456" s="69"/>
      <c r="H456" s="75"/>
      <c r="I456" s="124"/>
      <c r="J456" s="124"/>
      <c r="K456" s="75"/>
      <c r="L456" s="75"/>
    </row>
    <row r="457" ht="47.25" customHeight="1">
      <c r="A457" s="122"/>
      <c r="B457" s="122"/>
      <c r="C457" s="122"/>
      <c r="D457" s="123"/>
      <c r="E457" s="68"/>
      <c r="F457" s="69"/>
      <c r="G457" s="69"/>
      <c r="H457" s="75"/>
      <c r="I457" s="124"/>
      <c r="J457" s="124"/>
      <c r="K457" s="75"/>
      <c r="L457" s="75"/>
    </row>
    <row r="458" ht="47.25" customHeight="1">
      <c r="A458" s="122"/>
      <c r="B458" s="122"/>
      <c r="C458" s="122"/>
      <c r="D458" s="123"/>
      <c r="E458" s="68"/>
      <c r="F458" s="69"/>
      <c r="G458" s="69"/>
      <c r="H458" s="75"/>
      <c r="I458" s="124"/>
      <c r="J458" s="124"/>
      <c r="K458" s="75"/>
      <c r="L458" s="75"/>
    </row>
    <row r="459" ht="47.25" customHeight="1">
      <c r="A459" s="122"/>
      <c r="B459" s="122"/>
      <c r="C459" s="122"/>
      <c r="D459" s="123"/>
      <c r="E459" s="68"/>
      <c r="F459" s="69"/>
      <c r="G459" s="69"/>
      <c r="H459" s="75"/>
      <c r="I459" s="124"/>
      <c r="J459" s="124"/>
      <c r="K459" s="75"/>
      <c r="L459" s="75"/>
    </row>
    <row r="460" ht="47.25" customHeight="1">
      <c r="A460" s="122"/>
      <c r="B460" s="122"/>
      <c r="C460" s="122"/>
      <c r="D460" s="123"/>
      <c r="E460" s="68"/>
      <c r="F460" s="69"/>
      <c r="G460" s="69"/>
      <c r="H460" s="75"/>
      <c r="I460" s="124"/>
      <c r="J460" s="124"/>
      <c r="K460" s="75"/>
      <c r="L460" s="75"/>
    </row>
    <row r="461" ht="47.25" customHeight="1">
      <c r="A461" s="122"/>
      <c r="B461" s="122"/>
      <c r="C461" s="122"/>
      <c r="D461" s="123"/>
      <c r="E461" s="68"/>
      <c r="F461" s="69"/>
      <c r="G461" s="69"/>
      <c r="H461" s="75"/>
      <c r="I461" s="124"/>
      <c r="J461" s="124"/>
      <c r="K461" s="75"/>
      <c r="L461" s="75"/>
    </row>
    <row r="462" ht="47.25" customHeight="1">
      <c r="A462" s="122"/>
      <c r="B462" s="122"/>
      <c r="C462" s="122"/>
      <c r="D462" s="123"/>
      <c r="E462" s="68"/>
      <c r="F462" s="69"/>
      <c r="G462" s="69"/>
      <c r="H462" s="75"/>
      <c r="I462" s="124"/>
      <c r="J462" s="124"/>
      <c r="K462" s="75"/>
      <c r="L462" s="75"/>
    </row>
    <row r="463" ht="47.25" customHeight="1">
      <c r="A463" s="122"/>
      <c r="B463" s="122"/>
      <c r="C463" s="122"/>
      <c r="D463" s="123"/>
      <c r="E463" s="68"/>
      <c r="F463" s="69"/>
      <c r="G463" s="69"/>
      <c r="H463" s="75"/>
      <c r="I463" s="124"/>
      <c r="J463" s="124"/>
      <c r="K463" s="75"/>
      <c r="L463" s="75"/>
    </row>
    <row r="464" ht="47.25" customHeight="1">
      <c r="A464" s="122"/>
      <c r="B464" s="122"/>
      <c r="C464" s="122"/>
      <c r="D464" s="123"/>
      <c r="E464" s="68"/>
      <c r="F464" s="69"/>
      <c r="G464" s="69"/>
      <c r="H464" s="75"/>
      <c r="I464" s="124"/>
      <c r="J464" s="124"/>
      <c r="K464" s="75"/>
      <c r="L464" s="75"/>
    </row>
    <row r="465" ht="47.25" customHeight="1">
      <c r="A465" s="122"/>
      <c r="B465" s="122"/>
      <c r="C465" s="122"/>
      <c r="D465" s="123"/>
      <c r="E465" s="68"/>
      <c r="F465" s="69"/>
      <c r="G465" s="69"/>
      <c r="H465" s="75"/>
      <c r="I465" s="124"/>
      <c r="J465" s="124"/>
      <c r="K465" s="75"/>
      <c r="L465" s="75"/>
    </row>
    <row r="466" ht="47.25" customHeight="1">
      <c r="A466" s="122"/>
      <c r="B466" s="122"/>
      <c r="C466" s="122"/>
      <c r="D466" s="123"/>
      <c r="E466" s="68"/>
      <c r="F466" s="69"/>
      <c r="G466" s="69"/>
      <c r="H466" s="75"/>
      <c r="I466" s="124"/>
      <c r="J466" s="124"/>
      <c r="K466" s="75"/>
      <c r="L466" s="75"/>
    </row>
    <row r="467" ht="47.25" customHeight="1">
      <c r="A467" s="122"/>
      <c r="B467" s="122"/>
      <c r="C467" s="122"/>
      <c r="D467" s="123"/>
      <c r="E467" s="68"/>
      <c r="F467" s="69"/>
      <c r="G467" s="69"/>
      <c r="H467" s="75"/>
      <c r="I467" s="124"/>
      <c r="J467" s="124"/>
      <c r="K467" s="75"/>
      <c r="L467" s="75"/>
    </row>
    <row r="468" ht="47.25" customHeight="1">
      <c r="A468" s="122"/>
      <c r="B468" s="122"/>
      <c r="C468" s="122"/>
      <c r="D468" s="123"/>
      <c r="E468" s="68"/>
      <c r="F468" s="69"/>
      <c r="G468" s="69"/>
      <c r="H468" s="75"/>
      <c r="I468" s="124"/>
      <c r="J468" s="124"/>
      <c r="K468" s="75"/>
      <c r="L468" s="75"/>
    </row>
    <row r="469" ht="47.25" customHeight="1">
      <c r="A469" s="122"/>
      <c r="B469" s="122"/>
      <c r="C469" s="122"/>
      <c r="D469" s="123"/>
      <c r="E469" s="68"/>
      <c r="F469" s="69"/>
      <c r="G469" s="69"/>
      <c r="H469" s="75"/>
      <c r="I469" s="124"/>
      <c r="J469" s="124"/>
      <c r="K469" s="75"/>
      <c r="L469" s="75"/>
    </row>
    <row r="470" ht="47.25" customHeight="1">
      <c r="A470" s="122"/>
      <c r="B470" s="122"/>
      <c r="C470" s="122"/>
      <c r="D470" s="123"/>
      <c r="E470" s="68"/>
      <c r="F470" s="69"/>
      <c r="G470" s="69"/>
      <c r="H470" s="75"/>
      <c r="I470" s="124"/>
      <c r="J470" s="124"/>
      <c r="K470" s="75"/>
      <c r="L470" s="75"/>
    </row>
    <row r="471" ht="47.25" customHeight="1">
      <c r="A471" s="122"/>
      <c r="B471" s="122"/>
      <c r="C471" s="122"/>
      <c r="D471" s="123"/>
      <c r="E471" s="68"/>
      <c r="F471" s="69"/>
      <c r="G471" s="69"/>
      <c r="H471" s="75"/>
      <c r="I471" s="124"/>
      <c r="J471" s="124"/>
      <c r="K471" s="75"/>
      <c r="L471" s="75"/>
    </row>
    <row r="472" ht="47.25" customHeight="1">
      <c r="A472" s="122"/>
      <c r="B472" s="122"/>
      <c r="C472" s="122"/>
      <c r="D472" s="123"/>
      <c r="E472" s="68"/>
      <c r="F472" s="69"/>
      <c r="G472" s="69"/>
      <c r="H472" s="75"/>
      <c r="I472" s="124"/>
      <c r="J472" s="124"/>
      <c r="K472" s="75"/>
      <c r="L472" s="75"/>
    </row>
    <row r="473" ht="47.25" customHeight="1">
      <c r="A473" s="122"/>
      <c r="B473" s="122"/>
      <c r="C473" s="122"/>
      <c r="D473" s="123"/>
      <c r="E473" s="68"/>
      <c r="F473" s="69"/>
      <c r="G473" s="69"/>
      <c r="H473" s="75"/>
      <c r="I473" s="124"/>
      <c r="J473" s="124"/>
      <c r="K473" s="75"/>
      <c r="L473" s="75"/>
    </row>
    <row r="474" ht="47.25" customHeight="1">
      <c r="A474" s="122"/>
      <c r="B474" s="122"/>
      <c r="C474" s="122"/>
      <c r="D474" s="123"/>
      <c r="E474" s="68"/>
      <c r="F474" s="69"/>
      <c r="G474" s="69"/>
      <c r="H474" s="75"/>
      <c r="I474" s="124"/>
      <c r="J474" s="124"/>
      <c r="K474" s="75"/>
      <c r="L474" s="75"/>
    </row>
    <row r="475" ht="47.25" customHeight="1">
      <c r="A475" s="122"/>
      <c r="B475" s="122"/>
      <c r="C475" s="122"/>
      <c r="D475" s="123"/>
      <c r="E475" s="68"/>
      <c r="F475" s="69"/>
      <c r="G475" s="69"/>
      <c r="H475" s="75"/>
      <c r="I475" s="124"/>
      <c r="J475" s="124"/>
      <c r="K475" s="75"/>
      <c r="L475" s="75"/>
    </row>
    <row r="476" ht="47.25" customHeight="1">
      <c r="A476" s="122"/>
      <c r="B476" s="122"/>
      <c r="C476" s="122"/>
      <c r="D476" s="123"/>
      <c r="E476" s="68"/>
      <c r="F476" s="69"/>
      <c r="G476" s="69"/>
      <c r="H476" s="75"/>
      <c r="I476" s="124"/>
      <c r="J476" s="124"/>
      <c r="K476" s="75"/>
      <c r="L476" s="75"/>
    </row>
    <row r="477" ht="47.25" customHeight="1">
      <c r="A477" s="122"/>
      <c r="B477" s="122"/>
      <c r="C477" s="122"/>
      <c r="D477" s="123"/>
      <c r="E477" s="68"/>
      <c r="F477" s="69"/>
      <c r="G477" s="69"/>
      <c r="H477" s="75"/>
      <c r="I477" s="124"/>
      <c r="J477" s="124"/>
      <c r="K477" s="75"/>
      <c r="L477" s="75"/>
    </row>
    <row r="478" ht="47.25" customHeight="1">
      <c r="A478" s="122"/>
      <c r="B478" s="122"/>
      <c r="C478" s="122"/>
      <c r="D478" s="123"/>
      <c r="E478" s="68"/>
      <c r="F478" s="69"/>
      <c r="G478" s="69"/>
      <c r="H478" s="75"/>
      <c r="I478" s="124"/>
      <c r="J478" s="124"/>
      <c r="K478" s="75"/>
      <c r="L478" s="75"/>
    </row>
    <row r="479" ht="47.25" customHeight="1">
      <c r="A479" s="122"/>
      <c r="B479" s="122"/>
      <c r="C479" s="122"/>
      <c r="D479" s="123"/>
      <c r="E479" s="68"/>
      <c r="F479" s="69"/>
      <c r="G479" s="69"/>
      <c r="H479" s="75"/>
      <c r="I479" s="124"/>
      <c r="J479" s="124"/>
      <c r="K479" s="75"/>
      <c r="L479" s="75"/>
    </row>
    <row r="480" ht="47.25" customHeight="1">
      <c r="A480" s="122"/>
      <c r="B480" s="122"/>
      <c r="C480" s="122"/>
      <c r="D480" s="123"/>
      <c r="E480" s="68"/>
      <c r="F480" s="69"/>
      <c r="G480" s="69"/>
      <c r="H480" s="75"/>
      <c r="I480" s="124"/>
      <c r="J480" s="124"/>
      <c r="K480" s="75"/>
      <c r="L480" s="75"/>
    </row>
    <row r="481" ht="47.25" customHeight="1">
      <c r="A481" s="122"/>
      <c r="B481" s="122"/>
      <c r="C481" s="122"/>
      <c r="D481" s="123"/>
      <c r="E481" s="68"/>
      <c r="F481" s="69"/>
      <c r="G481" s="69"/>
      <c r="H481" s="75"/>
      <c r="I481" s="124"/>
      <c r="J481" s="124"/>
      <c r="K481" s="75"/>
      <c r="L481" s="75"/>
    </row>
    <row r="482" ht="47.25" customHeight="1">
      <c r="A482" s="122"/>
      <c r="B482" s="122"/>
      <c r="C482" s="122"/>
      <c r="D482" s="123"/>
      <c r="E482" s="68"/>
      <c r="F482" s="69"/>
      <c r="G482" s="69"/>
      <c r="H482" s="75"/>
      <c r="I482" s="124"/>
      <c r="J482" s="124"/>
      <c r="K482" s="75"/>
      <c r="L482" s="75"/>
    </row>
    <row r="483" ht="47.25" customHeight="1">
      <c r="A483" s="122"/>
      <c r="B483" s="122"/>
      <c r="C483" s="122"/>
      <c r="D483" s="123"/>
      <c r="E483" s="68"/>
      <c r="F483" s="69"/>
      <c r="G483" s="69"/>
      <c r="H483" s="75"/>
      <c r="I483" s="124"/>
      <c r="J483" s="124"/>
      <c r="K483" s="75"/>
      <c r="L483" s="75"/>
    </row>
    <row r="484" ht="47.25" customHeight="1">
      <c r="A484" s="122"/>
      <c r="B484" s="122"/>
      <c r="C484" s="122"/>
      <c r="D484" s="123"/>
      <c r="E484" s="68"/>
      <c r="F484" s="69"/>
      <c r="G484" s="69"/>
      <c r="H484" s="75"/>
      <c r="I484" s="124"/>
      <c r="J484" s="124"/>
      <c r="K484" s="75"/>
      <c r="L484" s="75"/>
    </row>
    <row r="485" ht="47.25" customHeight="1">
      <c r="A485" s="122"/>
      <c r="B485" s="122"/>
      <c r="C485" s="122"/>
      <c r="D485" s="123"/>
      <c r="E485" s="68"/>
      <c r="F485" s="69"/>
      <c r="G485" s="69"/>
      <c r="H485" s="75"/>
      <c r="I485" s="124"/>
      <c r="J485" s="124"/>
      <c r="K485" s="75"/>
      <c r="L485" s="75"/>
    </row>
    <row r="486" ht="47.25" customHeight="1">
      <c r="A486" s="122"/>
      <c r="B486" s="122"/>
      <c r="C486" s="122"/>
      <c r="D486" s="123"/>
      <c r="E486" s="68"/>
      <c r="F486" s="69"/>
      <c r="G486" s="69"/>
      <c r="H486" s="75"/>
      <c r="I486" s="124"/>
      <c r="J486" s="124"/>
      <c r="K486" s="75"/>
      <c r="L486" s="75"/>
    </row>
    <row r="487" ht="47.25" customHeight="1">
      <c r="A487" s="122"/>
      <c r="B487" s="122"/>
      <c r="C487" s="122"/>
      <c r="D487" s="123"/>
      <c r="E487" s="68"/>
      <c r="F487" s="69"/>
      <c r="G487" s="69"/>
      <c r="H487" s="75"/>
      <c r="I487" s="124"/>
      <c r="J487" s="124"/>
      <c r="K487" s="75"/>
      <c r="L487" s="75"/>
    </row>
    <row r="488" ht="47.25" customHeight="1">
      <c r="A488" s="122"/>
      <c r="B488" s="122"/>
      <c r="C488" s="122"/>
      <c r="D488" s="123"/>
      <c r="E488" s="68"/>
      <c r="F488" s="69"/>
      <c r="G488" s="69"/>
      <c r="H488" s="75"/>
      <c r="I488" s="124"/>
      <c r="J488" s="124"/>
      <c r="K488" s="75"/>
      <c r="L488" s="75"/>
    </row>
    <row r="489" ht="47.25" customHeight="1">
      <c r="A489" s="122"/>
      <c r="B489" s="122"/>
      <c r="C489" s="122"/>
      <c r="D489" s="123"/>
      <c r="E489" s="68"/>
      <c r="F489" s="69"/>
      <c r="G489" s="69"/>
      <c r="H489" s="75"/>
      <c r="I489" s="124"/>
      <c r="J489" s="124"/>
      <c r="K489" s="75"/>
      <c r="L489" s="75"/>
    </row>
    <row r="490" ht="47.25" customHeight="1">
      <c r="A490" s="122"/>
      <c r="B490" s="122"/>
      <c r="C490" s="122"/>
      <c r="D490" s="123"/>
      <c r="E490" s="68"/>
      <c r="F490" s="69"/>
      <c r="G490" s="69"/>
      <c r="H490" s="75"/>
      <c r="I490" s="124"/>
      <c r="J490" s="124"/>
      <c r="K490" s="75"/>
      <c r="L490" s="75"/>
    </row>
    <row r="491" ht="47.25" customHeight="1">
      <c r="A491" s="122"/>
      <c r="B491" s="122"/>
      <c r="C491" s="122"/>
      <c r="D491" s="123"/>
      <c r="E491" s="68"/>
      <c r="F491" s="69"/>
      <c r="G491" s="69"/>
      <c r="H491" s="75"/>
      <c r="I491" s="124"/>
      <c r="J491" s="124"/>
      <c r="K491" s="75"/>
      <c r="L491" s="75"/>
    </row>
    <row r="492" ht="47.25" customHeight="1">
      <c r="A492" s="122"/>
      <c r="B492" s="122"/>
      <c r="C492" s="122"/>
      <c r="D492" s="123"/>
      <c r="E492" s="68"/>
      <c r="F492" s="69"/>
      <c r="G492" s="69"/>
      <c r="H492" s="75"/>
      <c r="I492" s="124"/>
      <c r="J492" s="124"/>
      <c r="K492" s="75"/>
      <c r="L492" s="75"/>
    </row>
    <row r="493" ht="47.25" customHeight="1">
      <c r="A493" s="122"/>
      <c r="B493" s="122"/>
      <c r="C493" s="122"/>
      <c r="D493" s="123"/>
      <c r="E493" s="68"/>
      <c r="F493" s="69"/>
      <c r="G493" s="69"/>
      <c r="H493" s="75"/>
      <c r="I493" s="124"/>
      <c r="J493" s="124"/>
      <c r="K493" s="75"/>
      <c r="L493" s="75"/>
    </row>
    <row r="494" ht="47.25" customHeight="1">
      <c r="A494" s="122"/>
      <c r="B494" s="122"/>
      <c r="C494" s="122"/>
      <c r="D494" s="123"/>
      <c r="E494" s="68"/>
      <c r="F494" s="69"/>
      <c r="G494" s="69"/>
      <c r="H494" s="75"/>
      <c r="I494" s="124"/>
      <c r="J494" s="124"/>
      <c r="K494" s="75"/>
      <c r="L494" s="75"/>
    </row>
    <row r="495" ht="47.25" customHeight="1">
      <c r="A495" s="122"/>
      <c r="B495" s="122"/>
      <c r="C495" s="122"/>
      <c r="D495" s="123"/>
      <c r="E495" s="68"/>
      <c r="F495" s="69"/>
      <c r="G495" s="69"/>
      <c r="H495" s="75"/>
      <c r="I495" s="124"/>
      <c r="J495" s="124"/>
      <c r="K495" s="75"/>
      <c r="L495" s="75"/>
    </row>
    <row r="496" ht="47.25" customHeight="1">
      <c r="A496" s="122"/>
      <c r="B496" s="122"/>
      <c r="C496" s="122"/>
      <c r="D496" s="123"/>
      <c r="E496" s="68"/>
      <c r="F496" s="69"/>
      <c r="G496" s="69"/>
      <c r="H496" s="75"/>
      <c r="I496" s="124"/>
      <c r="J496" s="124"/>
      <c r="K496" s="75"/>
      <c r="L496" s="75"/>
    </row>
    <row r="497" ht="47.25" customHeight="1">
      <c r="A497" s="122"/>
      <c r="B497" s="122"/>
      <c r="C497" s="122"/>
      <c r="D497" s="123"/>
      <c r="E497" s="68"/>
      <c r="F497" s="69"/>
      <c r="G497" s="69"/>
      <c r="H497" s="75"/>
      <c r="I497" s="124"/>
      <c r="J497" s="124"/>
      <c r="K497" s="75"/>
      <c r="L497" s="75"/>
    </row>
    <row r="498" ht="47.25" customHeight="1">
      <c r="A498" s="122"/>
      <c r="B498" s="122"/>
      <c r="C498" s="122"/>
      <c r="D498" s="123"/>
      <c r="E498" s="68"/>
      <c r="F498" s="69"/>
      <c r="G498" s="69"/>
      <c r="H498" s="75"/>
      <c r="I498" s="124"/>
      <c r="J498" s="124"/>
      <c r="K498" s="75"/>
      <c r="L498" s="75"/>
    </row>
    <row r="499" ht="47.25" customHeight="1">
      <c r="A499" s="122"/>
      <c r="B499" s="122"/>
      <c r="C499" s="122"/>
      <c r="D499" s="123"/>
      <c r="E499" s="68"/>
      <c r="F499" s="69"/>
      <c r="G499" s="69"/>
      <c r="H499" s="75"/>
      <c r="I499" s="124"/>
      <c r="J499" s="124"/>
      <c r="K499" s="75"/>
      <c r="L499" s="75"/>
    </row>
    <row r="500" ht="47.25" customHeight="1">
      <c r="A500" s="122"/>
      <c r="B500" s="122"/>
      <c r="C500" s="122"/>
      <c r="D500" s="123"/>
      <c r="E500" s="68"/>
      <c r="F500" s="69"/>
      <c r="G500" s="69"/>
      <c r="H500" s="75"/>
      <c r="I500" s="124"/>
      <c r="J500" s="124"/>
      <c r="K500" s="75"/>
      <c r="L500" s="75"/>
    </row>
    <row r="501" ht="47.25" customHeight="1">
      <c r="A501" s="122"/>
      <c r="B501" s="122"/>
      <c r="C501" s="122"/>
      <c r="D501" s="123"/>
      <c r="E501" s="68"/>
      <c r="F501" s="69"/>
      <c r="G501" s="69"/>
      <c r="H501" s="75"/>
      <c r="I501" s="124"/>
      <c r="J501" s="124"/>
      <c r="K501" s="75"/>
      <c r="L501" s="75"/>
    </row>
    <row r="502" ht="47.25" customHeight="1">
      <c r="A502" s="122"/>
      <c r="B502" s="122"/>
      <c r="C502" s="122"/>
      <c r="D502" s="123"/>
      <c r="E502" s="68"/>
      <c r="F502" s="69"/>
      <c r="G502" s="69"/>
      <c r="H502" s="75"/>
      <c r="I502" s="124"/>
      <c r="J502" s="124"/>
      <c r="K502" s="75"/>
      <c r="L502" s="75"/>
    </row>
    <row r="503" ht="47.25" customHeight="1">
      <c r="A503" s="122"/>
      <c r="B503" s="122"/>
      <c r="C503" s="122"/>
      <c r="D503" s="123"/>
      <c r="E503" s="68"/>
      <c r="F503" s="69"/>
      <c r="G503" s="69"/>
      <c r="H503" s="75"/>
      <c r="I503" s="124"/>
      <c r="J503" s="124"/>
      <c r="K503" s="75"/>
      <c r="L503" s="75"/>
    </row>
    <row r="504" ht="47.25" customHeight="1">
      <c r="A504" s="122"/>
      <c r="B504" s="122"/>
      <c r="C504" s="122"/>
      <c r="D504" s="123"/>
      <c r="E504" s="68"/>
      <c r="F504" s="69"/>
      <c r="G504" s="69"/>
      <c r="H504" s="75"/>
      <c r="I504" s="124"/>
      <c r="J504" s="124"/>
      <c r="K504" s="75"/>
      <c r="L504" s="75"/>
    </row>
    <row r="505" ht="47.25" customHeight="1">
      <c r="A505" s="122"/>
      <c r="B505" s="122"/>
      <c r="C505" s="122"/>
      <c r="D505" s="123"/>
      <c r="E505" s="68"/>
      <c r="F505" s="69"/>
      <c r="G505" s="69"/>
      <c r="H505" s="75"/>
      <c r="I505" s="124"/>
      <c r="J505" s="124"/>
      <c r="K505" s="75"/>
      <c r="L505" s="75"/>
    </row>
    <row r="506" ht="47.25" customHeight="1">
      <c r="A506" s="122"/>
      <c r="B506" s="122"/>
      <c r="C506" s="122"/>
      <c r="D506" s="123"/>
      <c r="E506" s="68"/>
      <c r="F506" s="69"/>
      <c r="G506" s="69"/>
      <c r="H506" s="75"/>
      <c r="I506" s="124"/>
      <c r="J506" s="124"/>
      <c r="K506" s="75"/>
      <c r="L506" s="75"/>
    </row>
    <row r="507" ht="47.25" customHeight="1">
      <c r="A507" s="122"/>
      <c r="B507" s="122"/>
      <c r="C507" s="122"/>
      <c r="D507" s="123"/>
      <c r="E507" s="68"/>
      <c r="F507" s="69"/>
      <c r="G507" s="69"/>
      <c r="H507" s="75"/>
      <c r="I507" s="124"/>
      <c r="J507" s="124"/>
      <c r="K507" s="75"/>
      <c r="L507" s="75"/>
    </row>
    <row r="508" ht="47.25" customHeight="1">
      <c r="A508" s="122"/>
      <c r="B508" s="122"/>
      <c r="C508" s="122"/>
      <c r="D508" s="123"/>
      <c r="E508" s="68"/>
      <c r="F508" s="69"/>
      <c r="G508" s="69"/>
      <c r="H508" s="75"/>
      <c r="I508" s="124"/>
      <c r="J508" s="124"/>
      <c r="K508" s="75"/>
      <c r="L508" s="75"/>
    </row>
    <row r="509" ht="47.25" customHeight="1">
      <c r="A509" s="122"/>
      <c r="B509" s="122"/>
      <c r="C509" s="122"/>
      <c r="D509" s="123"/>
      <c r="E509" s="68"/>
      <c r="F509" s="69"/>
      <c r="G509" s="69"/>
      <c r="H509" s="75"/>
      <c r="I509" s="124"/>
      <c r="J509" s="124"/>
      <c r="K509" s="75"/>
      <c r="L509" s="75"/>
    </row>
    <row r="510" ht="47.25" customHeight="1">
      <c r="A510" s="122"/>
      <c r="B510" s="122"/>
      <c r="C510" s="122"/>
      <c r="D510" s="123"/>
      <c r="E510" s="68"/>
      <c r="F510" s="69"/>
      <c r="G510" s="69"/>
      <c r="H510" s="75"/>
      <c r="I510" s="124"/>
      <c r="J510" s="124"/>
      <c r="K510" s="75"/>
      <c r="L510" s="75"/>
    </row>
    <row r="511" ht="47.25" customHeight="1">
      <c r="A511" s="122"/>
      <c r="B511" s="122"/>
      <c r="C511" s="122"/>
      <c r="D511" s="123"/>
      <c r="E511" s="68"/>
      <c r="F511" s="69"/>
      <c r="G511" s="69"/>
      <c r="H511" s="75"/>
      <c r="I511" s="124"/>
      <c r="J511" s="124"/>
      <c r="K511" s="75"/>
      <c r="L511" s="75"/>
    </row>
    <row r="512" ht="47.25" customHeight="1">
      <c r="A512" s="122"/>
      <c r="B512" s="122"/>
      <c r="C512" s="122"/>
      <c r="D512" s="123"/>
      <c r="E512" s="68"/>
      <c r="F512" s="69"/>
      <c r="G512" s="69"/>
      <c r="H512" s="75"/>
      <c r="I512" s="124"/>
      <c r="J512" s="124"/>
      <c r="K512" s="75"/>
      <c r="L512" s="75"/>
    </row>
    <row r="513" ht="47.25" customHeight="1">
      <c r="A513" s="122"/>
      <c r="B513" s="122"/>
      <c r="C513" s="122"/>
      <c r="D513" s="123"/>
      <c r="E513" s="68"/>
      <c r="F513" s="69"/>
      <c r="G513" s="69"/>
      <c r="H513" s="75"/>
      <c r="I513" s="124"/>
      <c r="J513" s="124"/>
      <c r="K513" s="75"/>
      <c r="L513" s="75"/>
    </row>
    <row r="514" ht="47.25" customHeight="1">
      <c r="A514" s="122"/>
      <c r="B514" s="122"/>
      <c r="C514" s="122"/>
      <c r="D514" s="123"/>
      <c r="E514" s="68"/>
      <c r="F514" s="69"/>
      <c r="G514" s="69"/>
      <c r="H514" s="75"/>
      <c r="I514" s="124"/>
      <c r="J514" s="124"/>
      <c r="K514" s="75"/>
      <c r="L514" s="75"/>
    </row>
    <row r="515" ht="47.25" customHeight="1">
      <c r="A515" s="122"/>
      <c r="B515" s="122"/>
      <c r="C515" s="122"/>
      <c r="D515" s="123"/>
      <c r="E515" s="68"/>
      <c r="F515" s="69"/>
      <c r="G515" s="69"/>
      <c r="H515" s="75"/>
      <c r="I515" s="124"/>
      <c r="J515" s="124"/>
      <c r="K515" s="75"/>
      <c r="L515" s="75"/>
    </row>
    <row r="516" ht="47.25" customHeight="1">
      <c r="A516" s="122"/>
      <c r="B516" s="122"/>
      <c r="C516" s="122"/>
      <c r="D516" s="123"/>
      <c r="E516" s="68"/>
      <c r="F516" s="69"/>
      <c r="G516" s="69"/>
      <c r="H516" s="75"/>
      <c r="I516" s="124"/>
      <c r="J516" s="124"/>
      <c r="K516" s="75"/>
      <c r="L516" s="75"/>
    </row>
    <row r="517" ht="47.25" customHeight="1">
      <c r="A517" s="122"/>
      <c r="B517" s="122"/>
      <c r="C517" s="122"/>
      <c r="D517" s="123"/>
      <c r="E517" s="68"/>
      <c r="F517" s="69"/>
      <c r="G517" s="69"/>
      <c r="H517" s="75"/>
      <c r="I517" s="124"/>
      <c r="J517" s="124"/>
      <c r="K517" s="75"/>
      <c r="L517" s="75"/>
    </row>
    <row r="518" ht="47.25" customHeight="1">
      <c r="A518" s="122"/>
      <c r="B518" s="122"/>
      <c r="C518" s="122"/>
      <c r="D518" s="123"/>
      <c r="E518" s="68"/>
      <c r="F518" s="69"/>
      <c r="G518" s="69"/>
      <c r="H518" s="75"/>
      <c r="I518" s="124"/>
      <c r="J518" s="124"/>
      <c r="K518" s="75"/>
      <c r="L518" s="75"/>
    </row>
    <row r="519" ht="47.25" customHeight="1">
      <c r="A519" s="122"/>
      <c r="B519" s="122"/>
      <c r="C519" s="122"/>
      <c r="D519" s="123"/>
      <c r="E519" s="68"/>
      <c r="F519" s="69"/>
      <c r="G519" s="69"/>
      <c r="H519" s="75"/>
      <c r="I519" s="124"/>
      <c r="J519" s="124"/>
      <c r="K519" s="75"/>
      <c r="L519" s="75"/>
    </row>
    <row r="520" ht="47.25" customHeight="1">
      <c r="A520" s="122"/>
      <c r="B520" s="122"/>
      <c r="C520" s="122"/>
      <c r="D520" s="123"/>
      <c r="E520" s="68"/>
      <c r="F520" s="69"/>
      <c r="G520" s="69"/>
      <c r="H520" s="75"/>
      <c r="I520" s="124"/>
      <c r="J520" s="124"/>
      <c r="K520" s="75"/>
      <c r="L520" s="75"/>
    </row>
    <row r="521" ht="47.25" customHeight="1">
      <c r="A521" s="122"/>
      <c r="B521" s="122"/>
      <c r="C521" s="122"/>
      <c r="D521" s="123"/>
      <c r="E521" s="68"/>
      <c r="F521" s="69"/>
      <c r="G521" s="69"/>
      <c r="H521" s="75"/>
      <c r="I521" s="124"/>
      <c r="J521" s="124"/>
      <c r="K521" s="75"/>
      <c r="L521" s="75"/>
    </row>
    <row r="522" ht="47.25" customHeight="1">
      <c r="A522" s="122"/>
      <c r="B522" s="122"/>
      <c r="C522" s="122"/>
      <c r="D522" s="123"/>
      <c r="E522" s="68"/>
      <c r="F522" s="69"/>
      <c r="G522" s="69"/>
      <c r="H522" s="75"/>
      <c r="I522" s="124"/>
      <c r="J522" s="124"/>
      <c r="K522" s="75"/>
      <c r="L522" s="75"/>
    </row>
    <row r="523" ht="47.25" customHeight="1">
      <c r="A523" s="122"/>
      <c r="B523" s="122"/>
      <c r="C523" s="122"/>
      <c r="D523" s="123"/>
      <c r="E523" s="68"/>
      <c r="F523" s="69"/>
      <c r="G523" s="69"/>
      <c r="H523" s="75"/>
      <c r="I523" s="124"/>
      <c r="J523" s="124"/>
      <c r="K523" s="75"/>
      <c r="L523" s="75"/>
    </row>
    <row r="524" ht="47.25" customHeight="1">
      <c r="A524" s="122"/>
      <c r="B524" s="122"/>
      <c r="C524" s="122"/>
      <c r="D524" s="123"/>
      <c r="E524" s="68"/>
      <c r="F524" s="69"/>
      <c r="G524" s="69"/>
      <c r="H524" s="75"/>
      <c r="I524" s="124"/>
      <c r="J524" s="124"/>
      <c r="K524" s="75"/>
      <c r="L524" s="75"/>
    </row>
    <row r="525" ht="47.25" customHeight="1">
      <c r="A525" s="122"/>
      <c r="B525" s="122"/>
      <c r="C525" s="122"/>
      <c r="D525" s="123"/>
      <c r="E525" s="68"/>
      <c r="F525" s="69"/>
      <c r="G525" s="69"/>
      <c r="H525" s="75"/>
      <c r="I525" s="124"/>
      <c r="J525" s="124"/>
      <c r="K525" s="75"/>
      <c r="L525" s="75"/>
    </row>
    <row r="526" ht="47.25" customHeight="1">
      <c r="A526" s="122"/>
      <c r="B526" s="122"/>
      <c r="C526" s="122"/>
      <c r="D526" s="123"/>
      <c r="E526" s="68"/>
      <c r="F526" s="69"/>
      <c r="G526" s="69"/>
      <c r="H526" s="75"/>
      <c r="I526" s="124"/>
      <c r="J526" s="124"/>
      <c r="K526" s="75"/>
      <c r="L526" s="75"/>
    </row>
    <row r="527" ht="47.25" customHeight="1">
      <c r="A527" s="122"/>
      <c r="B527" s="122"/>
      <c r="C527" s="122"/>
      <c r="D527" s="123"/>
      <c r="E527" s="68"/>
      <c r="F527" s="69"/>
      <c r="G527" s="69"/>
      <c r="H527" s="75"/>
      <c r="I527" s="124"/>
      <c r="J527" s="124"/>
      <c r="K527" s="75"/>
      <c r="L527" s="75"/>
    </row>
    <row r="528" ht="47.25" customHeight="1">
      <c r="A528" s="122"/>
      <c r="B528" s="122"/>
      <c r="C528" s="122"/>
      <c r="D528" s="123"/>
      <c r="E528" s="68"/>
      <c r="F528" s="69"/>
      <c r="G528" s="69"/>
      <c r="H528" s="75"/>
      <c r="I528" s="124"/>
      <c r="J528" s="124"/>
      <c r="K528" s="75"/>
      <c r="L528" s="75"/>
    </row>
    <row r="529" ht="47.25" customHeight="1">
      <c r="A529" s="122"/>
      <c r="B529" s="122"/>
      <c r="C529" s="122"/>
      <c r="D529" s="123"/>
      <c r="E529" s="68"/>
      <c r="F529" s="69"/>
      <c r="G529" s="69"/>
      <c r="H529" s="75"/>
      <c r="I529" s="124"/>
      <c r="J529" s="124"/>
      <c r="K529" s="75"/>
      <c r="L529" s="75"/>
    </row>
    <row r="530" ht="47.25" customHeight="1">
      <c r="A530" s="122"/>
      <c r="B530" s="122"/>
      <c r="C530" s="122"/>
      <c r="D530" s="123"/>
      <c r="E530" s="68"/>
      <c r="F530" s="69"/>
      <c r="G530" s="69"/>
      <c r="H530" s="75"/>
      <c r="I530" s="124"/>
      <c r="J530" s="124"/>
      <c r="K530" s="75"/>
      <c r="L530" s="75"/>
    </row>
    <row r="531" ht="47.25" customHeight="1">
      <c r="A531" s="122"/>
      <c r="B531" s="122"/>
      <c r="C531" s="122"/>
      <c r="D531" s="123"/>
      <c r="E531" s="68"/>
      <c r="F531" s="69"/>
      <c r="G531" s="69"/>
      <c r="H531" s="75"/>
      <c r="I531" s="124"/>
      <c r="J531" s="124"/>
      <c r="K531" s="75"/>
      <c r="L531" s="75"/>
    </row>
    <row r="532" ht="47.25" customHeight="1">
      <c r="A532" s="122"/>
      <c r="B532" s="122"/>
      <c r="C532" s="122"/>
      <c r="D532" s="123"/>
      <c r="E532" s="68"/>
      <c r="F532" s="69"/>
      <c r="G532" s="69"/>
      <c r="H532" s="75"/>
      <c r="I532" s="124"/>
      <c r="J532" s="124"/>
      <c r="K532" s="75"/>
      <c r="L532" s="75"/>
    </row>
    <row r="533" ht="47.25" customHeight="1">
      <c r="A533" s="122"/>
      <c r="B533" s="122"/>
      <c r="C533" s="122"/>
      <c r="D533" s="123"/>
      <c r="E533" s="68"/>
      <c r="F533" s="69"/>
      <c r="G533" s="69"/>
      <c r="H533" s="75"/>
      <c r="I533" s="124"/>
      <c r="J533" s="124"/>
      <c r="K533" s="75"/>
      <c r="L533" s="75"/>
    </row>
    <row r="534" ht="47.25" customHeight="1">
      <c r="A534" s="122"/>
      <c r="B534" s="122"/>
      <c r="C534" s="122"/>
      <c r="D534" s="123"/>
      <c r="E534" s="68"/>
      <c r="F534" s="69"/>
      <c r="G534" s="69"/>
      <c r="H534" s="75"/>
      <c r="I534" s="124"/>
      <c r="J534" s="124"/>
      <c r="K534" s="75"/>
      <c r="L534" s="75"/>
    </row>
    <row r="535" ht="47.25" customHeight="1">
      <c r="A535" s="122"/>
      <c r="B535" s="122"/>
      <c r="C535" s="122"/>
      <c r="D535" s="123"/>
      <c r="E535" s="68"/>
      <c r="F535" s="69"/>
      <c r="G535" s="69"/>
      <c r="H535" s="75"/>
      <c r="I535" s="124"/>
      <c r="J535" s="124"/>
      <c r="K535" s="75"/>
      <c r="L535" s="75"/>
    </row>
    <row r="536" ht="47.25" customHeight="1">
      <c r="A536" s="122"/>
      <c r="B536" s="122"/>
      <c r="C536" s="122"/>
      <c r="D536" s="123"/>
      <c r="E536" s="68"/>
      <c r="F536" s="69"/>
      <c r="G536" s="69"/>
      <c r="H536" s="75"/>
      <c r="I536" s="124"/>
      <c r="J536" s="124"/>
      <c r="K536" s="75"/>
      <c r="L536" s="75"/>
    </row>
    <row r="537" ht="47.25" customHeight="1">
      <c r="A537" s="122"/>
      <c r="B537" s="122"/>
      <c r="C537" s="122"/>
      <c r="D537" s="123"/>
      <c r="E537" s="68"/>
      <c r="F537" s="69"/>
      <c r="G537" s="69"/>
      <c r="H537" s="75"/>
      <c r="I537" s="124"/>
      <c r="J537" s="124"/>
      <c r="K537" s="75"/>
      <c r="L537" s="75"/>
    </row>
    <row r="538" ht="47.25" customHeight="1">
      <c r="A538" s="122"/>
      <c r="B538" s="122"/>
      <c r="C538" s="122"/>
      <c r="D538" s="123"/>
      <c r="E538" s="68"/>
      <c r="F538" s="69"/>
      <c r="G538" s="69"/>
      <c r="H538" s="75"/>
      <c r="I538" s="124"/>
      <c r="J538" s="124"/>
      <c r="K538" s="75"/>
      <c r="L538" s="75"/>
    </row>
    <row r="539" ht="47.25" customHeight="1">
      <c r="A539" s="122"/>
      <c r="B539" s="122"/>
      <c r="C539" s="122"/>
      <c r="D539" s="123"/>
      <c r="E539" s="68"/>
      <c r="F539" s="69"/>
      <c r="G539" s="69"/>
      <c r="H539" s="75"/>
      <c r="I539" s="124"/>
      <c r="J539" s="124"/>
      <c r="K539" s="75"/>
      <c r="L539" s="75"/>
    </row>
    <row r="540" ht="47.25" customHeight="1">
      <c r="A540" s="122"/>
      <c r="B540" s="122"/>
      <c r="C540" s="122"/>
      <c r="D540" s="123"/>
      <c r="E540" s="68"/>
      <c r="F540" s="69"/>
      <c r="G540" s="69"/>
      <c r="H540" s="75"/>
      <c r="I540" s="124"/>
      <c r="J540" s="124"/>
      <c r="K540" s="75"/>
      <c r="L540" s="75"/>
    </row>
    <row r="541" ht="47.25" customHeight="1">
      <c r="A541" s="122"/>
      <c r="B541" s="122"/>
      <c r="C541" s="122"/>
      <c r="D541" s="123"/>
      <c r="E541" s="68"/>
      <c r="F541" s="69"/>
      <c r="G541" s="69"/>
      <c r="H541" s="75"/>
      <c r="I541" s="124"/>
      <c r="J541" s="124"/>
      <c r="K541" s="75"/>
      <c r="L541" s="75"/>
    </row>
    <row r="542" ht="47.25" customHeight="1">
      <c r="A542" s="122"/>
      <c r="B542" s="122"/>
      <c r="C542" s="122"/>
      <c r="D542" s="123"/>
      <c r="E542" s="68"/>
      <c r="F542" s="69"/>
      <c r="G542" s="69"/>
      <c r="H542" s="75"/>
      <c r="I542" s="124"/>
      <c r="J542" s="124"/>
      <c r="K542" s="75"/>
      <c r="L542" s="75"/>
    </row>
    <row r="543" ht="47.25" customHeight="1">
      <c r="A543" s="122"/>
      <c r="B543" s="122"/>
      <c r="C543" s="122"/>
      <c r="D543" s="123"/>
      <c r="E543" s="68"/>
      <c r="F543" s="69"/>
      <c r="G543" s="69"/>
      <c r="H543" s="75"/>
      <c r="I543" s="124"/>
      <c r="J543" s="124"/>
      <c r="K543" s="75"/>
      <c r="L543" s="75"/>
    </row>
    <row r="544" ht="47.25" customHeight="1">
      <c r="A544" s="122"/>
      <c r="B544" s="122"/>
      <c r="C544" s="122"/>
      <c r="D544" s="123"/>
      <c r="E544" s="68"/>
      <c r="F544" s="69"/>
      <c r="G544" s="69"/>
      <c r="H544" s="75"/>
      <c r="I544" s="124"/>
      <c r="J544" s="124"/>
      <c r="K544" s="75"/>
      <c r="L544" s="75"/>
    </row>
    <row r="545" ht="47.25" customHeight="1">
      <c r="A545" s="122"/>
      <c r="B545" s="122"/>
      <c r="C545" s="122"/>
      <c r="D545" s="123"/>
      <c r="E545" s="68"/>
      <c r="F545" s="69"/>
      <c r="G545" s="69"/>
      <c r="H545" s="75"/>
      <c r="I545" s="124"/>
      <c r="J545" s="124"/>
      <c r="K545" s="75"/>
      <c r="L545" s="75"/>
    </row>
    <row r="546" ht="47.25" customHeight="1">
      <c r="A546" s="122"/>
      <c r="B546" s="122"/>
      <c r="C546" s="122"/>
      <c r="D546" s="123"/>
      <c r="E546" s="68"/>
      <c r="F546" s="69"/>
      <c r="G546" s="69"/>
      <c r="H546" s="75"/>
      <c r="I546" s="124"/>
      <c r="J546" s="124"/>
      <c r="K546" s="75"/>
      <c r="L546" s="75"/>
    </row>
    <row r="547" ht="47.25" customHeight="1">
      <c r="A547" s="122"/>
      <c r="B547" s="122"/>
      <c r="C547" s="122"/>
      <c r="D547" s="123"/>
      <c r="E547" s="68"/>
      <c r="F547" s="69"/>
      <c r="G547" s="69"/>
      <c r="H547" s="75"/>
      <c r="I547" s="124"/>
      <c r="J547" s="124"/>
      <c r="K547" s="75"/>
      <c r="L547" s="75"/>
    </row>
    <row r="548" ht="47.25" customHeight="1">
      <c r="A548" s="122"/>
      <c r="B548" s="122"/>
      <c r="C548" s="122"/>
      <c r="D548" s="123"/>
      <c r="E548" s="68"/>
      <c r="F548" s="69"/>
      <c r="G548" s="69"/>
      <c r="H548" s="75"/>
      <c r="I548" s="124"/>
      <c r="J548" s="124"/>
      <c r="K548" s="75"/>
      <c r="L548" s="75"/>
    </row>
    <row r="549" ht="47.25" customHeight="1">
      <c r="A549" s="122"/>
      <c r="B549" s="122"/>
      <c r="C549" s="122"/>
      <c r="D549" s="123"/>
      <c r="E549" s="68"/>
      <c r="F549" s="69"/>
      <c r="G549" s="69"/>
      <c r="H549" s="75"/>
      <c r="I549" s="124"/>
      <c r="J549" s="124"/>
      <c r="K549" s="75"/>
      <c r="L549" s="75"/>
    </row>
    <row r="550" ht="47.25" customHeight="1">
      <c r="A550" s="122"/>
      <c r="B550" s="122"/>
      <c r="C550" s="122"/>
      <c r="D550" s="123"/>
      <c r="E550" s="68"/>
      <c r="F550" s="69"/>
      <c r="G550" s="69"/>
      <c r="H550" s="75"/>
      <c r="I550" s="124"/>
      <c r="J550" s="124"/>
      <c r="K550" s="75"/>
      <c r="L550" s="75"/>
    </row>
    <row r="551" ht="47.25" customHeight="1">
      <c r="A551" s="122"/>
      <c r="B551" s="122"/>
      <c r="C551" s="122"/>
      <c r="D551" s="123"/>
      <c r="E551" s="68"/>
      <c r="F551" s="69"/>
      <c r="G551" s="69"/>
      <c r="H551" s="75"/>
      <c r="I551" s="124"/>
      <c r="J551" s="124"/>
      <c r="K551" s="75"/>
      <c r="L551" s="75"/>
    </row>
    <row r="552" ht="47.25" customHeight="1">
      <c r="A552" s="122"/>
      <c r="B552" s="122"/>
      <c r="C552" s="122"/>
      <c r="D552" s="123"/>
      <c r="E552" s="68"/>
      <c r="F552" s="69"/>
      <c r="G552" s="69"/>
      <c r="H552" s="75"/>
      <c r="I552" s="124"/>
      <c r="J552" s="124"/>
      <c r="K552" s="75"/>
      <c r="L552" s="75"/>
    </row>
    <row r="553" ht="47.25" customHeight="1">
      <c r="A553" s="122"/>
      <c r="B553" s="122"/>
      <c r="C553" s="122"/>
      <c r="D553" s="123"/>
      <c r="E553" s="68"/>
      <c r="F553" s="69"/>
      <c r="G553" s="69"/>
      <c r="H553" s="75"/>
      <c r="I553" s="124"/>
      <c r="J553" s="124"/>
      <c r="K553" s="75"/>
      <c r="L553" s="75"/>
    </row>
    <row r="554" ht="47.25" customHeight="1">
      <c r="A554" s="122"/>
      <c r="B554" s="122"/>
      <c r="C554" s="122"/>
      <c r="D554" s="123"/>
      <c r="E554" s="68"/>
      <c r="F554" s="69"/>
      <c r="G554" s="69"/>
      <c r="H554" s="75"/>
      <c r="I554" s="124"/>
      <c r="J554" s="124"/>
      <c r="K554" s="75"/>
      <c r="L554" s="75"/>
    </row>
    <row r="555" ht="47.25" customHeight="1">
      <c r="A555" s="122"/>
      <c r="B555" s="122"/>
      <c r="C555" s="122"/>
      <c r="D555" s="123"/>
      <c r="E555" s="68"/>
      <c r="F555" s="69"/>
      <c r="G555" s="69"/>
      <c r="H555" s="75"/>
      <c r="I555" s="124"/>
      <c r="J555" s="124"/>
      <c r="K555" s="75"/>
      <c r="L555" s="75"/>
    </row>
    <row r="556" ht="47.25" customHeight="1">
      <c r="A556" s="122"/>
      <c r="B556" s="122"/>
      <c r="C556" s="122"/>
      <c r="D556" s="123"/>
      <c r="E556" s="68"/>
      <c r="F556" s="69"/>
      <c r="G556" s="69"/>
      <c r="H556" s="75"/>
      <c r="I556" s="124"/>
      <c r="J556" s="124"/>
      <c r="K556" s="75"/>
      <c r="L556" s="75"/>
    </row>
    <row r="557" ht="47.25" customHeight="1">
      <c r="A557" s="122"/>
      <c r="B557" s="122"/>
      <c r="C557" s="122"/>
      <c r="D557" s="123"/>
      <c r="E557" s="68"/>
      <c r="F557" s="69"/>
      <c r="G557" s="69"/>
      <c r="H557" s="75"/>
      <c r="I557" s="124"/>
      <c r="J557" s="124"/>
      <c r="K557" s="75"/>
      <c r="L557" s="75"/>
    </row>
    <row r="558" ht="47.25" customHeight="1">
      <c r="A558" s="122"/>
      <c r="B558" s="122"/>
      <c r="C558" s="122"/>
      <c r="D558" s="123"/>
      <c r="E558" s="68"/>
      <c r="F558" s="69"/>
      <c r="G558" s="69"/>
      <c r="H558" s="75"/>
      <c r="I558" s="124"/>
      <c r="J558" s="124"/>
      <c r="K558" s="75"/>
      <c r="L558" s="75"/>
    </row>
  </sheetData>
  <autoFilter ref="$A$12:$L$61">
    <sortState ref="A12:L61">
      <sortCondition descending="1" ref="J12:J61"/>
    </sortState>
  </autoFilter>
  <mergeCells count="3">
    <mergeCell ref="B2:H2"/>
    <mergeCell ref="B3:D3"/>
    <mergeCell ref="B5:D8"/>
  </mergeCells>
  <conditionalFormatting sqref="F5">
    <cfRule type="cellIs" dxfId="2" priority="1" operator="equal">
      <formula>"Course Team - QA In Progress"</formula>
    </cfRule>
  </conditionalFormatting>
  <conditionalFormatting sqref="G4:G8 F5:F9 F13:F55 G14:G53">
    <cfRule type="cellIs" dxfId="0" priority="2" operator="equal">
      <formula>"QA Complete: Updates Needed"</formula>
    </cfRule>
  </conditionalFormatting>
  <conditionalFormatting sqref="G4:G8 F5:F9 F13:F55 G14:G53">
    <cfRule type="cellIs" dxfId="1" priority="3" operator="equal">
      <formula>"QA Not Started"</formula>
    </cfRule>
  </conditionalFormatting>
  <conditionalFormatting sqref="G4:G8 F5:F9 F13:F55 G14:G53">
    <cfRule type="cellIs" dxfId="2" priority="4" operator="equal">
      <formula>"QA In Progress"</formula>
    </cfRule>
  </conditionalFormatting>
  <conditionalFormatting sqref="G4:G8 F5:F9 F13:F55 G14:G53">
    <cfRule type="cellIs" dxfId="3" priority="5" operator="equal">
      <formula>"QA Complete: All Items Passed"</formula>
    </cfRule>
  </conditionalFormatting>
  <conditionalFormatting sqref="F3 G3:G8 F5:F9 F13:F55 G14:G53">
    <cfRule type="cellIs" dxfId="4" priority="6" operator="equal">
      <formula>"Will Not Implement"</formula>
    </cfRule>
  </conditionalFormatting>
  <conditionalFormatting sqref="I1:J558">
    <cfRule type="cellIs" dxfId="5" priority="7" operator="equal">
      <formula>"1. High - Blocker"</formula>
    </cfRule>
  </conditionalFormatting>
  <conditionalFormatting sqref="I1:J558">
    <cfRule type="cellIs" dxfId="5" priority="8" operator="equal">
      <formula>"2. High"</formula>
    </cfRule>
  </conditionalFormatting>
  <conditionalFormatting sqref="I1:J558">
    <cfRule type="cellIs" dxfId="5" priority="9" operator="equal">
      <formula>"3. High  - Quick Fix"</formula>
    </cfRule>
  </conditionalFormatting>
  <conditionalFormatting sqref="I1:J558">
    <cfRule type="cellIs" dxfId="6" priority="10" operator="equal">
      <formula>"4. Medium"</formula>
    </cfRule>
  </conditionalFormatting>
  <conditionalFormatting sqref="I1:J558">
    <cfRule type="cellIs" dxfId="6" priority="11" operator="equal">
      <formula>"5. Medium - Quick Fix"</formula>
    </cfRule>
  </conditionalFormatting>
  <conditionalFormatting sqref="I1:J558">
    <cfRule type="cellIs" dxfId="7" priority="12" operator="equal">
      <formula>"6. Low"</formula>
    </cfRule>
  </conditionalFormatting>
  <conditionalFormatting sqref="I1:J558">
    <cfRule type="cellIs" dxfId="8" priority="13" operator="equal">
      <formula>"7. Low - Quick Fix"</formula>
    </cfRule>
  </conditionalFormatting>
  <conditionalFormatting sqref="I1:J558">
    <cfRule type="cellIs" dxfId="9" priority="14" operator="equal">
      <formula>"8. General Feedback"</formula>
    </cfRule>
  </conditionalFormatting>
  <conditionalFormatting sqref="I13:I61">
    <cfRule type="cellIs" dxfId="2" priority="15" operator="equal">
      <formula>"QA In Progress"</formula>
    </cfRule>
  </conditionalFormatting>
  <conditionalFormatting sqref="I13:I61">
    <cfRule type="cellIs" dxfId="10" priority="16" operator="equal">
      <formula>"QA Complete: Updates Needed"</formula>
    </cfRule>
  </conditionalFormatting>
  <conditionalFormatting sqref="I13:I61">
    <cfRule type="cellIs" dxfId="3" priority="17" operator="equal">
      <formula>"QA Complete: All Items Passed"</formula>
    </cfRule>
  </conditionalFormatting>
  <conditionalFormatting sqref="I13:I61">
    <cfRule type="cellIs" dxfId="11" priority="18" operator="equal">
      <formula>"Will Not Implement"</formula>
    </cfRule>
  </conditionalFormatting>
  <conditionalFormatting sqref="I13:I61">
    <cfRule type="cellIs" dxfId="11" priority="19" operator="equal">
      <formula>"Not Applicable"</formula>
    </cfRule>
  </conditionalFormatting>
  <conditionalFormatting sqref="I13:I61">
    <cfRule type="cellIs" dxfId="12" priority="20" operator="equal">
      <formula>"QA Not Started"</formula>
    </cfRule>
  </conditionalFormatting>
  <dataValidations>
    <dataValidation type="list" allowBlank="1" sqref="I13:I61">
      <formula1>"QA In Progress,QA Complete: Updates Needed,QA Complete: All Items Passed,Will Not Implement,Not Applicable,QA Not Started"</formula1>
    </dataValidation>
    <dataValidation type="list" allowBlank="1" sqref="F56:F61">
      <formula1>"QA In Progress,QA Complete: Updates Needed,QA Complete: All Items Passed,Will Not Implement"</formula1>
    </dataValidation>
    <dataValidation type="list" allowBlank="1" sqref="J13:J61">
      <formula1>"1. High - Blocker,2. High,3. High  - Quick Fix,4. Medium,5. Medium - Quick Fix,6. Low,7. Low - Quick Fix,8. General Feedback"</formula1>
    </dataValidation>
    <dataValidation type="list" allowBlank="1" sqref="F13:G55 G56:G558">
      <formula1>"QA Not Started,QA In Progress,QA Complete: Updates Needed,QA Complete: All Items Passed,Will Not Implement"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27.14"/>
    <col customWidth="1" min="3" max="3" width="33.14"/>
    <col customWidth="1" min="5" max="5" width="29.57"/>
  </cols>
  <sheetData>
    <row r="1">
      <c r="A1" s="125" t="s">
        <v>72</v>
      </c>
      <c r="B1" s="126"/>
      <c r="C1" s="127"/>
      <c r="D1" s="128"/>
      <c r="E1" s="128"/>
      <c r="F1" s="129"/>
    </row>
    <row r="2">
      <c r="A2" s="130" t="s">
        <v>43</v>
      </c>
      <c r="B2" s="131" t="b">
        <v>1</v>
      </c>
      <c r="C2" s="130" t="s">
        <v>44</v>
      </c>
      <c r="D2" s="129"/>
      <c r="E2" s="129" t="s">
        <v>33</v>
      </c>
      <c r="F2" s="129"/>
    </row>
    <row r="3">
      <c r="A3" s="86" t="s">
        <v>43</v>
      </c>
      <c r="B3" s="131" t="b">
        <v>1</v>
      </c>
      <c r="C3" s="130" t="s">
        <v>45</v>
      </c>
      <c r="D3" s="129"/>
      <c r="E3" s="129" t="s">
        <v>33</v>
      </c>
      <c r="F3" s="129"/>
    </row>
    <row r="4">
      <c r="A4" s="86" t="s">
        <v>43</v>
      </c>
      <c r="B4" s="131" t="b">
        <v>1</v>
      </c>
      <c r="C4" s="130" t="s">
        <v>46</v>
      </c>
      <c r="D4" s="129"/>
      <c r="E4" s="129" t="s">
        <v>33</v>
      </c>
    </row>
    <row r="5">
      <c r="A5" s="86" t="s">
        <v>43</v>
      </c>
      <c r="B5" s="131" t="b">
        <v>1</v>
      </c>
      <c r="C5" s="130" t="s">
        <v>47</v>
      </c>
      <c r="D5" s="129"/>
      <c r="E5" s="129" t="s">
        <v>33</v>
      </c>
      <c r="F5" s="129"/>
    </row>
    <row r="6">
      <c r="A6" s="86" t="s">
        <v>19</v>
      </c>
      <c r="B6" s="132" t="b">
        <f>'How to Use this Resource'!K19</f>
        <v>1</v>
      </c>
      <c r="C6" s="130" t="s">
        <v>48</v>
      </c>
      <c r="D6" s="129"/>
      <c r="E6" s="129" t="s">
        <v>33</v>
      </c>
      <c r="F6" s="129"/>
    </row>
    <row r="7">
      <c r="A7" s="86" t="s">
        <v>22</v>
      </c>
      <c r="B7" s="132" t="b">
        <f>'How to Use this Resource'!K20</f>
        <v>1</v>
      </c>
      <c r="C7" s="86" t="s">
        <v>49</v>
      </c>
      <c r="E7" s="129" t="s">
        <v>33</v>
      </c>
      <c r="F7" s="129"/>
    </row>
    <row r="8">
      <c r="A8" s="86" t="s">
        <v>22</v>
      </c>
      <c r="B8" s="132" t="b">
        <f>'How to Use this Resource'!K20</f>
        <v>1</v>
      </c>
      <c r="C8" s="130" t="s">
        <v>50</v>
      </c>
      <c r="D8" s="129"/>
      <c r="E8" s="129" t="s">
        <v>33</v>
      </c>
      <c r="F8" s="129"/>
    </row>
    <row r="9">
      <c r="A9" s="86" t="s">
        <v>25</v>
      </c>
      <c r="B9" s="132" t="b">
        <f>'How to Use this Resource'!K21</f>
        <v>1</v>
      </c>
      <c r="C9" s="130" t="s">
        <v>51</v>
      </c>
      <c r="D9" s="129"/>
      <c r="E9" s="129" t="s">
        <v>33</v>
      </c>
      <c r="F9" s="129"/>
    </row>
    <row r="10">
      <c r="A10" s="86" t="s">
        <v>52</v>
      </c>
      <c r="B10" s="132" t="b">
        <f>'How to Use this Resource'!K22</f>
        <v>1</v>
      </c>
      <c r="C10" s="130" t="s">
        <v>53</v>
      </c>
      <c r="D10" s="129"/>
      <c r="E10" s="129" t="s">
        <v>33</v>
      </c>
      <c r="F10" s="129"/>
    </row>
    <row r="11">
      <c r="A11" s="86" t="s">
        <v>20</v>
      </c>
      <c r="B11" s="132" t="b">
        <f>'How to Use this Resource'!N19</f>
        <v>1</v>
      </c>
      <c r="C11" s="130" t="s">
        <v>54</v>
      </c>
      <c r="D11" s="129"/>
      <c r="E11" s="129" t="s">
        <v>33</v>
      </c>
      <c r="F11" s="129"/>
    </row>
    <row r="12">
      <c r="A12" s="86" t="s">
        <v>23</v>
      </c>
      <c r="B12" s="132" t="b">
        <f>'How to Use this Resource'!N20</f>
        <v>1</v>
      </c>
      <c r="C12" s="130" t="s">
        <v>55</v>
      </c>
      <c r="D12" s="129"/>
      <c r="E12" s="129" t="s">
        <v>33</v>
      </c>
      <c r="F12" s="129"/>
    </row>
    <row r="13">
      <c r="A13" s="86" t="s">
        <v>23</v>
      </c>
      <c r="B13" s="132" t="b">
        <f>'How to Use this Resource'!N20</f>
        <v>1</v>
      </c>
      <c r="C13" s="130" t="s">
        <v>56</v>
      </c>
      <c r="D13" s="129"/>
      <c r="E13" s="129" t="s">
        <v>33</v>
      </c>
      <c r="F13" s="129"/>
    </row>
    <row r="14">
      <c r="A14" s="86" t="s">
        <v>23</v>
      </c>
      <c r="B14" s="132" t="b">
        <f>'How to Use this Resource'!N20</f>
        <v>1</v>
      </c>
      <c r="C14" s="130" t="s">
        <v>57</v>
      </c>
      <c r="D14" s="129"/>
      <c r="E14" s="129" t="s">
        <v>33</v>
      </c>
      <c r="F14" s="129"/>
    </row>
    <row r="15">
      <c r="A15" s="86" t="s">
        <v>26</v>
      </c>
      <c r="B15" s="132" t="b">
        <f>'How to Use this Resource'!N21</f>
        <v>1</v>
      </c>
      <c r="C15" s="130" t="s">
        <v>58</v>
      </c>
      <c r="D15" s="129"/>
      <c r="E15" s="129" t="s">
        <v>33</v>
      </c>
      <c r="F15" s="129"/>
    </row>
    <row r="16">
      <c r="A16" s="86" t="s">
        <v>26</v>
      </c>
      <c r="B16" s="132" t="b">
        <f>'How to Use this Resource'!N21</f>
        <v>1</v>
      </c>
      <c r="C16" s="130" t="s">
        <v>59</v>
      </c>
      <c r="D16" s="129"/>
      <c r="E16" s="129" t="s">
        <v>33</v>
      </c>
      <c r="F16" s="129"/>
    </row>
    <row r="17">
      <c r="A17" s="86" t="s">
        <v>26</v>
      </c>
      <c r="B17" s="132" t="b">
        <f>'How to Use this Resource'!N21</f>
        <v>1</v>
      </c>
      <c r="C17" s="130" t="s">
        <v>60</v>
      </c>
      <c r="D17" s="129"/>
      <c r="E17" s="129" t="s">
        <v>33</v>
      </c>
      <c r="F17" s="129"/>
    </row>
    <row r="18">
      <c r="A18" s="86"/>
      <c r="B18" s="133"/>
      <c r="C18" s="86"/>
    </row>
    <row r="19">
      <c r="A19" s="86"/>
      <c r="B19" s="133"/>
      <c r="C19" s="86"/>
    </row>
    <row r="20">
      <c r="A20" s="86"/>
      <c r="B20" s="133"/>
      <c r="C20" s="86"/>
    </row>
    <row r="21">
      <c r="A21" s="125" t="s">
        <v>73</v>
      </c>
    </row>
    <row r="22">
      <c r="A22" s="134" t="str">
        <f>IFERROR(__xludf.DUMMYFUNCTION("FILTER(A2:E17,B2:B17=TRUE)"),"General Settings")</f>
        <v>General Settings</v>
      </c>
      <c r="B22" s="133" t="b">
        <f>IFERROR(__xludf.DUMMYFUNCTION("""COMPUTED_VALUE"""),TRUE)</f>
        <v>1</v>
      </c>
      <c r="C22" s="86" t="str">
        <f>IFERROR(__xludf.DUMMYFUNCTION("""COMPUTED_VALUE"""),"Pre-Requisite Course Knowledge is listed on your Course Description Page, Specialization Description page (where applicable), and in a reading early in the course. Verify that these are inclusive of skills needed to be successful in your course content.")</f>
        <v>Pre-Requisite Course Knowledge is listed on your Course Description Page, Specialization Description page (where applicable), and in a reading early in the course. Verify that these are inclusive of skills needed to be successful in your course content.</v>
      </c>
      <c r="D22" s="98"/>
      <c r="E22" s="98" t="str">
        <f>IFERROR(__xludf.DUMMYFUNCTION("""COMPUTED_VALUE"""),"QA Not Started")</f>
        <v>QA Not Started</v>
      </c>
    </row>
    <row r="23">
      <c r="A23" s="86" t="str">
        <f>IFERROR(__xludf.DUMMYFUNCTION("""COMPUTED_VALUE"""),"General Settings")</f>
        <v>General Settings</v>
      </c>
      <c r="B23" s="133" t="b">
        <f>IFERROR(__xludf.DUMMYFUNCTION("""COMPUTED_VALUE"""),TRUE)</f>
        <v>1</v>
      </c>
      <c r="C23" s="86" t="str">
        <f>IFERROR(__xludf.DUMMYFUNCTION("""COMPUTED_VALUE"""),"All assessment items are complete and published - please indicate any remaining items you are aware of that will need adjustments up until launch.")</f>
        <v>All assessment items are complete and published - please indicate any remaining items you are aware of that will need adjustments up until launch.</v>
      </c>
      <c r="D23" s="98"/>
      <c r="E23" s="98" t="str">
        <f>IFERROR(__xludf.DUMMYFUNCTION("""COMPUTED_VALUE"""),"QA Not Started")</f>
        <v>QA Not Started</v>
      </c>
    </row>
    <row r="24">
      <c r="A24" s="86" t="str">
        <f>IFERROR(__xludf.DUMMYFUNCTION("""COMPUTED_VALUE"""),"General Settings")</f>
        <v>General Settings</v>
      </c>
      <c r="B24" s="133" t="b">
        <f>IFERROR(__xludf.DUMMYFUNCTION("""COMPUTED_VALUE"""),TRUE)</f>
        <v>1</v>
      </c>
      <c r="C24" s="86" t="str">
        <f>IFERROR(__xludf.DUMMYFUNCTION("""COMPUTED_VALUE"""),"Instructions for various devices are provided for assessments which require downloading software and applications on local machines. This includes at minimum instructions for setup on MacOS and Windows")</f>
        <v>Instructions for various devices are provided for assessments which require downloading software and applications on local machines. This includes at minimum instructions for setup on MacOS and Windows</v>
      </c>
      <c r="D24" s="98"/>
      <c r="E24" s="98" t="str">
        <f>IFERROR(__xludf.DUMMYFUNCTION("""COMPUTED_VALUE"""),"QA Not Started")</f>
        <v>QA Not Started</v>
      </c>
    </row>
    <row r="25">
      <c r="A25" s="86" t="str">
        <f>IFERROR(__xludf.DUMMYFUNCTION("""COMPUTED_VALUE"""),"General Settings")</f>
        <v>General Settings</v>
      </c>
      <c r="B25" s="133" t="b">
        <f>IFERROR(__xludf.DUMMYFUNCTION("""COMPUTED_VALUE"""),TRUE)</f>
        <v>1</v>
      </c>
      <c r="C25" s="86" t="str">
        <f>IFERROR(__xludf.DUMMYFUNCTION("""COMPUTED_VALUE"""),"All assessments have an appropriately assigned percentage in the Grading Formula")</f>
        <v>All assessments have an appropriately assigned percentage in the Grading Formula</v>
      </c>
      <c r="D25" s="98"/>
      <c r="E25" s="98" t="str">
        <f>IFERROR(__xludf.DUMMYFUNCTION("""COMPUTED_VALUE"""),"QA Not Started")</f>
        <v>QA Not Started</v>
      </c>
    </row>
    <row r="26">
      <c r="A26" s="86" t="str">
        <f>IFERROR(__xludf.DUMMYFUNCTION("""COMPUTED_VALUE"""),"Code Blocks")</f>
        <v>Code Blocks</v>
      </c>
      <c r="B26" s="133" t="b">
        <f>IFERROR(__xludf.DUMMYFUNCTION("""COMPUTED_VALUE"""),TRUE)</f>
        <v>1</v>
      </c>
      <c r="C26" s="86" t="str">
        <f>IFERROR(__xludf.DUMMYFUNCTION("""COMPUTED_VALUE"""),"All cells run correctly with solutions, and deliver expected ""Correct"" and anticipated ""incorrect"" feedback, with no unexpected errors")</f>
        <v>All cells run correctly with solutions, and deliver expected "Correct" and anticipated "incorrect" feedback, with no unexpected errors</v>
      </c>
      <c r="D26" s="98"/>
      <c r="E26" s="98" t="str">
        <f>IFERROR(__xludf.DUMMYFUNCTION("""COMPUTED_VALUE"""),"QA Not Started")</f>
        <v>QA Not Started</v>
      </c>
    </row>
    <row r="27">
      <c r="A27" s="86" t="str">
        <f>IFERROR(__xludf.DUMMYFUNCTION("""COMPUTED_VALUE"""),"Plugins")</f>
        <v>Plugins</v>
      </c>
      <c r="B27" s="133" t="b">
        <f>IFERROR(__xludf.DUMMYFUNCTION("""COMPUTED_VALUE"""),TRUE)</f>
        <v>1</v>
      </c>
      <c r="C27" s="86" t="str">
        <f>IFERROR(__xludf.DUMMYFUNCTION("""COMPUTED_VALUE"""),"Plugins allow for pop ups and expand where required as part of the learning activity")</f>
        <v>Plugins allow for pop ups and expand where required as part of the learning activity</v>
      </c>
      <c r="D27" s="98"/>
      <c r="E27" s="98" t="str">
        <f>IFERROR(__xludf.DUMMYFUNCTION("""COMPUTED_VALUE"""),"QA Not Started")</f>
        <v>QA Not Started</v>
      </c>
    </row>
    <row r="28">
      <c r="A28" s="86" t="str">
        <f>IFERROR(__xludf.DUMMYFUNCTION("""COMPUTED_VALUE"""),"Plugins")</f>
        <v>Plugins</v>
      </c>
      <c r="B28" s="133" t="b">
        <f>IFERROR(__xludf.DUMMYFUNCTION("""COMPUTED_VALUE"""),TRUE)</f>
        <v>1</v>
      </c>
      <c r="C28" s="86" t="str">
        <f>IFERROR(__xludf.DUMMYFUNCTION("""COMPUTED_VALUE"""),"All Plugin iFrames Load appropriately in-browser")</f>
        <v>All Plugin iFrames Load appropriately in-browser</v>
      </c>
      <c r="D28" s="98"/>
      <c r="E28" s="98" t="str">
        <f>IFERROR(__xludf.DUMMYFUNCTION("""COMPUTED_VALUE"""),"QA Not Started")</f>
        <v>QA Not Started</v>
      </c>
    </row>
    <row r="29">
      <c r="A29" s="86" t="str">
        <f>IFERROR(__xludf.DUMMYFUNCTION("""COMPUTED_VALUE"""),"Quizzes")</f>
        <v>Quizzes</v>
      </c>
      <c r="B29" s="133" t="b">
        <f>IFERROR(__xludf.DUMMYFUNCTION("""COMPUTED_VALUE"""),TRUE)</f>
        <v>1</v>
      </c>
      <c r="C29" s="86" t="str">
        <f>IFERROR(__xludf.DUMMYFUNCTION("""COMPUTED_VALUE"""),"Correct responses match with ""Correct"" indications in feedback.")</f>
        <v>Correct responses match with "Correct" indications in feedback.</v>
      </c>
      <c r="D29" s="98"/>
      <c r="E29" s="98" t="str">
        <f>IFERROR(__xludf.DUMMYFUNCTION("""COMPUTED_VALUE"""),"QA Not Started")</f>
        <v>QA Not Started</v>
      </c>
    </row>
    <row r="30">
      <c r="A30" s="86" t="str">
        <f>IFERROR(__xludf.DUMMYFUNCTION("""COMPUTED_VALUE"""),"Staff-Graded Assignments")</f>
        <v>Staff-Graded Assignments</v>
      </c>
      <c r="B30" s="133" t="b">
        <f>IFERROR(__xludf.DUMMYFUNCTION("""COMPUTED_VALUE"""),TRUE)</f>
        <v>1</v>
      </c>
      <c r="C30" s="86" t="str">
        <f>IFERROR(__xludf.DUMMYFUNCTION("""COMPUTED_VALUE"""),"
Staff Graded Assessment Instructions are detailed enough for learners to understand assessment expectations including: 
1) Explicit directions for each part of the assessment 
2) What submission file format is required for each part of the assignment. A"&amp;"ll required assets attached to the assessment are working when clicked.")</f>
        <v>
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v>
      </c>
      <c r="D30" s="98"/>
      <c r="E30" s="98" t="str">
        <f>IFERROR(__xludf.DUMMYFUNCTION("""COMPUTED_VALUE"""),"QA Not Started")</f>
        <v>QA Not Started</v>
      </c>
    </row>
    <row r="31">
      <c r="A31" s="86" t="str">
        <f>IFERROR(__xludf.DUMMYFUNCTION("""COMPUTED_VALUE"""),"LTI")</f>
        <v>LTI</v>
      </c>
      <c r="B31" s="133" t="b">
        <f>IFERROR(__xludf.DUMMYFUNCTION("""COMPUTED_VALUE"""),TRUE)</f>
        <v>1</v>
      </c>
      <c r="C31" s="86" t="str">
        <f>IFERROR(__xludf.DUMMYFUNCTION("""COMPUTED_VALUE"""),"LTIs launch appropriately into a learning activiity, without surfacing any errors")</f>
        <v>LTIs launch appropriately into a learning activiity, without surfacing any errors</v>
      </c>
      <c r="D31" s="98"/>
      <c r="E31" s="98" t="str">
        <f>IFERROR(__xludf.DUMMYFUNCTION("""COMPUTED_VALUE"""),"QA Not Started")</f>
        <v>QA Not Started</v>
      </c>
    </row>
    <row r="32">
      <c r="A32" s="86" t="str">
        <f>IFERROR(__xludf.DUMMYFUNCTION("""COMPUTED_VALUE"""),"Programming Assignments")</f>
        <v>Programming Assignments</v>
      </c>
      <c r="B32" s="133" t="b">
        <f>IFERROR(__xludf.DUMMYFUNCTION("""COMPUTED_VALUE"""),TRUE)</f>
        <v>1</v>
      </c>
      <c r="C32" s="86" t="str">
        <f>IFERROR(__xludf.DUMMYFUNCTION("""COMPUTED_VALUE"""),"All solutions files submit successfully against the graders, and deliver expected scores and feedback without unexpected errors")</f>
        <v>All solutions files submit successfully against the graders, and deliver expected scores and feedback without unexpected errors</v>
      </c>
      <c r="D32" s="98"/>
      <c r="E32" s="98" t="str">
        <f>IFERROR(__xludf.DUMMYFUNCTION("""COMPUTED_VALUE"""),"QA Not Started")</f>
        <v>QA Not Started</v>
      </c>
    </row>
    <row r="33">
      <c r="A33" s="86" t="str">
        <f>IFERROR(__xludf.DUMMYFUNCTION("""COMPUTED_VALUE"""),"Programming Assignments")</f>
        <v>Programming Assignments</v>
      </c>
      <c r="B33" s="133" t="b">
        <f>IFERROR(__xludf.DUMMYFUNCTION("""COMPUTED_VALUE"""),TRUE)</f>
        <v>1</v>
      </c>
      <c r="C33" s="86" t="str">
        <f>IFERROR(__xludf.DUMMYFUNCTION("""COMPUTED_VALUE"""),"Programming Assignment part total points values are set to be greater than 1, if you intend to provide partial points for the assessment without rounding")</f>
        <v>Programming Assignment part total points values are set to be greater than 1, if you intend to provide partial points for the assessment without rounding</v>
      </c>
      <c r="D33" s="98"/>
      <c r="E33" s="98" t="str">
        <f>IFERROR(__xludf.DUMMYFUNCTION("""COMPUTED_VALUE"""),"QA Not Started")</f>
        <v>QA Not Started</v>
      </c>
    </row>
    <row r="34">
      <c r="A34" s="86" t="str">
        <f>IFERROR(__xludf.DUMMYFUNCTION("""COMPUTED_VALUE"""),"Programming Assignments")</f>
        <v>Programming Assignments</v>
      </c>
      <c r="B34" s="133" t="b">
        <f>IFERROR(__xludf.DUMMYFUNCTION("""COMPUTED_VALUE"""),TRUE)</f>
        <v>1</v>
      </c>
      <c r="C34" s="86" t="str">
        <f>IFERROR(__xludf.DUMMYFUNCTION("""COMPUTED_VALUE"""),"All solutions files are named appropriately with the Assessment title, and are present in the Asset library in a .zip file called ""Assessment Solutions""")</f>
        <v>All solutions files are named appropriately with the Assessment title, and are present in the Asset library in a .zip file called "Assessment Solutions"</v>
      </c>
      <c r="D34" s="98"/>
      <c r="E34" s="98" t="str">
        <f>IFERROR(__xludf.DUMMYFUNCTION("""COMPUTED_VALUE"""),"QA Not Started")</f>
        <v>QA Not Started</v>
      </c>
    </row>
    <row r="35">
      <c r="A35" s="86" t="str">
        <f>IFERROR(__xludf.DUMMYFUNCTION("""COMPUTED_VALUE"""),"Coursera Labs")</f>
        <v>Coursera Labs</v>
      </c>
      <c r="B35" s="133" t="b">
        <f>IFERROR(__xludf.DUMMYFUNCTION("""COMPUTED_VALUE"""),TRUE)</f>
        <v>1</v>
      </c>
      <c r="C35" s="86" t="str">
        <f>IFERROR(__xludf.DUMMYFUNCTION("""COMPUTED_VALUE"""),"All Notebooks item launch paths load a specific Notebook Assignment, instead of a general view")</f>
        <v>All Notebooks item launch paths load a specific Notebook Assignment, instead of a general view</v>
      </c>
      <c r="D35" s="98"/>
      <c r="E35" s="98" t="str">
        <f>IFERROR(__xludf.DUMMYFUNCTION("""COMPUTED_VALUE"""),"QA Not Started")</f>
        <v>QA Not Started</v>
      </c>
    </row>
    <row r="36">
      <c r="A36" s="86" t="str">
        <f>IFERROR(__xludf.DUMMYFUNCTION("""COMPUTED_VALUE"""),"Coursera Labs")</f>
        <v>Coursera Labs</v>
      </c>
      <c r="B36" s="133" t="b">
        <f>IFERROR(__xludf.DUMMYFUNCTION("""COMPUTED_VALUE"""),TRUE)</f>
        <v>1</v>
      </c>
      <c r="C36" s="86" t="str">
        <f>IFERROR(__xludf.DUMMYFUNCTION("""COMPUTED_VALUE"""),"All Labs solutions files submit successfully against the graders, without delievering any Grading Failure Errors in Yellow Boxes which reference things like: 
- Memory limits
- Timeout
- Malformed feedback")</f>
        <v>All Labs solutions files submit successfully against the graders, without delievering any Grading Failure Errors in Yellow Boxes which reference things like: 
- Memory limits
- Timeout
- Malformed feedback</v>
      </c>
      <c r="D36" s="98"/>
      <c r="E36" s="98" t="str">
        <f>IFERROR(__xludf.DUMMYFUNCTION("""COMPUTED_VALUE"""),"QA Not Started")</f>
        <v>QA Not Started</v>
      </c>
    </row>
    <row r="37">
      <c r="A37" s="86" t="str">
        <f>IFERROR(__xludf.DUMMYFUNCTION("""COMPUTED_VALUE"""),"Coursera Labs")</f>
        <v>Coursera Labs</v>
      </c>
      <c r="B37" s="133" t="b">
        <f>IFERROR(__xludf.DUMMYFUNCTION("""COMPUTED_VALUE"""),TRUE)</f>
        <v>1</v>
      </c>
      <c r="C37" s="86" t="str">
        <f>IFERROR(__xludf.DUMMYFUNCTION("""COMPUTED_VALUE"""),".hidden file notebooks and solutions are not present in the learner workspace upon launch")</f>
        <v>.hidden file notebooks and solutions are not present in the learner workspace upon launch</v>
      </c>
      <c r="D37" s="98"/>
      <c r="E37" s="98" t="str">
        <f>IFERROR(__xludf.DUMMYFUNCTION("""COMPUTED_VALUE"""),"QA Not Started")</f>
        <v>QA Not Started</v>
      </c>
    </row>
    <row r="38">
      <c r="A38" s="86"/>
      <c r="B38" s="133"/>
      <c r="C38" s="86"/>
    </row>
    <row r="39">
      <c r="A39" s="86"/>
      <c r="B39" s="133"/>
      <c r="C39" s="86"/>
    </row>
    <row r="40">
      <c r="A40" s="125" t="s">
        <v>74</v>
      </c>
    </row>
    <row r="41">
      <c r="A41" s="135" t="s">
        <v>43</v>
      </c>
      <c r="B41" s="131" t="b">
        <v>1</v>
      </c>
      <c r="C41" s="136" t="s">
        <v>75</v>
      </c>
      <c r="D41" s="129"/>
      <c r="E41" s="129" t="s">
        <v>33</v>
      </c>
    </row>
    <row r="42">
      <c r="A42" s="137" t="s">
        <v>43</v>
      </c>
      <c r="B42" s="131" t="b">
        <v>1</v>
      </c>
      <c r="C42" s="136" t="s">
        <v>76</v>
      </c>
      <c r="D42" s="129"/>
      <c r="E42" s="129" t="s">
        <v>33</v>
      </c>
    </row>
    <row r="43">
      <c r="A43" s="137" t="s">
        <v>43</v>
      </c>
      <c r="B43" s="131" t="b">
        <v>1</v>
      </c>
      <c r="C43" s="136" t="s">
        <v>77</v>
      </c>
      <c r="D43" s="129"/>
      <c r="E43" s="129" t="s">
        <v>33</v>
      </c>
    </row>
    <row r="44">
      <c r="A44" s="137" t="s">
        <v>43</v>
      </c>
      <c r="B44" s="131" t="b">
        <v>1</v>
      </c>
      <c r="C44" s="136" t="s">
        <v>44</v>
      </c>
      <c r="D44" s="129"/>
      <c r="E44" s="129" t="s">
        <v>33</v>
      </c>
    </row>
    <row r="45">
      <c r="A45" s="137" t="s">
        <v>43</v>
      </c>
      <c r="B45" s="131" t="b">
        <v>1</v>
      </c>
      <c r="C45" s="136" t="s">
        <v>45</v>
      </c>
      <c r="D45" s="129"/>
      <c r="E45" s="129" t="s">
        <v>33</v>
      </c>
    </row>
    <row r="46">
      <c r="A46" s="137" t="s">
        <v>43</v>
      </c>
      <c r="B46" s="131" t="b">
        <v>1</v>
      </c>
      <c r="C46" s="136" t="s">
        <v>46</v>
      </c>
      <c r="E46" s="129" t="s">
        <v>33</v>
      </c>
    </row>
    <row r="47">
      <c r="A47" s="137" t="s">
        <v>43</v>
      </c>
      <c r="B47" s="131" t="b">
        <v>1</v>
      </c>
      <c r="C47" s="136" t="s">
        <v>47</v>
      </c>
      <c r="D47" s="129"/>
      <c r="E47" s="129" t="s">
        <v>33</v>
      </c>
    </row>
    <row r="48">
      <c r="A48" s="138" t="s">
        <v>19</v>
      </c>
      <c r="B48" s="131" t="b">
        <f>'How to Use this Resource'!K19</f>
        <v>1</v>
      </c>
      <c r="C48" s="139" t="s">
        <v>78</v>
      </c>
      <c r="D48" s="129"/>
      <c r="E48" s="129" t="s">
        <v>33</v>
      </c>
    </row>
    <row r="49">
      <c r="A49" s="138" t="s">
        <v>19</v>
      </c>
      <c r="B49" s="140" t="b">
        <f>'How to Use this Resource'!K19</f>
        <v>1</v>
      </c>
      <c r="C49" s="136" t="s">
        <v>48</v>
      </c>
      <c r="D49" s="129"/>
      <c r="E49" s="129" t="s">
        <v>33</v>
      </c>
    </row>
    <row r="50">
      <c r="A50" s="138" t="s">
        <v>19</v>
      </c>
      <c r="B50" s="140" t="b">
        <f>'How to Use this Resource'!K19</f>
        <v>1</v>
      </c>
      <c r="C50" s="136" t="s">
        <v>79</v>
      </c>
      <c r="D50" s="129"/>
      <c r="E50" s="129" t="s">
        <v>33</v>
      </c>
    </row>
    <row r="51">
      <c r="A51" s="138" t="s">
        <v>19</v>
      </c>
      <c r="B51" s="140" t="b">
        <f>'How to Use this Resource'!K19</f>
        <v>1</v>
      </c>
      <c r="C51" s="136" t="s">
        <v>80</v>
      </c>
      <c r="D51" s="129"/>
      <c r="E51" s="129" t="s">
        <v>33</v>
      </c>
    </row>
    <row r="52">
      <c r="A52" s="138" t="s">
        <v>19</v>
      </c>
      <c r="B52" s="140" t="b">
        <f>'How to Use this Resource'!K19</f>
        <v>1</v>
      </c>
      <c r="C52" s="136" t="s">
        <v>81</v>
      </c>
      <c r="D52" s="129"/>
      <c r="E52" s="129" t="s">
        <v>33</v>
      </c>
    </row>
    <row r="53">
      <c r="A53" s="135" t="s">
        <v>19</v>
      </c>
      <c r="B53" s="141" t="b">
        <f>'How to Use this Resource'!N21</f>
        <v>1</v>
      </c>
      <c r="C53" s="142" t="s">
        <v>82</v>
      </c>
      <c r="D53" s="143"/>
      <c r="E53" s="143" t="s">
        <v>33</v>
      </c>
    </row>
    <row r="54">
      <c r="A54" s="137" t="s">
        <v>22</v>
      </c>
      <c r="B54" s="140" t="b">
        <f>'How to Use this Resource'!K20</f>
        <v>1</v>
      </c>
      <c r="C54" s="136" t="s">
        <v>49</v>
      </c>
      <c r="D54" s="129"/>
      <c r="E54" s="129" t="s">
        <v>33</v>
      </c>
    </row>
    <row r="55">
      <c r="A55" s="138" t="s">
        <v>22</v>
      </c>
      <c r="B55" s="144" t="b">
        <f>'How to Use this Resource'!K20</f>
        <v>1</v>
      </c>
      <c r="C55" s="136" t="s">
        <v>50</v>
      </c>
      <c r="E55" s="98" t="s">
        <v>33</v>
      </c>
    </row>
    <row r="56">
      <c r="A56" s="137" t="s">
        <v>22</v>
      </c>
      <c r="B56" s="140" t="b">
        <f>'How to Use this Resource'!K20</f>
        <v>1</v>
      </c>
      <c r="C56" s="136" t="s">
        <v>83</v>
      </c>
      <c r="D56" s="129"/>
      <c r="E56" s="129" t="s">
        <v>33</v>
      </c>
    </row>
    <row r="57">
      <c r="A57" s="137" t="s">
        <v>22</v>
      </c>
      <c r="B57" s="140" t="b">
        <f>'How to Use this Resource'!K20</f>
        <v>1</v>
      </c>
      <c r="C57" s="136" t="s">
        <v>84</v>
      </c>
      <c r="D57" s="129"/>
      <c r="E57" s="129" t="s">
        <v>33</v>
      </c>
    </row>
    <row r="58">
      <c r="A58" s="135" t="s">
        <v>22</v>
      </c>
      <c r="B58" s="141" t="b">
        <f>'How to Use this Resource'!N21</f>
        <v>1</v>
      </c>
      <c r="C58" s="142" t="s">
        <v>85</v>
      </c>
      <c r="D58" s="143"/>
      <c r="E58" s="143" t="s">
        <v>33</v>
      </c>
    </row>
    <row r="59">
      <c r="A59" s="137" t="s">
        <v>25</v>
      </c>
      <c r="B59" s="133" t="b">
        <f>'How to Use this Resource'!K21</f>
        <v>1</v>
      </c>
      <c r="C59" s="136" t="s">
        <v>86</v>
      </c>
      <c r="D59" s="129"/>
      <c r="E59" s="129" t="s">
        <v>33</v>
      </c>
    </row>
    <row r="60">
      <c r="A60" s="137" t="s">
        <v>25</v>
      </c>
      <c r="B60" s="133" t="b">
        <f>'How to Use this Resource'!K21</f>
        <v>1</v>
      </c>
      <c r="C60" s="136" t="s">
        <v>87</v>
      </c>
      <c r="E60" s="129" t="s">
        <v>33</v>
      </c>
    </row>
    <row r="61">
      <c r="A61" s="137" t="s">
        <v>25</v>
      </c>
      <c r="B61" s="133" t="b">
        <f>'How to Use this Resource'!K21</f>
        <v>1</v>
      </c>
      <c r="C61" s="136" t="s">
        <v>88</v>
      </c>
      <c r="E61" s="129" t="s">
        <v>33</v>
      </c>
    </row>
    <row r="62">
      <c r="A62" s="137" t="s">
        <v>25</v>
      </c>
      <c r="B62" s="141" t="b">
        <f>'How to Use this Resource'!K21</f>
        <v>1</v>
      </c>
      <c r="C62" s="136" t="s">
        <v>51</v>
      </c>
      <c r="E62" s="129" t="s">
        <v>33</v>
      </c>
    </row>
    <row r="63">
      <c r="A63" s="135" t="s">
        <v>25</v>
      </c>
      <c r="B63" s="141" t="b">
        <f>'How to Use this Resource'!N21</f>
        <v>1</v>
      </c>
      <c r="C63" s="142" t="s">
        <v>89</v>
      </c>
      <c r="D63" s="143"/>
      <c r="E63" s="143" t="s">
        <v>33</v>
      </c>
    </row>
    <row r="64">
      <c r="A64" s="145" t="s">
        <v>52</v>
      </c>
      <c r="B64" s="133" t="b">
        <f>'How to Use this Resource'!K22</f>
        <v>1</v>
      </c>
      <c r="C64" s="136" t="s">
        <v>90</v>
      </c>
      <c r="E64" s="129" t="s">
        <v>33</v>
      </c>
    </row>
    <row r="65">
      <c r="A65" s="137" t="s">
        <v>52</v>
      </c>
      <c r="B65" s="141" t="b">
        <f>'How to Use this Resource'!K22</f>
        <v>1</v>
      </c>
      <c r="C65" s="136" t="s">
        <v>91</v>
      </c>
      <c r="E65" s="129" t="s">
        <v>33</v>
      </c>
    </row>
    <row r="66">
      <c r="A66" s="145" t="s">
        <v>20</v>
      </c>
      <c r="B66" s="141" t="b">
        <f>'How to Use this Resource'!N19</f>
        <v>1</v>
      </c>
      <c r="C66" s="136" t="s">
        <v>54</v>
      </c>
      <c r="E66" s="129" t="s">
        <v>33</v>
      </c>
    </row>
    <row r="67">
      <c r="A67" s="137" t="s">
        <v>20</v>
      </c>
      <c r="B67" s="141" t="b">
        <f>'How to Use this Resource'!N19</f>
        <v>1</v>
      </c>
      <c r="C67" s="136" t="s">
        <v>92</v>
      </c>
      <c r="E67" s="129" t="s">
        <v>33</v>
      </c>
    </row>
    <row r="68">
      <c r="A68" s="137" t="s">
        <v>20</v>
      </c>
      <c r="B68" s="141" t="b">
        <f>'How to Use this Resource'!N19</f>
        <v>1</v>
      </c>
      <c r="C68" s="136" t="s">
        <v>93</v>
      </c>
      <c r="E68" s="129" t="s">
        <v>33</v>
      </c>
    </row>
    <row r="69">
      <c r="A69" s="137" t="s">
        <v>20</v>
      </c>
      <c r="B69" s="141" t="b">
        <f>'How to Use this Resource'!N19</f>
        <v>1</v>
      </c>
      <c r="C69" s="136" t="s">
        <v>94</v>
      </c>
      <c r="E69" s="129" t="s">
        <v>33</v>
      </c>
    </row>
    <row r="70">
      <c r="A70" s="137" t="s">
        <v>20</v>
      </c>
      <c r="B70" s="141" t="b">
        <f>'How to Use this Resource'!N19</f>
        <v>1</v>
      </c>
      <c r="C70" s="136" t="s">
        <v>95</v>
      </c>
      <c r="E70" s="129" t="s">
        <v>33</v>
      </c>
    </row>
    <row r="71">
      <c r="A71" s="135" t="s">
        <v>20</v>
      </c>
      <c r="B71" s="141" t="b">
        <f>'How to Use this Resource'!N21</f>
        <v>1</v>
      </c>
      <c r="C71" s="142" t="s">
        <v>96</v>
      </c>
      <c r="D71" s="143"/>
      <c r="E71" s="143" t="s">
        <v>33</v>
      </c>
    </row>
    <row r="72">
      <c r="A72" s="137" t="s">
        <v>23</v>
      </c>
      <c r="B72" s="141" t="b">
        <f>'How to Use this Resource'!N20</f>
        <v>1</v>
      </c>
      <c r="C72" s="136" t="s">
        <v>97</v>
      </c>
      <c r="E72" s="129" t="s">
        <v>33</v>
      </c>
    </row>
    <row r="73">
      <c r="A73" s="137" t="s">
        <v>23</v>
      </c>
      <c r="B73" s="141" t="b">
        <f>'How to Use this Resource'!N20</f>
        <v>1</v>
      </c>
      <c r="C73" s="136" t="s">
        <v>55</v>
      </c>
      <c r="E73" s="129" t="s">
        <v>33</v>
      </c>
    </row>
    <row r="74">
      <c r="A74" s="137" t="s">
        <v>23</v>
      </c>
      <c r="B74" s="141" t="b">
        <f>'How to Use this Resource'!N20</f>
        <v>1</v>
      </c>
      <c r="C74" s="136" t="s">
        <v>98</v>
      </c>
      <c r="E74" s="129" t="s">
        <v>33</v>
      </c>
    </row>
    <row r="75">
      <c r="A75" s="137" t="s">
        <v>23</v>
      </c>
      <c r="B75" s="141" t="b">
        <f>'How to Use this Resource'!N20</f>
        <v>1</v>
      </c>
      <c r="C75" s="136" t="s">
        <v>99</v>
      </c>
      <c r="E75" s="129" t="s">
        <v>33</v>
      </c>
    </row>
    <row r="76">
      <c r="A76" s="137" t="s">
        <v>23</v>
      </c>
      <c r="B76" s="141" t="b">
        <f>'How to Use this Resource'!N20</f>
        <v>1</v>
      </c>
      <c r="C76" s="139" t="s">
        <v>100</v>
      </c>
      <c r="E76" s="129" t="s">
        <v>33</v>
      </c>
    </row>
    <row r="77">
      <c r="A77" s="137" t="s">
        <v>23</v>
      </c>
      <c r="B77" s="141" t="b">
        <f>'How to Use this Resource'!N20</f>
        <v>1</v>
      </c>
      <c r="C77" s="139" t="s">
        <v>56</v>
      </c>
      <c r="E77" s="129" t="s">
        <v>33</v>
      </c>
    </row>
    <row r="78">
      <c r="A78" s="137" t="s">
        <v>23</v>
      </c>
      <c r="B78" s="141" t="b">
        <f>'How to Use this Resource'!N20</f>
        <v>1</v>
      </c>
      <c r="C78" s="86" t="s">
        <v>57</v>
      </c>
      <c r="E78" s="98" t="s">
        <v>33</v>
      </c>
    </row>
    <row r="79">
      <c r="A79" s="137" t="s">
        <v>23</v>
      </c>
      <c r="B79" s="141" t="b">
        <f>'How to Use this Resource'!N21</f>
        <v>1</v>
      </c>
      <c r="C79" s="142" t="s">
        <v>101</v>
      </c>
      <c r="D79" s="143"/>
      <c r="E79" s="143" t="s">
        <v>33</v>
      </c>
    </row>
    <row r="80">
      <c r="A80" s="137" t="s">
        <v>26</v>
      </c>
      <c r="B80" s="141" t="b">
        <f>'How to Use this Resource'!N21</f>
        <v>1</v>
      </c>
      <c r="C80" s="136" t="s">
        <v>102</v>
      </c>
      <c r="E80" s="129" t="s">
        <v>33</v>
      </c>
    </row>
    <row r="81">
      <c r="A81" s="137" t="s">
        <v>26</v>
      </c>
      <c r="B81" s="141" t="b">
        <f>'How to Use this Resource'!N21</f>
        <v>1</v>
      </c>
      <c r="C81" s="136" t="s">
        <v>58</v>
      </c>
      <c r="E81" s="129" t="s">
        <v>33</v>
      </c>
    </row>
    <row r="82">
      <c r="A82" s="137" t="s">
        <v>26</v>
      </c>
      <c r="B82" s="141" t="b">
        <f>'How to Use this Resource'!N21</f>
        <v>1</v>
      </c>
      <c r="C82" s="136" t="s">
        <v>103</v>
      </c>
      <c r="E82" s="129" t="s">
        <v>33</v>
      </c>
    </row>
    <row r="83">
      <c r="A83" s="137" t="s">
        <v>26</v>
      </c>
      <c r="B83" s="141" t="b">
        <f>'How to Use this Resource'!N21</f>
        <v>1</v>
      </c>
      <c r="C83" s="136" t="s">
        <v>104</v>
      </c>
      <c r="E83" s="129" t="s">
        <v>33</v>
      </c>
    </row>
    <row r="84">
      <c r="A84" s="137" t="s">
        <v>26</v>
      </c>
      <c r="B84" s="141" t="b">
        <f>'How to Use this Resource'!N21</f>
        <v>1</v>
      </c>
      <c r="C84" s="136" t="s">
        <v>105</v>
      </c>
      <c r="E84" s="129" t="s">
        <v>33</v>
      </c>
    </row>
    <row r="85">
      <c r="A85" s="137" t="s">
        <v>26</v>
      </c>
      <c r="B85" s="141" t="b">
        <f>'How to Use this Resource'!N21</f>
        <v>1</v>
      </c>
      <c r="C85" s="136" t="s">
        <v>106</v>
      </c>
      <c r="E85" s="129" t="s">
        <v>33</v>
      </c>
    </row>
    <row r="86">
      <c r="A86" s="137" t="s">
        <v>26</v>
      </c>
      <c r="B86" s="141" t="b">
        <f>'How to Use this Resource'!N21</f>
        <v>1</v>
      </c>
      <c r="C86" s="136" t="s">
        <v>107</v>
      </c>
      <c r="E86" s="129" t="s">
        <v>33</v>
      </c>
    </row>
    <row r="87">
      <c r="A87" s="137" t="s">
        <v>26</v>
      </c>
      <c r="B87" s="141" t="b">
        <f>'How to Use this Resource'!N21</f>
        <v>1</v>
      </c>
      <c r="C87" s="136" t="s">
        <v>60</v>
      </c>
      <c r="E87" s="129" t="s">
        <v>33</v>
      </c>
    </row>
    <row r="88">
      <c r="A88" s="137" t="s">
        <v>26</v>
      </c>
      <c r="B88" s="141" t="b">
        <f>'How to Use this Resource'!N21</f>
        <v>1</v>
      </c>
      <c r="C88" s="136" t="s">
        <v>108</v>
      </c>
      <c r="E88" s="129" t="s">
        <v>33</v>
      </c>
    </row>
    <row r="89">
      <c r="A89" s="137" t="s">
        <v>26</v>
      </c>
      <c r="B89" s="141" t="b">
        <f>'How to Use this Resource'!N21</f>
        <v>1</v>
      </c>
      <c r="C89" s="142" t="s">
        <v>109</v>
      </c>
      <c r="D89" s="143"/>
      <c r="E89" s="143" t="s">
        <v>33</v>
      </c>
    </row>
    <row r="91">
      <c r="A91" s="86"/>
      <c r="B91" s="133"/>
      <c r="C91" s="86"/>
    </row>
    <row r="92">
      <c r="A92" s="125" t="s">
        <v>110</v>
      </c>
    </row>
    <row r="93">
      <c r="A93" s="146" t="str">
        <f>IFERROR(__xludf.DUMMYFUNCTION("FILTER(A41:E90,B41:B90=TRUE)"),"General Settings")</f>
        <v>General Settings</v>
      </c>
      <c r="B93" s="133" t="b">
        <f>IFERROR(__xludf.DUMMYFUNCTION("""COMPUTED_VALUE"""),TRUE)</f>
        <v>1</v>
      </c>
      <c r="C93" s="86" t="str">
        <f>IFERROR(__xludf.DUMMYFUNCTION("""COMPUTED_VALUE"""),"There is one graded technical assignment each week. This can include quizzes with code blocks and programming assignments, as long as there is active programming involved")</f>
        <v>There is one graded technical assignment each week. This can include quizzes with code blocks and programming assignments, as long as there is active programming involved</v>
      </c>
      <c r="D93" s="98"/>
      <c r="E93" s="98" t="str">
        <f>IFERROR(__xludf.DUMMYFUNCTION("""COMPUTED_VALUE"""),"QA Not Started")</f>
        <v>QA Not Started</v>
      </c>
    </row>
    <row r="94">
      <c r="A94" s="86" t="str">
        <f>IFERROR(__xludf.DUMMYFUNCTION("""COMPUTED_VALUE"""),"General Settings")</f>
        <v>General Settings</v>
      </c>
      <c r="B94" s="133" t="b">
        <f>IFERROR(__xludf.DUMMYFUNCTION("""COMPUTED_VALUE"""),TRUE)</f>
        <v>1</v>
      </c>
      <c r="C94" s="86" t="str">
        <f>IFERROR(__xludf.DUMMYFUNCTION("""COMPUTED_VALUE"""),"A troubleshooting discussion forum is present for each graded programming assessment")</f>
        <v>A troubleshooting discussion forum is present for each graded programming assessment</v>
      </c>
      <c r="D94" s="98"/>
      <c r="E94" s="98" t="str">
        <f>IFERROR(__xludf.DUMMYFUNCTION("""COMPUTED_VALUE"""),"QA Not Started")</f>
        <v>QA Not Started</v>
      </c>
    </row>
    <row r="95">
      <c r="A95" s="86" t="str">
        <f>IFERROR(__xludf.DUMMYFUNCTION("""COMPUTED_VALUE"""),"General Settings")</f>
        <v>General Settings</v>
      </c>
      <c r="B95" s="133" t="b">
        <f>IFERROR(__xludf.DUMMYFUNCTION("""COMPUTED_VALUE"""),TRUE)</f>
        <v>1</v>
      </c>
      <c r="C95" s="86" t="str">
        <f>IFERROR(__xludf.DUMMYFUNCTION("""COMPUTED_VALUE"""),"Software and hardware pre-requisites are mentioned on the Course Description Page and Specialization Description page (where applicable) and match the needs of your content")</f>
        <v>Software and hardware pre-requisites are mentioned on the Course Description Page and Specialization Description page (where applicable) and match the needs of your content</v>
      </c>
      <c r="D95" s="98"/>
      <c r="E95" s="98" t="str">
        <f>IFERROR(__xludf.DUMMYFUNCTION("""COMPUTED_VALUE"""),"QA Not Started")</f>
        <v>QA Not Started</v>
      </c>
    </row>
    <row r="96">
      <c r="A96" s="86" t="str">
        <f>IFERROR(__xludf.DUMMYFUNCTION("""COMPUTED_VALUE"""),"General Settings")</f>
        <v>General Settings</v>
      </c>
      <c r="B96" s="133" t="b">
        <f>IFERROR(__xludf.DUMMYFUNCTION("""COMPUTED_VALUE"""),TRUE)</f>
        <v>1</v>
      </c>
      <c r="C96" s="86" t="str">
        <f>IFERROR(__xludf.DUMMYFUNCTION("""COMPUTED_VALUE"""),"Pre-Requisite Course Knowledge is listed on your Course Description Page, Specialization Description page (where applicable), and in a reading early in the course. Verify that these are inclusive of skills needed to be successful in your course content.")</f>
        <v>Pre-Requisite Course Knowledge is listed on your Course Description Page, Specialization Description page (where applicable), and in a reading early in the course. Verify that these are inclusive of skills needed to be successful in your course content.</v>
      </c>
      <c r="D96" s="98"/>
      <c r="E96" s="98" t="str">
        <f>IFERROR(__xludf.DUMMYFUNCTION("""COMPUTED_VALUE"""),"QA Not Started")</f>
        <v>QA Not Started</v>
      </c>
    </row>
    <row r="97">
      <c r="A97" s="86" t="str">
        <f>IFERROR(__xludf.DUMMYFUNCTION("""COMPUTED_VALUE"""),"General Settings")</f>
        <v>General Settings</v>
      </c>
      <c r="B97" s="133" t="b">
        <f>IFERROR(__xludf.DUMMYFUNCTION("""COMPUTED_VALUE"""),TRUE)</f>
        <v>1</v>
      </c>
      <c r="C97" s="86" t="str">
        <f>IFERROR(__xludf.DUMMYFUNCTION("""COMPUTED_VALUE"""),"All assessment items are complete and published - please indicate any remaining items you are aware of that will need adjustments up until launch.")</f>
        <v>All assessment items are complete and published - please indicate any remaining items you are aware of that will need adjustments up until launch.</v>
      </c>
      <c r="D97" s="98"/>
      <c r="E97" s="98" t="str">
        <f>IFERROR(__xludf.DUMMYFUNCTION("""COMPUTED_VALUE"""),"QA Not Started")</f>
        <v>QA Not Started</v>
      </c>
    </row>
    <row r="98">
      <c r="A98" s="86" t="str">
        <f>IFERROR(__xludf.DUMMYFUNCTION("""COMPUTED_VALUE"""),"General Settings")</f>
        <v>General Settings</v>
      </c>
      <c r="B98" s="133" t="b">
        <f>IFERROR(__xludf.DUMMYFUNCTION("""COMPUTED_VALUE"""),TRUE)</f>
        <v>1</v>
      </c>
      <c r="C98" s="86" t="str">
        <f>IFERROR(__xludf.DUMMYFUNCTION("""COMPUTED_VALUE"""),"Instructions for various devices are provided for assessments which require downloading software and applications on local machines. This includes at minimum instructions for setup on MacOS and Windows")</f>
        <v>Instructions for various devices are provided for assessments which require downloading software and applications on local machines. This includes at minimum instructions for setup on MacOS and Windows</v>
      </c>
      <c r="D98" s="98"/>
      <c r="E98" s="98" t="str">
        <f>IFERROR(__xludf.DUMMYFUNCTION("""COMPUTED_VALUE"""),"QA Not Started")</f>
        <v>QA Not Started</v>
      </c>
    </row>
    <row r="99">
      <c r="A99" s="86" t="str">
        <f>IFERROR(__xludf.DUMMYFUNCTION("""COMPUTED_VALUE"""),"General Settings")</f>
        <v>General Settings</v>
      </c>
      <c r="B99" s="133" t="b">
        <f>IFERROR(__xludf.DUMMYFUNCTION("""COMPUTED_VALUE"""),TRUE)</f>
        <v>1</v>
      </c>
      <c r="C99" s="86" t="str">
        <f>IFERROR(__xludf.DUMMYFUNCTION("""COMPUTED_VALUE"""),"All assessments have an appropriately assigned percentage in the Grading Formula")</f>
        <v>All assessments have an appropriately assigned percentage in the Grading Formula</v>
      </c>
      <c r="D99" s="98"/>
      <c r="E99" s="98" t="str">
        <f>IFERROR(__xludf.DUMMYFUNCTION("""COMPUTED_VALUE"""),"QA Not Started")</f>
        <v>QA Not Started</v>
      </c>
    </row>
    <row r="100">
      <c r="A100" s="86" t="str">
        <f>IFERROR(__xludf.DUMMYFUNCTION("""COMPUTED_VALUE"""),"Code Blocks")</f>
        <v>Code Blocks</v>
      </c>
      <c r="B100" s="133" t="b">
        <f>IFERROR(__xludf.DUMMYFUNCTION("""COMPUTED_VALUE"""),TRUE)</f>
        <v>1</v>
      </c>
      <c r="C100" s="86" t="str">
        <f>IFERROR(__xludf.DUMMYFUNCTION("""COMPUTED_VALUE"""),"Code Blocks have starter code within them - none are blank screens to start")</f>
        <v>Code Blocks have starter code within them - none are blank screens to start</v>
      </c>
      <c r="D100" s="98"/>
      <c r="E100" s="98" t="str">
        <f>IFERROR(__xludf.DUMMYFUNCTION("""COMPUTED_VALUE"""),"QA Not Started")</f>
        <v>QA Not Started</v>
      </c>
    </row>
    <row r="101">
      <c r="A101" s="86" t="str">
        <f>IFERROR(__xludf.DUMMYFUNCTION("""COMPUTED_VALUE"""),"Code Blocks")</f>
        <v>Code Blocks</v>
      </c>
      <c r="B101" s="133" t="b">
        <f>IFERROR(__xludf.DUMMYFUNCTION("""COMPUTED_VALUE"""),TRUE)</f>
        <v>1</v>
      </c>
      <c r="C101" s="86" t="str">
        <f>IFERROR(__xludf.DUMMYFUNCTION("""COMPUTED_VALUE"""),"All cells run correctly with solutions, and deliver expected ""Correct"" and anticipated ""incorrect"" feedback, with no unexpected errors")</f>
        <v>All cells run correctly with solutions, and deliver expected "Correct" and anticipated "incorrect" feedback, with no unexpected errors</v>
      </c>
      <c r="D101" s="98"/>
      <c r="E101" s="98" t="str">
        <f>IFERROR(__xludf.DUMMYFUNCTION("""COMPUTED_VALUE"""),"QA Not Started")</f>
        <v>QA Not Started</v>
      </c>
    </row>
    <row r="102">
      <c r="A102" s="86" t="str">
        <f>IFERROR(__xludf.DUMMYFUNCTION("""COMPUTED_VALUE"""),"Code Blocks")</f>
        <v>Code Blocks</v>
      </c>
      <c r="B102" s="133" t="b">
        <f>IFERROR(__xludf.DUMMYFUNCTION("""COMPUTED_VALUE"""),TRUE)</f>
        <v>1</v>
      </c>
      <c r="C102" s="86" t="str">
        <f>IFERROR(__xludf.DUMMYFUNCTION("""COMPUTED_VALUE"""),"Code Blocks do not deliver any blank outputs when ""Run"" with solutions code in either ungraded items or graded quizzes")</f>
        <v>Code Blocks do not deliver any blank outputs when "Run" with solutions code in either ungraded items or graded quizzes</v>
      </c>
      <c r="D102" s="98"/>
      <c r="E102" s="98" t="str">
        <f>IFERROR(__xludf.DUMMYFUNCTION("""COMPUTED_VALUE"""),"QA Not Started")</f>
        <v>QA Not Started</v>
      </c>
    </row>
    <row r="103">
      <c r="A103" s="86" t="str">
        <f>IFERROR(__xludf.DUMMYFUNCTION("""COMPUTED_VALUE"""),"Code Blocks")</f>
        <v>Code Blocks</v>
      </c>
      <c r="B103" s="133" t="b">
        <f>IFERROR(__xludf.DUMMYFUNCTION("""COMPUTED_VALUE"""),TRUE)</f>
        <v>1</v>
      </c>
      <c r="C103" s="86" t="str">
        <f>IFERROR(__xludf.DUMMYFUNCTION("""COMPUTED_VALUE"""),"Graded Code Blocks do not deliver ""No Output"" when solutions code is run")</f>
        <v>Graded Code Blocks do not deliver "No Output" when solutions code is run</v>
      </c>
      <c r="D103" s="98"/>
      <c r="E103" s="98" t="str">
        <f>IFERROR(__xludf.DUMMYFUNCTION("""COMPUTED_VALUE"""),"QA Not Started")</f>
        <v>QA Not Started</v>
      </c>
    </row>
    <row r="104">
      <c r="A104" s="86" t="str">
        <f>IFERROR(__xludf.DUMMYFUNCTION("""COMPUTED_VALUE"""),"Code Blocks")</f>
        <v>Code Blocks</v>
      </c>
      <c r="B104" s="133" t="b">
        <f>IFERROR(__xludf.DUMMYFUNCTION("""COMPUTED_VALUE"""),TRUE)</f>
        <v>1</v>
      </c>
      <c r="C104" s="86" t="str">
        <f>IFERROR(__xludf.DUMMYFUNCTION("""COMPUTED_VALUE"""),"Graded Code Blocks include both correct and incorrect helpful feedback")</f>
        <v>Graded Code Blocks include both correct and incorrect helpful feedback</v>
      </c>
      <c r="D104" s="98"/>
      <c r="E104" s="98" t="str">
        <f>IFERROR(__xludf.DUMMYFUNCTION("""COMPUTED_VALUE"""),"QA Not Started")</f>
        <v>QA Not Started</v>
      </c>
    </row>
    <row r="105">
      <c r="A105" s="86" t="str">
        <f>IFERROR(__xludf.DUMMYFUNCTION("""COMPUTED_VALUE"""),"Code Blocks")</f>
        <v>Code Blocks</v>
      </c>
      <c r="B105" s="133" t="b">
        <f>IFERROR(__xludf.DUMMYFUNCTION("""COMPUTED_VALUE"""),TRUE)</f>
        <v>1</v>
      </c>
      <c r="C105" s="86" t="str">
        <f>IFERROR(__xludf.DUMMYFUNCTION("""COMPUTED_VALUE"""),"Any additional notes you'd like to include regarding Code Blocks?")</f>
        <v>Any additional notes you'd like to include regarding Code Blocks?</v>
      </c>
      <c r="D105" s="98"/>
      <c r="E105" s="98" t="str">
        <f>IFERROR(__xludf.DUMMYFUNCTION("""COMPUTED_VALUE"""),"QA Not Started")</f>
        <v>QA Not Started</v>
      </c>
    </row>
    <row r="106">
      <c r="A106" s="86" t="str">
        <f>IFERROR(__xludf.DUMMYFUNCTION("""COMPUTED_VALUE"""),"Plugins")</f>
        <v>Plugins</v>
      </c>
      <c r="B106" s="133" t="b">
        <f>IFERROR(__xludf.DUMMYFUNCTION("""COMPUTED_VALUE"""),TRUE)</f>
        <v>1</v>
      </c>
      <c r="C106" s="86" t="str">
        <f>IFERROR(__xludf.DUMMYFUNCTION("""COMPUTED_VALUE"""),"Plugins allow for pop ups and expand where required as part of the learning activity")</f>
        <v>Plugins allow for pop ups and expand where required as part of the learning activity</v>
      </c>
      <c r="D106" s="98"/>
      <c r="E106" s="98" t="str">
        <f>IFERROR(__xludf.DUMMYFUNCTION("""COMPUTED_VALUE"""),"QA Not Started")</f>
        <v>QA Not Started</v>
      </c>
    </row>
    <row r="107">
      <c r="A107" s="86" t="str">
        <f>IFERROR(__xludf.DUMMYFUNCTION("""COMPUTED_VALUE"""),"Plugins")</f>
        <v>Plugins</v>
      </c>
      <c r="B107" s="133" t="b">
        <f>IFERROR(__xludf.DUMMYFUNCTION("""COMPUTED_VALUE"""),TRUE)</f>
        <v>1</v>
      </c>
      <c r="C107" s="86" t="str">
        <f>IFERROR(__xludf.DUMMYFUNCTION("""COMPUTED_VALUE"""),"All Plugin iFrames Load appropriately in-browser")</f>
        <v>All Plugin iFrames Load appropriately in-browser</v>
      </c>
      <c r="D107" s="98"/>
      <c r="E107" s="98" t="str">
        <f>IFERROR(__xludf.DUMMYFUNCTION("""COMPUTED_VALUE"""),"QA Not Started")</f>
        <v>QA Not Started</v>
      </c>
    </row>
    <row r="108">
      <c r="A108" s="86" t="str">
        <f>IFERROR(__xludf.DUMMYFUNCTION("""COMPUTED_VALUE"""),"Plugins")</f>
        <v>Plugins</v>
      </c>
      <c r="B108" s="133" t="b">
        <f>IFERROR(__xludf.DUMMYFUNCTION("""COMPUTED_VALUE"""),TRUE)</f>
        <v>1</v>
      </c>
      <c r="C108" s="86" t="str">
        <f>IFERROR(__xludf.DUMMYFUNCTION("""COMPUTED_VALUE"""),"All Plugin iFrames Load appropriately on Safari, Chrome, Firefox, and Internet Explorer and are designed for mobile devices")</f>
        <v>All Plugin iFrames Load appropriately on Safari, Chrome, Firefox, and Internet Explorer and are designed for mobile devices</v>
      </c>
      <c r="D108" s="98"/>
      <c r="E108" s="98" t="str">
        <f>IFERROR(__xludf.DUMMYFUNCTION("""COMPUTED_VALUE"""),"QA Not Started")</f>
        <v>QA Not Started</v>
      </c>
    </row>
    <row r="109">
      <c r="A109" s="86" t="str">
        <f>IFERROR(__xludf.DUMMYFUNCTION("""COMPUTED_VALUE"""),"Plugins")</f>
        <v>Plugins</v>
      </c>
      <c r="B109" s="133" t="b">
        <f>IFERROR(__xludf.DUMMYFUNCTION("""COMPUTED_VALUE"""),TRUE)</f>
        <v>1</v>
      </c>
      <c r="C109" s="86" t="str">
        <f>IFERROR(__xludf.DUMMYFUNCTION("""COMPUTED_VALUE"""),"Graded Plugins have clear expectations for learner actions")</f>
        <v>Graded Plugins have clear expectations for learner actions</v>
      </c>
      <c r="D109" s="98"/>
      <c r="E109" s="98" t="str">
        <f>IFERROR(__xludf.DUMMYFUNCTION("""COMPUTED_VALUE"""),"QA Not Started")</f>
        <v>QA Not Started</v>
      </c>
    </row>
    <row r="110">
      <c r="A110" s="86" t="str">
        <f>IFERROR(__xludf.DUMMYFUNCTION("""COMPUTED_VALUE"""),"Plugins")</f>
        <v>Plugins</v>
      </c>
      <c r="B110" s="133" t="b">
        <f>IFERROR(__xludf.DUMMYFUNCTION("""COMPUTED_VALUE"""),TRUE)</f>
        <v>1</v>
      </c>
      <c r="C110" s="86" t="str">
        <f>IFERROR(__xludf.DUMMYFUNCTION("""COMPUTED_VALUE"""),"Any additional notes you'd like to include regarding Plugins?")</f>
        <v>Any additional notes you'd like to include regarding Plugins?</v>
      </c>
      <c r="D110" s="98"/>
      <c r="E110" s="98" t="str">
        <f>IFERROR(__xludf.DUMMYFUNCTION("""COMPUTED_VALUE"""),"QA Not Started")</f>
        <v>QA Not Started</v>
      </c>
    </row>
    <row r="111">
      <c r="A111" s="86" t="str">
        <f>IFERROR(__xludf.DUMMYFUNCTION("""COMPUTED_VALUE"""),"Quizzes")</f>
        <v>Quizzes</v>
      </c>
      <c r="B111" s="133" t="b">
        <f>IFERROR(__xludf.DUMMYFUNCTION("""COMPUTED_VALUE"""),TRUE)</f>
        <v>1</v>
      </c>
      <c r="C111" s="86" t="str">
        <f>IFERROR(__xludf.DUMMYFUNCTION("""COMPUTED_VALUE"""),"Required Course Assets have accessible options or alternatives")</f>
        <v>Required Course Assets have accessible options or alternatives</v>
      </c>
      <c r="D111" s="98"/>
      <c r="E111" s="98" t="str">
        <f>IFERROR(__xludf.DUMMYFUNCTION("""COMPUTED_VALUE"""),"QA Not Started")</f>
        <v>QA Not Started</v>
      </c>
    </row>
    <row r="112">
      <c r="A112" s="86" t="str">
        <f>IFERROR(__xludf.DUMMYFUNCTION("""COMPUTED_VALUE"""),"Quizzes")</f>
        <v>Quizzes</v>
      </c>
      <c r="B112" s="133" t="b">
        <f>IFERROR(__xludf.DUMMYFUNCTION("""COMPUTED_VALUE"""),TRUE)</f>
        <v>1</v>
      </c>
      <c r="C112" s="86" t="str">
        <f>IFERROR(__xludf.DUMMYFUNCTION("""COMPUTED_VALUE"""),"Regex, free text, and numeric free response ""correct answers"" account for common possible variations in learner response.")</f>
        <v>Regex, free text, and numeric free response "correct answers" account for common possible variations in learner response.</v>
      </c>
      <c r="D112" s="98"/>
      <c r="E112" s="98" t="str">
        <f>IFERROR(__xludf.DUMMYFUNCTION("""COMPUTED_VALUE"""),"QA Not Started")</f>
        <v>QA Not Started</v>
      </c>
    </row>
    <row r="113">
      <c r="A113" s="86" t="str">
        <f>IFERROR(__xludf.DUMMYFUNCTION("""COMPUTED_VALUE"""),"Quizzes")</f>
        <v>Quizzes</v>
      </c>
      <c r="B113" s="133" t="b">
        <f>IFERROR(__xludf.DUMMYFUNCTION("""COMPUTED_VALUE"""),TRUE)</f>
        <v>1</v>
      </c>
      <c r="C113" s="86" t="str">
        <f>IFERROR(__xludf.DUMMYFUNCTION("""COMPUTED_VALUE"""),"Feedback Type is set to Full when you have elaborate feedback entered in authoring")</f>
        <v>Feedback Type is set to Full when you have elaborate feedback entered in authoring</v>
      </c>
      <c r="D113" s="98"/>
      <c r="E113" s="98" t="str">
        <f>IFERROR(__xludf.DUMMYFUNCTION("""COMPUTED_VALUE"""),"QA Not Started")</f>
        <v>QA Not Started</v>
      </c>
    </row>
    <row r="114">
      <c r="A114" s="86" t="str">
        <f>IFERROR(__xludf.DUMMYFUNCTION("""COMPUTED_VALUE"""),"Quizzes")</f>
        <v>Quizzes</v>
      </c>
      <c r="B114" s="133" t="b">
        <f>IFERROR(__xludf.DUMMYFUNCTION("""COMPUTED_VALUE"""),TRUE)</f>
        <v>1</v>
      </c>
      <c r="C114" s="86" t="str">
        <f>IFERROR(__xludf.DUMMYFUNCTION("""COMPUTED_VALUE"""),"Correct responses match with ""Correct"" indications in feedback.")</f>
        <v>Correct responses match with "Correct" indications in feedback.</v>
      </c>
      <c r="D114" s="98"/>
      <c r="E114" s="98" t="str">
        <f>IFERROR(__xludf.DUMMYFUNCTION("""COMPUTED_VALUE"""),"QA Not Started")</f>
        <v>QA Not Started</v>
      </c>
    </row>
    <row r="115">
      <c r="A115" s="86" t="str">
        <f>IFERROR(__xludf.DUMMYFUNCTION("""COMPUTED_VALUE"""),"Quizzes")</f>
        <v>Quizzes</v>
      </c>
      <c r="B115" s="133" t="b">
        <f>IFERROR(__xludf.DUMMYFUNCTION("""COMPUTED_VALUE"""),TRUE)</f>
        <v>1</v>
      </c>
      <c r="C115" s="86" t="str">
        <f>IFERROR(__xludf.DUMMYFUNCTION("""COMPUTED_VALUE"""),"Any additional notes you'd like to include regarding Quizzes?")</f>
        <v>Any additional notes you'd like to include regarding Quizzes?</v>
      </c>
      <c r="D115" s="98"/>
      <c r="E115" s="98" t="str">
        <f>IFERROR(__xludf.DUMMYFUNCTION("""COMPUTED_VALUE"""),"QA Not Started")</f>
        <v>QA Not Started</v>
      </c>
    </row>
    <row r="116">
      <c r="A116" s="86" t="str">
        <f>IFERROR(__xludf.DUMMYFUNCTION("""COMPUTED_VALUE"""),"Staff-Graded Assignments")</f>
        <v>Staff-Graded Assignments</v>
      </c>
      <c r="B116" s="133" t="b">
        <f>IFERROR(__xludf.DUMMYFUNCTION("""COMPUTED_VALUE"""),TRUE)</f>
        <v>1</v>
      </c>
      <c r="C116" s="86" t="str">
        <f>IFERROR(__xludf.DUMMYFUNCTION("""COMPUTED_VALUE"""),"Correct submission types are selected in each part of the Staff Graded Assessment")</f>
        <v>Correct submission types are selected in each part of the Staff Graded Assessment</v>
      </c>
      <c r="D116" s="98"/>
      <c r="E116" s="98" t="str">
        <f>IFERROR(__xludf.DUMMYFUNCTION("""COMPUTED_VALUE"""),"QA Not Started")</f>
        <v>QA Not Started</v>
      </c>
    </row>
    <row r="117">
      <c r="A117" s="86" t="str">
        <f>IFERROR(__xludf.DUMMYFUNCTION("""COMPUTED_VALUE"""),"Staff-Graded Assignments")</f>
        <v>Staff-Graded Assignments</v>
      </c>
      <c r="B117" s="133" t="b">
        <f>IFERROR(__xludf.DUMMYFUNCTION("""COMPUTED_VALUE"""),TRUE)</f>
        <v>1</v>
      </c>
      <c r="C117" s="86" t="str">
        <f>IFERROR(__xludf.DUMMYFUNCTION("""COMPUTED_VALUE"""),"Staff Graded Assessment Instructions are detailed enough for learners to understand assessment expectations including: 1) Explicit directions for each part of the assessment 2) What submission file format is required for each part of the assignment. All r"&amp;"equired assets attached to the assessment are working when clicked.")</f>
        <v>Staff Graded Assessment Instructions are detailed enough for learners to understand assessment expectations including: 1) Explicit directions for each part of the assessment 2) What submission file format is required for each part of the assignment. All required assets attached to the assessment are working when clicked.</v>
      </c>
      <c r="D117" s="98"/>
      <c r="E117" s="98" t="str">
        <f>IFERROR(__xludf.DUMMYFUNCTION("""COMPUTED_VALUE"""),"QA Not Started")</f>
        <v>QA Not Started</v>
      </c>
    </row>
    <row r="118">
      <c r="A118" s="86" t="str">
        <f>IFERROR(__xludf.DUMMYFUNCTION("""COMPUTED_VALUE"""),"LTI")</f>
        <v>LTI</v>
      </c>
      <c r="B118" s="133" t="b">
        <f>IFERROR(__xludf.DUMMYFUNCTION("""COMPUTED_VALUE"""),TRUE)</f>
        <v>1</v>
      </c>
      <c r="C118" s="86" t="str">
        <f>IFERROR(__xludf.DUMMYFUNCTION("""COMPUTED_VALUE"""),"LTIs launch appropriately into a learning activiity, without surfacing any errors")</f>
        <v>LTIs launch appropriately into a learning activiity, without surfacing any errors</v>
      </c>
      <c r="D118" s="98"/>
      <c r="E118" s="98" t="str">
        <f>IFERROR(__xludf.DUMMYFUNCTION("""COMPUTED_VALUE"""),"QA Not Started")</f>
        <v>QA Not Started</v>
      </c>
    </row>
    <row r="119">
      <c r="A119" s="86" t="str">
        <f>IFERROR(__xludf.DUMMYFUNCTION("""COMPUTED_VALUE"""),"LTI")</f>
        <v>LTI</v>
      </c>
      <c r="B119" s="133" t="b">
        <f>IFERROR(__xludf.DUMMYFUNCTION("""COMPUTED_VALUE"""),TRUE)</f>
        <v>1</v>
      </c>
      <c r="C119" s="86" t="str">
        <f>IFERROR(__xludf.DUMMYFUNCTION("""COMPUTED_VALUE"""),"LTI provides partial points back for partially incorrect score")</f>
        <v>LTI provides partial points back for partially incorrect score</v>
      </c>
      <c r="D119" s="98"/>
      <c r="E119" s="98" t="str">
        <f>IFERROR(__xludf.DUMMYFUNCTION("""COMPUTED_VALUE"""),"QA Not Started")</f>
        <v>QA Not Started</v>
      </c>
    </row>
    <row r="120">
      <c r="A120" s="86" t="str">
        <f>IFERROR(__xludf.DUMMYFUNCTION("""COMPUTED_VALUE"""),"LTI")</f>
        <v>LTI</v>
      </c>
      <c r="B120" s="133" t="b">
        <f>IFERROR(__xludf.DUMMYFUNCTION("""COMPUTED_VALUE"""),TRUE)</f>
        <v>1</v>
      </c>
      <c r="C120" s="86" t="str">
        <f>IFERROR(__xludf.DUMMYFUNCTION("""COMPUTED_VALUE"""),"Learners have full access to launch LTIs")</f>
        <v>Learners have full access to launch LTIs</v>
      </c>
      <c r="D120" s="98"/>
      <c r="E120" s="98" t="str">
        <f>IFERROR(__xludf.DUMMYFUNCTION("""COMPUTED_VALUE"""),"QA Not Started")</f>
        <v>QA Not Started</v>
      </c>
    </row>
    <row r="121">
      <c r="A121" s="86" t="str">
        <f>IFERROR(__xludf.DUMMYFUNCTION("""COMPUTED_VALUE"""),"LTI")</f>
        <v>LTI</v>
      </c>
      <c r="B121" s="133" t="b">
        <f>IFERROR(__xludf.DUMMYFUNCTION("""COMPUTED_VALUE"""),TRUE)</f>
        <v>1</v>
      </c>
      <c r="C121" s="86" t="str">
        <f>IFERROR(__xludf.DUMMYFUNCTION("""COMPUTED_VALUE"""),"LTIs provide full points back after entering the correct answer")</f>
        <v>LTIs provide full points back after entering the correct answer</v>
      </c>
      <c r="D121" s="98"/>
      <c r="E121" s="98" t="str">
        <f>IFERROR(__xludf.DUMMYFUNCTION("""COMPUTED_VALUE"""),"QA Not Started")</f>
        <v>QA Not Started</v>
      </c>
    </row>
    <row r="122">
      <c r="A122" s="86" t="str">
        <f>IFERROR(__xludf.DUMMYFUNCTION("""COMPUTED_VALUE"""),"LTI")</f>
        <v>LTI</v>
      </c>
      <c r="B122" s="133" t="b">
        <f>IFERROR(__xludf.DUMMYFUNCTION("""COMPUTED_VALUE"""),TRUE)</f>
        <v>1</v>
      </c>
      <c r="C122" s="86" t="str">
        <f>IFERROR(__xludf.DUMMYFUNCTION("""COMPUTED_VALUE"""),"Graded LTIs have clear expectations for learner actions")</f>
        <v>Graded LTIs have clear expectations for learner actions</v>
      </c>
      <c r="D122" s="98"/>
      <c r="E122" s="98" t="str">
        <f>IFERROR(__xludf.DUMMYFUNCTION("""COMPUTED_VALUE"""),"QA Not Started")</f>
        <v>QA Not Started</v>
      </c>
    </row>
    <row r="123">
      <c r="A123" s="86" t="str">
        <f>IFERROR(__xludf.DUMMYFUNCTION("""COMPUTED_VALUE"""),"LTI")</f>
        <v>LTI</v>
      </c>
      <c r="B123" s="133" t="b">
        <f>IFERROR(__xludf.DUMMYFUNCTION("""COMPUTED_VALUE"""),TRUE)</f>
        <v>1</v>
      </c>
      <c r="C123" s="86" t="str">
        <f>IFERROR(__xludf.DUMMYFUNCTION("""COMPUTED_VALUE"""),"Any additional notes you'd like to include regarding LTI?")</f>
        <v>Any additional notes you'd like to include regarding LTI?</v>
      </c>
      <c r="D123" s="98"/>
      <c r="E123" s="98" t="str">
        <f>IFERROR(__xludf.DUMMYFUNCTION("""COMPUTED_VALUE"""),"QA Not Started")</f>
        <v>QA Not Started</v>
      </c>
    </row>
    <row r="124">
      <c r="A124" s="86" t="str">
        <f>IFERROR(__xludf.DUMMYFUNCTION("""COMPUTED_VALUE"""),"Programming Assignments")</f>
        <v>Programming Assignments</v>
      </c>
      <c r="B124" s="133" t="b">
        <f>IFERROR(__xludf.DUMMYFUNCTION("""COMPUTED_VALUE"""),TRUE)</f>
        <v>1</v>
      </c>
      <c r="C124" s="86" t="str">
        <f>IFERROR(__xludf.DUMMYFUNCTION("""COMPUTED_VALUE"""),"The Programming Assignment instructions include enough information for learners to complete the assessment including 1) Detailed instructions for each part of the assignment 2) The expected file format to submit.")</f>
        <v>The Programming Assignment instructions include enough information for learners to complete the assessment including 1) Detailed instructions for each part of the assignment 2) The expected file format to submit.</v>
      </c>
      <c r="D124" s="98"/>
      <c r="E124" s="98" t="str">
        <f>IFERROR(__xludf.DUMMYFUNCTION("""COMPUTED_VALUE"""),"QA Not Started")</f>
        <v>QA Not Started</v>
      </c>
    </row>
    <row r="125">
      <c r="A125" s="86" t="str">
        <f>IFERROR(__xludf.DUMMYFUNCTION("""COMPUTED_VALUE"""),"Programming Assignments")</f>
        <v>Programming Assignments</v>
      </c>
      <c r="B125" s="133" t="b">
        <f>IFERROR(__xludf.DUMMYFUNCTION("""COMPUTED_VALUE"""),TRUE)</f>
        <v>1</v>
      </c>
      <c r="C125" s="86" t="str">
        <f>IFERROR(__xludf.DUMMYFUNCTION("""COMPUTED_VALUE"""),"All solutions files submit successfully against the graders, and deliver expected scores and feedback without unexpected errors")</f>
        <v>All solutions files submit successfully against the graders, and deliver expected scores and feedback without unexpected errors</v>
      </c>
      <c r="D125" s="98"/>
      <c r="E125" s="98" t="str">
        <f>IFERROR(__xludf.DUMMYFUNCTION("""COMPUTED_VALUE"""),"QA Not Started")</f>
        <v>QA Not Started</v>
      </c>
    </row>
    <row r="126">
      <c r="A126" s="86" t="str">
        <f>IFERROR(__xludf.DUMMYFUNCTION("""COMPUTED_VALUE"""),"Programming Assignments")</f>
        <v>Programming Assignments</v>
      </c>
      <c r="B126" s="133" t="b">
        <f>IFERROR(__xludf.DUMMYFUNCTION("""COMPUTED_VALUE"""),TRUE)</f>
        <v>1</v>
      </c>
      <c r="C126" s="86" t="str">
        <f>IFERROR(__xludf.DUMMYFUNCTION("""COMPUTED_VALUE"""),"Learner feedback is provided for all programming part submissions, instead of only a single score")</f>
        <v>Learner feedback is provided for all programming part submissions, instead of only a single score</v>
      </c>
      <c r="D126" s="98"/>
      <c r="E126" s="98" t="str">
        <f>IFERROR(__xludf.DUMMYFUNCTION("""COMPUTED_VALUE"""),"QA Not Started")</f>
        <v>QA Not Started</v>
      </c>
    </row>
    <row r="127">
      <c r="A127" s="86" t="str">
        <f>IFERROR(__xludf.DUMMYFUNCTION("""COMPUTED_VALUE"""),"Programming Assignments")</f>
        <v>Programming Assignments</v>
      </c>
      <c r="B127" s="133" t="b">
        <f>IFERROR(__xludf.DUMMYFUNCTION("""COMPUTED_VALUE"""),TRUE)</f>
        <v>1</v>
      </c>
      <c r="C127" s="86" t="str">
        <f>IFERROR(__xludf.DUMMYFUNCTION("""COMPUTED_VALUE"""),"Versions of each language or programming package needed locally are listed clearly in a reading or resource prior to assessments")</f>
        <v>Versions of each language or programming package needed locally are listed clearly in a reading or resource prior to assessments</v>
      </c>
      <c r="D127" s="98"/>
      <c r="E127" s="98" t="str">
        <f>IFERROR(__xludf.DUMMYFUNCTION("""COMPUTED_VALUE"""),"QA Not Started")</f>
        <v>QA Not Started</v>
      </c>
    </row>
    <row r="128">
      <c r="A128" s="86" t="str">
        <f>IFERROR(__xludf.DUMMYFUNCTION("""COMPUTED_VALUE"""),"Programming Assignments")</f>
        <v>Programming Assignments</v>
      </c>
      <c r="B128" s="133" t="b">
        <f>IFERROR(__xludf.DUMMYFUNCTION("""COMPUTED_VALUE"""),TRUE)</f>
        <v>1</v>
      </c>
      <c r="C128" s="86" t="str">
        <f>IFERROR(__xludf.DUMMYFUNCTION("""COMPUTED_VALUE"""),"[Where applicable] Programming assignments in MOOCs/open courses allow for unlimited resubmission attempts, to support mastery learning principles.")</f>
        <v>[Where applicable] Programming assignments in MOOCs/open courses allow for unlimited resubmission attempts, to support mastery learning principles.</v>
      </c>
      <c r="D128" s="98"/>
      <c r="E128" s="98" t="str">
        <f>IFERROR(__xludf.DUMMYFUNCTION("""COMPUTED_VALUE"""),"QA Not Started")</f>
        <v>QA Not Started</v>
      </c>
    </row>
    <row r="129">
      <c r="A129" s="86" t="str">
        <f>IFERROR(__xludf.DUMMYFUNCTION("""COMPUTED_VALUE"""),"Programming Assignments")</f>
        <v>Programming Assignments</v>
      </c>
      <c r="B129" s="133" t="b">
        <f>IFERROR(__xludf.DUMMYFUNCTION("""COMPUTED_VALUE"""),TRUE)</f>
        <v>1</v>
      </c>
      <c r="C129" s="86" t="str">
        <f>IFERROR(__xludf.DUMMYFUNCTION("""COMPUTED_VALUE"""),"Programming Assignment part total points values are set to be greater than 1, if you intend to provide partial points for the assessment without rounding")</f>
        <v>Programming Assignment part total points values are set to be greater than 1, if you intend to provide partial points for the assessment without rounding</v>
      </c>
      <c r="D129" s="98"/>
      <c r="E129" s="98" t="str">
        <f>IFERROR(__xludf.DUMMYFUNCTION("""COMPUTED_VALUE"""),"QA Not Started")</f>
        <v>QA Not Started</v>
      </c>
    </row>
    <row r="130">
      <c r="A130" s="86" t="str">
        <f>IFERROR(__xludf.DUMMYFUNCTION("""COMPUTED_VALUE"""),"Programming Assignments")</f>
        <v>Programming Assignments</v>
      </c>
      <c r="B130" s="133" t="b">
        <f>IFERROR(__xludf.DUMMYFUNCTION("""COMPUTED_VALUE"""),TRUE)</f>
        <v>1</v>
      </c>
      <c r="C130" s="86" t="str">
        <f>IFERROR(__xludf.DUMMYFUNCTION("""COMPUTED_VALUE"""),"All solutions files are named appropriately with the Assessment title, and are present in the Asset library in a .zip file called ""Assessment Solutions""")</f>
        <v>All solutions files are named appropriately with the Assessment title, and are present in the Asset library in a .zip file called "Assessment Solutions"</v>
      </c>
      <c r="D130" s="98"/>
      <c r="E130" s="98" t="str">
        <f>IFERROR(__xludf.DUMMYFUNCTION("""COMPUTED_VALUE"""),"QA Not Started")</f>
        <v>QA Not Started</v>
      </c>
    </row>
    <row r="131">
      <c r="A131" s="86" t="str">
        <f>IFERROR(__xludf.DUMMYFUNCTION("""COMPUTED_VALUE"""),"Programming Assignments")</f>
        <v>Programming Assignments</v>
      </c>
      <c r="B131" s="133" t="b">
        <f>IFERROR(__xludf.DUMMYFUNCTION("""COMPUTED_VALUE"""),TRUE)</f>
        <v>1</v>
      </c>
      <c r="C131" s="86" t="str">
        <f>IFERROR(__xludf.DUMMYFUNCTION("""COMPUTED_VALUE"""),"Any additional notes you'd like to include regarding Programmig Assignments?")</f>
        <v>Any additional notes you'd like to include regarding Programmig Assignments?</v>
      </c>
      <c r="D131" s="98"/>
      <c r="E131" s="98" t="str">
        <f>IFERROR(__xludf.DUMMYFUNCTION("""COMPUTED_VALUE"""),"QA Not Started")</f>
        <v>QA Not Started</v>
      </c>
    </row>
    <row r="132">
      <c r="A132" s="86" t="str">
        <f>IFERROR(__xludf.DUMMYFUNCTION("""COMPUTED_VALUE"""),"Coursera Labs")</f>
        <v>Coursera Labs</v>
      </c>
      <c r="B132" s="133" t="b">
        <f>IFERROR(__xludf.DUMMYFUNCTION("""COMPUTED_VALUE"""),TRUE)</f>
        <v>1</v>
      </c>
      <c r="C132" s="86" t="str">
        <f>IFERROR(__xludf.DUMMYFUNCTION("""COMPUTED_VALUE"""),"Assessment Design Consideration: Labs using GPU do not go over 3GB in memory usage per learner")</f>
        <v>Assessment Design Consideration: Labs using GPU do not go over 3GB in memory usage per learner</v>
      </c>
      <c r="D132" s="98"/>
      <c r="E132" s="98" t="str">
        <f>IFERROR(__xludf.DUMMYFUNCTION("""COMPUTED_VALUE"""),"QA Not Started")</f>
        <v>QA Not Started</v>
      </c>
    </row>
    <row r="133">
      <c r="A133" s="86" t="str">
        <f>IFERROR(__xludf.DUMMYFUNCTION("""COMPUTED_VALUE"""),"Coursera Labs")</f>
        <v>Coursera Labs</v>
      </c>
      <c r="B133" s="133" t="b">
        <f>IFERROR(__xludf.DUMMYFUNCTION("""COMPUTED_VALUE"""),TRUE)</f>
        <v>1</v>
      </c>
      <c r="C133" s="86" t="str">
        <f>IFERROR(__xludf.DUMMYFUNCTION("""COMPUTED_VALUE"""),"All Notebooks item launch paths load a specific Notebook Assignment, instead of a general view")</f>
        <v>All Notebooks item launch paths load a specific Notebook Assignment, instead of a general view</v>
      </c>
      <c r="D133" s="98"/>
      <c r="E133" s="98" t="str">
        <f>IFERROR(__xludf.DUMMYFUNCTION("""COMPUTED_VALUE"""),"QA Not Started")</f>
        <v>QA Not Started</v>
      </c>
    </row>
    <row r="134">
      <c r="A134" s="86" t="str">
        <f>IFERROR(__xludf.DUMMYFUNCTION("""COMPUTED_VALUE"""),"Coursera Labs")</f>
        <v>Coursera Labs</v>
      </c>
      <c r="B134" s="133" t="b">
        <f>IFERROR(__xludf.DUMMYFUNCTION("""COMPUTED_VALUE"""),TRUE)</f>
        <v>1</v>
      </c>
      <c r="C134" s="86" t="str">
        <f>IFERROR(__xludf.DUMMYFUNCTION("""COMPUTED_VALUE"""),"All Notebook Submit buttons surface a pop up, which after a few moments says that the programming submission has succeeded.")</f>
        <v>All Notebook Submit buttons surface a pop up, which after a few moments says that the programming submission has succeeded.</v>
      </c>
      <c r="D134" s="98"/>
      <c r="E134" s="98" t="str">
        <f>IFERROR(__xludf.DUMMYFUNCTION("""COMPUTED_VALUE"""),"QA Not Started")</f>
        <v>QA Not Started</v>
      </c>
    </row>
    <row r="135">
      <c r="A135" s="86" t="str">
        <f>IFERROR(__xludf.DUMMYFUNCTION("""COMPUTED_VALUE"""),"Coursera Labs")</f>
        <v>Coursera Labs</v>
      </c>
      <c r="B135" s="133" t="b">
        <f>IFERROR(__xludf.DUMMYFUNCTION("""COMPUTED_VALUE"""),TRUE)</f>
        <v>1</v>
      </c>
      <c r="C135" s="86" t="str">
        <f>IFERROR(__xludf.DUMMYFUNCTION("""COMPUTED_VALUE"""),"When you click on the submissions tab of the programming assignment page, you see that your submission is processing. Note the submission can take up to 1 hour to complete")</f>
        <v>When you click on the submissions tab of the programming assignment page, you see that your submission is processing. Note the submission can take up to 1 hour to complete</v>
      </c>
      <c r="D135" s="98"/>
      <c r="E135" s="98" t="str">
        <f>IFERROR(__xludf.DUMMYFUNCTION("""COMPUTED_VALUE"""),"QA Not Started")</f>
        <v>QA Not Started</v>
      </c>
    </row>
    <row r="136">
      <c r="A136" s="86" t="str">
        <f>IFERROR(__xludf.DUMMYFUNCTION("""COMPUTED_VALUE"""),"Coursera Labs")</f>
        <v>Coursera Labs</v>
      </c>
      <c r="B136" s="141" t="b">
        <f>IFERROR(__xludf.DUMMYFUNCTION("""COMPUTED_VALUE"""),TRUE)</f>
        <v>1</v>
      </c>
      <c r="C136" s="142" t="str">
        <f>IFERROR(__xludf.DUMMYFUNCTION("""COMPUTED_VALUE"""),"All Labs solutions files submit successfully against the graders, without delievering any Grading Failure Errors in Yellow Boxes which reference things like: 
- memory limits
- timeout
- malformed feedback")</f>
        <v>All Labs solutions files submit successfully against the graders, without delievering any Grading Failure Errors in Yellow Boxes which reference things like: 
- memory limits
- timeout
- malformed feedback</v>
      </c>
      <c r="D136" s="143"/>
      <c r="E136" s="143" t="str">
        <f>IFERROR(__xludf.DUMMYFUNCTION("""COMPUTED_VALUE"""),"QA Not Started")</f>
        <v>QA Not Started</v>
      </c>
    </row>
    <row r="137">
      <c r="A137" s="86" t="str">
        <f>IFERROR(__xludf.DUMMYFUNCTION("""COMPUTED_VALUE"""),"Coursera Labs")</f>
        <v>Coursera Labs</v>
      </c>
      <c r="B137" s="133" t="b">
        <f>IFERROR(__xludf.DUMMYFUNCTION("""COMPUTED_VALUE"""),TRUE)</f>
        <v>1</v>
      </c>
      <c r="C137" s="86" t="str">
        <f>IFERROR(__xludf.DUMMYFUNCTION("""COMPUTED_VALUE"""),"Lab solutions files run within 30 minutes and do not timeout within the Lab")</f>
        <v>Lab solutions files run within 30 minutes and do not timeout within the Lab</v>
      </c>
      <c r="D137" s="98"/>
      <c r="E137" s="98" t="str">
        <f>IFERROR(__xludf.DUMMYFUNCTION("""COMPUTED_VALUE"""),"QA Not Started")</f>
        <v>QA Not Started</v>
      </c>
    </row>
    <row r="138">
      <c r="A138" s="86" t="str">
        <f>IFERROR(__xludf.DUMMYFUNCTION("""COMPUTED_VALUE"""),"Coursera Labs")</f>
        <v>Coursera Labs</v>
      </c>
      <c r="B138" s="133" t="b">
        <f>IFERROR(__xludf.DUMMYFUNCTION("""COMPUTED_VALUE"""),TRUE)</f>
        <v>1</v>
      </c>
      <c r="C138" s="86" t="str">
        <f>IFERROR(__xludf.DUMMYFUNCTION("""COMPUTED_VALUE"""),"No duplicate files within a labs workspace have the same schema_id for submission")</f>
        <v>No duplicate files within a labs workspace have the same schema_id for submission</v>
      </c>
      <c r="D138" s="98"/>
      <c r="E138" s="98" t="str">
        <f>IFERROR(__xludf.DUMMYFUNCTION("""COMPUTED_VALUE"""),"QA Not Started")</f>
        <v>QA Not Started</v>
      </c>
    </row>
    <row r="139">
      <c r="A139" s="86" t="str">
        <f>IFERROR(__xludf.DUMMYFUNCTION("""COMPUTED_VALUE"""),"Coursera Labs")</f>
        <v>Coursera Labs</v>
      </c>
      <c r="B139" s="133" t="b">
        <f>IFERROR(__xludf.DUMMYFUNCTION("""COMPUTED_VALUE"""),TRUE)</f>
        <v>1</v>
      </c>
      <c r="C139" s="86" t="str">
        <f>IFERROR(__xludf.DUMMYFUNCTION("""COMPUTED_VALUE"""),".hidden file notebooks and solutions are not present in the learner workspace upon launch")</f>
        <v>.hidden file notebooks and solutions are not present in the learner workspace upon launch</v>
      </c>
      <c r="D139" s="98"/>
      <c r="E139" s="98" t="str">
        <f>IFERROR(__xludf.DUMMYFUNCTION("""COMPUTED_VALUE"""),"QA Not Started")</f>
        <v>QA Not Started</v>
      </c>
    </row>
    <row r="140">
      <c r="A140" s="86" t="str">
        <f>IFERROR(__xludf.DUMMYFUNCTION("""COMPUTED_VALUE"""),"Coursera Labs")</f>
        <v>Coursera Labs</v>
      </c>
      <c r="B140" s="133" t="b">
        <f>IFERROR(__xludf.DUMMYFUNCTION("""COMPUTED_VALUE"""),TRUE)</f>
        <v>1</v>
      </c>
      <c r="C140" s="86" t="str">
        <f>IFERROR(__xludf.DUMMYFUNCTION("""COMPUTED_VALUE"""),"No duplicate notebook names/files are present in the learner workspace")</f>
        <v>No duplicate notebook names/files are present in the learner workspace</v>
      </c>
      <c r="D140" s="98"/>
      <c r="E140" s="98" t="str">
        <f>IFERROR(__xludf.DUMMYFUNCTION("""COMPUTED_VALUE"""),"QA Not Started")</f>
        <v>QA Not Started</v>
      </c>
    </row>
    <row r="141">
      <c r="A141" s="86" t="str">
        <f>IFERROR(__xludf.DUMMYFUNCTION("""COMPUTED_VALUE"""),"Coursera Labs")</f>
        <v>Coursera Labs</v>
      </c>
      <c r="B141" s="133" t="b">
        <f>IFERROR(__xludf.DUMMYFUNCTION("""COMPUTED_VALUE"""),TRUE)</f>
        <v>1</v>
      </c>
      <c r="C141" s="86" t="str">
        <f>IFERROR(__xludf.DUMMYFUNCTION("""COMPUTED_VALUE"""),"Any additional notes you'd like to include regarding Coursera Labs?")</f>
        <v>Any additional notes you'd like to include regarding Coursera Labs?</v>
      </c>
      <c r="D141" s="98"/>
      <c r="E141" s="98" t="str">
        <f>IFERROR(__xludf.DUMMYFUNCTION("""COMPUTED_VALUE"""),"QA Not Started")</f>
        <v>QA Not Started</v>
      </c>
    </row>
    <row r="142">
      <c r="A142" s="86"/>
      <c r="B142" s="133"/>
      <c r="C142" s="86"/>
    </row>
    <row r="143">
      <c r="A143" s="86"/>
      <c r="B143" s="133"/>
      <c r="C143" s="86"/>
    </row>
    <row r="144">
      <c r="A144" s="86"/>
      <c r="B144" s="133"/>
      <c r="C144" s="86"/>
    </row>
    <row r="145">
      <c r="A145" s="86"/>
      <c r="B145" s="133"/>
      <c r="C145" s="86"/>
    </row>
    <row r="146">
      <c r="A146" s="86"/>
      <c r="B146" s="133"/>
      <c r="C146" s="86"/>
    </row>
    <row r="147">
      <c r="A147" s="86"/>
      <c r="B147" s="133"/>
      <c r="C147" s="86"/>
    </row>
    <row r="148">
      <c r="A148" s="86"/>
      <c r="B148" s="133"/>
      <c r="C148" s="86"/>
    </row>
    <row r="149">
      <c r="A149" s="86"/>
      <c r="B149" s="133"/>
      <c r="C149" s="86"/>
    </row>
    <row r="150">
      <c r="A150" s="86"/>
      <c r="B150" s="133"/>
      <c r="C150" s="86"/>
    </row>
    <row r="151">
      <c r="A151" s="86"/>
      <c r="B151" s="133"/>
      <c r="C151" s="86"/>
    </row>
    <row r="152">
      <c r="A152" s="86"/>
      <c r="B152" s="133"/>
      <c r="C152" s="86"/>
    </row>
    <row r="153">
      <c r="A153" s="86"/>
      <c r="B153" s="133"/>
      <c r="C153" s="86"/>
    </row>
    <row r="154">
      <c r="A154" s="86"/>
      <c r="B154" s="133"/>
      <c r="C154" s="86"/>
    </row>
    <row r="155">
      <c r="A155" s="86"/>
      <c r="B155" s="133"/>
      <c r="C155" s="86"/>
    </row>
    <row r="156">
      <c r="A156" s="86"/>
      <c r="B156" s="133"/>
      <c r="C156" s="86"/>
    </row>
    <row r="157">
      <c r="A157" s="86"/>
      <c r="B157" s="133"/>
      <c r="C157" s="86"/>
    </row>
    <row r="158">
      <c r="A158" s="86"/>
      <c r="B158" s="133"/>
      <c r="C158" s="86"/>
    </row>
    <row r="159">
      <c r="A159" s="86"/>
      <c r="B159" s="133"/>
      <c r="C159" s="86"/>
    </row>
    <row r="160">
      <c r="A160" s="86"/>
      <c r="B160" s="133"/>
      <c r="C160" s="86"/>
    </row>
    <row r="161">
      <c r="A161" s="86"/>
      <c r="B161" s="133"/>
      <c r="C161" s="86"/>
    </row>
    <row r="162">
      <c r="A162" s="86"/>
      <c r="B162" s="133"/>
      <c r="C162" s="86"/>
    </row>
    <row r="163">
      <c r="A163" s="86"/>
      <c r="B163" s="133"/>
      <c r="C163" s="86"/>
    </row>
    <row r="164">
      <c r="A164" s="86"/>
      <c r="B164" s="133"/>
      <c r="C164" s="86"/>
    </row>
    <row r="165">
      <c r="A165" s="86"/>
      <c r="B165" s="133"/>
      <c r="C165" s="86"/>
    </row>
    <row r="166">
      <c r="A166" s="86"/>
      <c r="B166" s="133"/>
      <c r="C166" s="86"/>
    </row>
    <row r="167">
      <c r="A167" s="86"/>
      <c r="B167" s="133"/>
      <c r="C167" s="86"/>
    </row>
    <row r="168">
      <c r="A168" s="86"/>
      <c r="B168" s="133"/>
      <c r="C168" s="86"/>
    </row>
    <row r="169">
      <c r="A169" s="86"/>
      <c r="B169" s="133"/>
      <c r="C169" s="86"/>
    </row>
    <row r="170">
      <c r="A170" s="86"/>
      <c r="B170" s="133"/>
      <c r="C170" s="86"/>
    </row>
    <row r="171">
      <c r="A171" s="86"/>
      <c r="B171" s="133"/>
      <c r="C171" s="86"/>
    </row>
    <row r="172">
      <c r="A172" s="86"/>
      <c r="B172" s="133"/>
      <c r="C172" s="86"/>
    </row>
    <row r="173">
      <c r="A173" s="86"/>
      <c r="B173" s="133"/>
      <c r="C173" s="86"/>
    </row>
    <row r="174">
      <c r="A174" s="86"/>
      <c r="B174" s="133"/>
      <c r="C174" s="86"/>
    </row>
    <row r="175">
      <c r="A175" s="86"/>
      <c r="B175" s="133"/>
      <c r="C175" s="86"/>
    </row>
    <row r="176">
      <c r="A176" s="86"/>
      <c r="B176" s="133"/>
      <c r="C176" s="86"/>
    </row>
    <row r="177">
      <c r="A177" s="86"/>
      <c r="B177" s="133"/>
      <c r="C177" s="86"/>
    </row>
    <row r="178">
      <c r="A178" s="86"/>
      <c r="B178" s="133"/>
      <c r="C178" s="86"/>
    </row>
    <row r="179">
      <c r="A179" s="86"/>
      <c r="B179" s="133"/>
      <c r="C179" s="86"/>
    </row>
    <row r="180">
      <c r="A180" s="86"/>
      <c r="B180" s="133"/>
      <c r="C180" s="86"/>
    </row>
    <row r="181">
      <c r="A181" s="86"/>
      <c r="B181" s="133"/>
      <c r="C181" s="86"/>
    </row>
    <row r="182">
      <c r="A182" s="86"/>
      <c r="B182" s="133"/>
      <c r="C182" s="86"/>
    </row>
    <row r="183">
      <c r="A183" s="86"/>
      <c r="B183" s="133"/>
      <c r="C183" s="86"/>
    </row>
    <row r="184">
      <c r="A184" s="86"/>
      <c r="B184" s="133"/>
      <c r="C184" s="86"/>
    </row>
    <row r="185">
      <c r="A185" s="86"/>
      <c r="B185" s="133"/>
      <c r="C185" s="86"/>
    </row>
    <row r="186">
      <c r="A186" s="86"/>
      <c r="B186" s="133"/>
      <c r="C186" s="86"/>
    </row>
    <row r="187">
      <c r="A187" s="86"/>
      <c r="B187" s="133"/>
      <c r="C187" s="86"/>
    </row>
    <row r="188">
      <c r="A188" s="86"/>
      <c r="B188" s="133"/>
      <c r="C188" s="86"/>
    </row>
    <row r="189">
      <c r="A189" s="86"/>
      <c r="B189" s="133"/>
      <c r="C189" s="86"/>
    </row>
    <row r="190">
      <c r="A190" s="86"/>
      <c r="B190" s="133"/>
      <c r="C190" s="86"/>
    </row>
    <row r="191">
      <c r="A191" s="86"/>
      <c r="B191" s="133"/>
      <c r="C191" s="86"/>
    </row>
    <row r="192">
      <c r="A192" s="86"/>
      <c r="B192" s="133"/>
      <c r="C192" s="86"/>
    </row>
    <row r="193">
      <c r="A193" s="86"/>
      <c r="B193" s="133"/>
      <c r="C193" s="86"/>
    </row>
    <row r="194">
      <c r="A194" s="86"/>
      <c r="B194" s="133"/>
      <c r="C194" s="86"/>
    </row>
    <row r="195">
      <c r="A195" s="86"/>
      <c r="B195" s="133"/>
      <c r="C195" s="86"/>
    </row>
    <row r="196">
      <c r="A196" s="86"/>
      <c r="B196" s="133"/>
      <c r="C196" s="86"/>
    </row>
    <row r="197">
      <c r="A197" s="86"/>
      <c r="B197" s="133"/>
      <c r="C197" s="86"/>
    </row>
    <row r="198">
      <c r="A198" s="86"/>
      <c r="B198" s="133"/>
      <c r="C198" s="86"/>
    </row>
    <row r="199">
      <c r="A199" s="86"/>
      <c r="B199" s="133"/>
      <c r="C199" s="86"/>
    </row>
    <row r="200">
      <c r="A200" s="86"/>
      <c r="B200" s="133"/>
      <c r="C200" s="86"/>
    </row>
    <row r="201">
      <c r="A201" s="86"/>
      <c r="B201" s="133"/>
      <c r="C201" s="86"/>
    </row>
    <row r="202">
      <c r="A202" s="86"/>
      <c r="B202" s="133"/>
      <c r="C202" s="86"/>
    </row>
    <row r="203">
      <c r="A203" s="86"/>
      <c r="B203" s="133"/>
      <c r="C203" s="86"/>
    </row>
    <row r="204">
      <c r="A204" s="86"/>
      <c r="B204" s="133"/>
      <c r="C204" s="86"/>
    </row>
    <row r="205">
      <c r="A205" s="86"/>
      <c r="B205" s="133"/>
      <c r="C205" s="86"/>
    </row>
    <row r="206">
      <c r="A206" s="86"/>
      <c r="B206" s="133"/>
      <c r="C206" s="86"/>
    </row>
    <row r="207">
      <c r="A207" s="86"/>
      <c r="B207" s="133"/>
      <c r="C207" s="86"/>
    </row>
    <row r="208">
      <c r="A208" s="86"/>
      <c r="B208" s="133"/>
      <c r="C208" s="86"/>
    </row>
    <row r="209">
      <c r="A209" s="86"/>
      <c r="B209" s="133"/>
      <c r="C209" s="86"/>
    </row>
    <row r="210">
      <c r="A210" s="86"/>
      <c r="B210" s="133"/>
      <c r="C210" s="86"/>
    </row>
    <row r="211">
      <c r="A211" s="86"/>
      <c r="B211" s="133"/>
      <c r="C211" s="86"/>
    </row>
    <row r="212">
      <c r="A212" s="86"/>
      <c r="B212" s="133"/>
      <c r="C212" s="86"/>
    </row>
    <row r="213">
      <c r="A213" s="86"/>
      <c r="B213" s="133"/>
      <c r="C213" s="86"/>
    </row>
    <row r="214">
      <c r="A214" s="86"/>
      <c r="B214" s="133"/>
      <c r="C214" s="86"/>
    </row>
    <row r="215">
      <c r="A215" s="86"/>
      <c r="B215" s="133"/>
      <c r="C215" s="86"/>
    </row>
    <row r="216">
      <c r="A216" s="86"/>
      <c r="B216" s="133"/>
      <c r="C216" s="86"/>
    </row>
    <row r="217">
      <c r="A217" s="86"/>
      <c r="B217" s="133"/>
      <c r="C217" s="86"/>
    </row>
    <row r="218">
      <c r="A218" s="86"/>
      <c r="B218" s="133"/>
      <c r="C218" s="86"/>
    </row>
    <row r="219">
      <c r="A219" s="86"/>
      <c r="B219" s="133"/>
      <c r="C219" s="86"/>
    </row>
    <row r="220">
      <c r="A220" s="86"/>
      <c r="B220" s="133"/>
      <c r="C220" s="86"/>
    </row>
    <row r="221">
      <c r="A221" s="86"/>
      <c r="B221" s="133"/>
      <c r="C221" s="86"/>
    </row>
    <row r="222">
      <c r="A222" s="86"/>
      <c r="B222" s="133"/>
      <c r="C222" s="86"/>
    </row>
    <row r="223">
      <c r="A223" s="86"/>
      <c r="B223" s="133"/>
      <c r="C223" s="86"/>
    </row>
    <row r="224">
      <c r="A224" s="86"/>
      <c r="B224" s="133"/>
      <c r="C224" s="86"/>
    </row>
    <row r="225">
      <c r="A225" s="86"/>
      <c r="B225" s="133"/>
      <c r="C225" s="86"/>
    </row>
    <row r="226">
      <c r="A226" s="86"/>
      <c r="B226" s="133"/>
      <c r="C226" s="86"/>
    </row>
    <row r="227">
      <c r="A227" s="86"/>
      <c r="B227" s="133"/>
      <c r="C227" s="86"/>
    </row>
    <row r="228">
      <c r="A228" s="86"/>
      <c r="B228" s="133"/>
      <c r="C228" s="86"/>
    </row>
    <row r="229">
      <c r="A229" s="86"/>
      <c r="B229" s="133"/>
      <c r="C229" s="86"/>
    </row>
    <row r="230">
      <c r="A230" s="86"/>
      <c r="B230" s="133"/>
      <c r="C230" s="86"/>
    </row>
    <row r="231">
      <c r="A231" s="86"/>
      <c r="B231" s="133"/>
      <c r="C231" s="86"/>
    </row>
    <row r="232">
      <c r="A232" s="86"/>
      <c r="B232" s="133"/>
      <c r="C232" s="86"/>
    </row>
    <row r="233">
      <c r="A233" s="86"/>
      <c r="B233" s="133"/>
      <c r="C233" s="86"/>
    </row>
    <row r="234">
      <c r="A234" s="86"/>
      <c r="B234" s="133"/>
      <c r="C234" s="86"/>
    </row>
    <row r="235">
      <c r="A235" s="86"/>
      <c r="B235" s="133"/>
      <c r="C235" s="86"/>
    </row>
    <row r="236">
      <c r="A236" s="86"/>
      <c r="B236" s="133"/>
      <c r="C236" s="86"/>
    </row>
    <row r="237">
      <c r="A237" s="86"/>
      <c r="B237" s="133"/>
      <c r="C237" s="86"/>
    </row>
    <row r="238">
      <c r="A238" s="86"/>
      <c r="B238" s="133"/>
      <c r="C238" s="86"/>
    </row>
    <row r="239">
      <c r="A239" s="86"/>
      <c r="B239" s="133"/>
      <c r="C239" s="86"/>
    </row>
    <row r="240">
      <c r="A240" s="86"/>
      <c r="B240" s="133"/>
      <c r="C240" s="86"/>
    </row>
    <row r="241">
      <c r="A241" s="86"/>
      <c r="B241" s="133"/>
      <c r="C241" s="86"/>
    </row>
    <row r="242">
      <c r="A242" s="86"/>
      <c r="B242" s="133"/>
      <c r="C242" s="86"/>
    </row>
    <row r="243">
      <c r="A243" s="86"/>
      <c r="B243" s="133"/>
      <c r="C243" s="86"/>
    </row>
    <row r="244">
      <c r="A244" s="86"/>
      <c r="B244" s="133"/>
      <c r="C244" s="86"/>
    </row>
    <row r="245">
      <c r="A245" s="86"/>
      <c r="B245" s="133"/>
      <c r="C245" s="86"/>
    </row>
    <row r="246">
      <c r="A246" s="86"/>
      <c r="B246" s="133"/>
      <c r="C246" s="86"/>
    </row>
    <row r="247">
      <c r="A247" s="86"/>
      <c r="B247" s="133"/>
      <c r="C247" s="86"/>
    </row>
    <row r="248">
      <c r="A248" s="86"/>
      <c r="B248" s="133"/>
      <c r="C248" s="86"/>
    </row>
    <row r="249">
      <c r="A249" s="86"/>
      <c r="B249" s="133"/>
      <c r="C249" s="86"/>
    </row>
    <row r="250">
      <c r="A250" s="86"/>
      <c r="B250" s="133"/>
      <c r="C250" s="86"/>
    </row>
    <row r="251">
      <c r="A251" s="86"/>
      <c r="B251" s="133"/>
      <c r="C251" s="86"/>
    </row>
    <row r="252">
      <c r="A252" s="86"/>
      <c r="B252" s="133"/>
      <c r="C252" s="86"/>
    </row>
    <row r="253">
      <c r="A253" s="86"/>
      <c r="B253" s="133"/>
      <c r="C253" s="86"/>
    </row>
    <row r="254">
      <c r="A254" s="86"/>
      <c r="B254" s="133"/>
      <c r="C254" s="86"/>
    </row>
    <row r="255">
      <c r="A255" s="86"/>
      <c r="B255" s="133"/>
      <c r="C255" s="86"/>
    </row>
    <row r="256">
      <c r="A256" s="86"/>
      <c r="B256" s="133"/>
      <c r="C256" s="86"/>
    </row>
    <row r="257">
      <c r="A257" s="86"/>
      <c r="B257" s="133"/>
      <c r="C257" s="86"/>
    </row>
    <row r="258">
      <c r="A258" s="86"/>
      <c r="B258" s="133"/>
      <c r="C258" s="86"/>
    </row>
    <row r="259">
      <c r="A259" s="86"/>
      <c r="B259" s="133"/>
      <c r="C259" s="86"/>
    </row>
    <row r="260">
      <c r="A260" s="86"/>
      <c r="B260" s="133"/>
      <c r="C260" s="86"/>
    </row>
    <row r="261">
      <c r="A261" s="86"/>
      <c r="B261" s="133"/>
      <c r="C261" s="86"/>
    </row>
    <row r="262">
      <c r="A262" s="86"/>
      <c r="B262" s="133"/>
      <c r="C262" s="86"/>
    </row>
    <row r="263">
      <c r="A263" s="86"/>
      <c r="B263" s="133"/>
      <c r="C263" s="86"/>
    </row>
    <row r="264">
      <c r="A264" s="86"/>
      <c r="B264" s="133"/>
      <c r="C264" s="86"/>
    </row>
    <row r="265">
      <c r="A265" s="86"/>
      <c r="B265" s="133"/>
      <c r="C265" s="86"/>
    </row>
    <row r="266">
      <c r="A266" s="86"/>
      <c r="B266" s="133"/>
      <c r="C266" s="86"/>
    </row>
    <row r="267">
      <c r="A267" s="86"/>
      <c r="B267" s="133"/>
      <c r="C267" s="86"/>
    </row>
    <row r="268">
      <c r="A268" s="86"/>
      <c r="B268" s="133"/>
      <c r="C268" s="86"/>
    </row>
    <row r="269">
      <c r="A269" s="86"/>
      <c r="B269" s="133"/>
      <c r="C269" s="86"/>
    </row>
    <row r="270">
      <c r="A270" s="86"/>
      <c r="B270" s="133"/>
      <c r="C270" s="86"/>
    </row>
    <row r="271">
      <c r="A271" s="86"/>
      <c r="B271" s="133"/>
      <c r="C271" s="86"/>
    </row>
    <row r="272">
      <c r="A272" s="86"/>
      <c r="B272" s="133"/>
      <c r="C272" s="86"/>
    </row>
    <row r="273">
      <c r="A273" s="86"/>
      <c r="B273" s="133"/>
      <c r="C273" s="86"/>
    </row>
    <row r="274">
      <c r="A274" s="86"/>
      <c r="B274" s="133"/>
      <c r="C274" s="86"/>
    </row>
    <row r="275">
      <c r="A275" s="86"/>
      <c r="B275" s="133"/>
      <c r="C275" s="86"/>
    </row>
    <row r="276">
      <c r="A276" s="86"/>
      <c r="B276" s="133"/>
      <c r="C276" s="86"/>
    </row>
    <row r="277">
      <c r="A277" s="86"/>
      <c r="B277" s="133"/>
      <c r="C277" s="86"/>
    </row>
    <row r="278">
      <c r="A278" s="86"/>
      <c r="B278" s="133"/>
      <c r="C278" s="86"/>
    </row>
    <row r="279">
      <c r="A279" s="86"/>
      <c r="B279" s="133"/>
      <c r="C279" s="86"/>
    </row>
    <row r="280">
      <c r="A280" s="86"/>
      <c r="B280" s="133"/>
      <c r="C280" s="86"/>
    </row>
    <row r="281">
      <c r="A281" s="86"/>
      <c r="B281" s="133"/>
      <c r="C281" s="86"/>
    </row>
    <row r="282">
      <c r="A282" s="86"/>
      <c r="B282" s="133"/>
      <c r="C282" s="86"/>
    </row>
    <row r="283">
      <c r="A283" s="86"/>
      <c r="B283" s="133"/>
      <c r="C283" s="86"/>
    </row>
    <row r="284">
      <c r="A284" s="86"/>
      <c r="B284" s="133"/>
      <c r="C284" s="86"/>
    </row>
    <row r="285">
      <c r="A285" s="86"/>
      <c r="B285" s="133"/>
      <c r="C285" s="86"/>
    </row>
    <row r="286">
      <c r="A286" s="86"/>
      <c r="B286" s="133"/>
      <c r="C286" s="86"/>
    </row>
    <row r="287">
      <c r="A287" s="86"/>
      <c r="B287" s="133"/>
      <c r="C287" s="86"/>
    </row>
    <row r="288">
      <c r="A288" s="86"/>
      <c r="B288" s="133"/>
      <c r="C288" s="86"/>
    </row>
    <row r="289">
      <c r="A289" s="86"/>
      <c r="B289" s="133"/>
      <c r="C289" s="86"/>
    </row>
    <row r="290">
      <c r="A290" s="86"/>
      <c r="B290" s="133"/>
      <c r="C290" s="86"/>
    </row>
    <row r="291">
      <c r="A291" s="86"/>
      <c r="B291" s="133"/>
      <c r="C291" s="86"/>
    </row>
    <row r="292">
      <c r="A292" s="86"/>
      <c r="B292" s="133"/>
      <c r="C292" s="86"/>
    </row>
    <row r="293">
      <c r="A293" s="86"/>
      <c r="B293" s="133"/>
      <c r="C293" s="86"/>
    </row>
    <row r="294">
      <c r="A294" s="86"/>
      <c r="B294" s="133"/>
      <c r="C294" s="86"/>
    </row>
    <row r="295">
      <c r="A295" s="86"/>
      <c r="B295" s="133"/>
      <c r="C295" s="86"/>
    </row>
    <row r="296">
      <c r="A296" s="86"/>
      <c r="B296" s="133"/>
      <c r="C296" s="86"/>
    </row>
    <row r="297">
      <c r="A297" s="86"/>
      <c r="B297" s="133"/>
      <c r="C297" s="86"/>
    </row>
    <row r="298">
      <c r="A298" s="86"/>
      <c r="B298" s="133"/>
      <c r="C298" s="86"/>
    </row>
    <row r="299">
      <c r="A299" s="86"/>
      <c r="B299" s="133"/>
      <c r="C299" s="86"/>
    </row>
    <row r="300">
      <c r="A300" s="86"/>
      <c r="B300" s="133"/>
      <c r="C300" s="86"/>
    </row>
    <row r="301">
      <c r="A301" s="86"/>
      <c r="B301" s="133"/>
      <c r="C301" s="86"/>
    </row>
    <row r="302">
      <c r="A302" s="86"/>
      <c r="B302" s="133"/>
      <c r="C302" s="86"/>
    </row>
    <row r="303">
      <c r="A303" s="86"/>
      <c r="B303" s="133"/>
      <c r="C303" s="86"/>
    </row>
    <row r="304">
      <c r="A304" s="86"/>
      <c r="B304" s="133"/>
      <c r="C304" s="86"/>
    </row>
    <row r="305">
      <c r="A305" s="86"/>
      <c r="B305" s="133"/>
      <c r="C305" s="86"/>
    </row>
    <row r="306">
      <c r="A306" s="86"/>
      <c r="B306" s="133"/>
      <c r="C306" s="86"/>
    </row>
    <row r="307">
      <c r="A307" s="86"/>
      <c r="B307" s="133"/>
      <c r="C307" s="86"/>
    </row>
    <row r="308">
      <c r="A308" s="86"/>
      <c r="B308" s="133"/>
      <c r="C308" s="86"/>
    </row>
    <row r="309">
      <c r="A309" s="86"/>
      <c r="B309" s="133"/>
      <c r="C309" s="86"/>
    </row>
    <row r="310">
      <c r="A310" s="86"/>
      <c r="B310" s="133"/>
      <c r="C310" s="86"/>
    </row>
    <row r="311">
      <c r="A311" s="86"/>
      <c r="B311" s="133"/>
      <c r="C311" s="86"/>
    </row>
    <row r="312">
      <c r="A312" s="86"/>
      <c r="B312" s="133"/>
      <c r="C312" s="86"/>
    </row>
    <row r="313">
      <c r="A313" s="86"/>
      <c r="B313" s="133"/>
      <c r="C313" s="86"/>
    </row>
    <row r="314">
      <c r="A314" s="86"/>
      <c r="B314" s="133"/>
      <c r="C314" s="86"/>
    </row>
    <row r="315">
      <c r="A315" s="86"/>
      <c r="B315" s="133"/>
      <c r="C315" s="86"/>
    </row>
    <row r="316">
      <c r="A316" s="86"/>
      <c r="B316" s="133"/>
      <c r="C316" s="86"/>
    </row>
    <row r="317">
      <c r="A317" s="86"/>
      <c r="B317" s="133"/>
      <c r="C317" s="86"/>
    </row>
    <row r="318">
      <c r="A318" s="86"/>
      <c r="B318" s="133"/>
      <c r="C318" s="86"/>
    </row>
    <row r="319">
      <c r="A319" s="86"/>
      <c r="B319" s="133"/>
      <c r="C319" s="86"/>
    </row>
    <row r="320">
      <c r="A320" s="86"/>
      <c r="B320" s="133"/>
      <c r="C320" s="86"/>
    </row>
    <row r="321">
      <c r="A321" s="86"/>
      <c r="B321" s="133"/>
      <c r="C321" s="86"/>
    </row>
    <row r="322">
      <c r="A322" s="86"/>
      <c r="B322" s="133"/>
      <c r="C322" s="86"/>
    </row>
    <row r="323">
      <c r="A323" s="86"/>
      <c r="B323" s="133"/>
      <c r="C323" s="86"/>
    </row>
    <row r="324">
      <c r="A324" s="86"/>
      <c r="B324" s="133"/>
      <c r="C324" s="86"/>
    </row>
    <row r="325">
      <c r="A325" s="86"/>
      <c r="B325" s="133"/>
      <c r="C325" s="86"/>
    </row>
    <row r="326">
      <c r="A326" s="86"/>
      <c r="B326" s="133"/>
      <c r="C326" s="86"/>
    </row>
    <row r="327">
      <c r="A327" s="86"/>
      <c r="B327" s="133"/>
      <c r="C327" s="86"/>
    </row>
    <row r="328">
      <c r="A328" s="86"/>
      <c r="B328" s="133"/>
      <c r="C328" s="86"/>
    </row>
    <row r="329">
      <c r="A329" s="86"/>
      <c r="B329" s="133"/>
      <c r="C329" s="86"/>
    </row>
    <row r="330">
      <c r="A330" s="86"/>
      <c r="B330" s="133"/>
      <c r="C330" s="86"/>
    </row>
    <row r="331">
      <c r="A331" s="86"/>
      <c r="B331" s="133"/>
      <c r="C331" s="86"/>
    </row>
    <row r="332">
      <c r="A332" s="86"/>
      <c r="B332" s="133"/>
      <c r="C332" s="86"/>
    </row>
    <row r="333">
      <c r="A333" s="86"/>
      <c r="B333" s="133"/>
      <c r="C333" s="86"/>
    </row>
    <row r="334">
      <c r="A334" s="86"/>
      <c r="B334" s="133"/>
      <c r="C334" s="86"/>
    </row>
    <row r="335">
      <c r="A335" s="86"/>
      <c r="B335" s="133"/>
      <c r="C335" s="86"/>
    </row>
    <row r="336">
      <c r="A336" s="86"/>
      <c r="B336" s="133"/>
      <c r="C336" s="86"/>
    </row>
    <row r="337">
      <c r="A337" s="86"/>
      <c r="B337" s="133"/>
      <c r="C337" s="86"/>
    </row>
    <row r="338">
      <c r="A338" s="86"/>
      <c r="B338" s="133"/>
      <c r="C338" s="86"/>
    </row>
    <row r="339">
      <c r="A339" s="86"/>
      <c r="B339" s="133"/>
      <c r="C339" s="86"/>
    </row>
    <row r="340">
      <c r="A340" s="86"/>
      <c r="B340" s="133"/>
      <c r="C340" s="86"/>
    </row>
    <row r="341">
      <c r="A341" s="86"/>
      <c r="B341" s="133"/>
      <c r="C341" s="86"/>
    </row>
    <row r="342">
      <c r="A342" s="86"/>
      <c r="B342" s="133"/>
      <c r="C342" s="86"/>
    </row>
    <row r="343">
      <c r="A343" s="86"/>
      <c r="B343" s="133"/>
      <c r="C343" s="86"/>
    </row>
    <row r="344">
      <c r="A344" s="86"/>
      <c r="B344" s="133"/>
      <c r="C344" s="86"/>
    </row>
    <row r="345">
      <c r="A345" s="86"/>
      <c r="B345" s="133"/>
      <c r="C345" s="86"/>
    </row>
    <row r="346">
      <c r="A346" s="86"/>
      <c r="B346" s="133"/>
      <c r="C346" s="86"/>
    </row>
    <row r="347">
      <c r="A347" s="86"/>
      <c r="B347" s="133"/>
      <c r="C347" s="86"/>
    </row>
    <row r="348">
      <c r="A348" s="86"/>
      <c r="B348" s="133"/>
      <c r="C348" s="86"/>
    </row>
    <row r="349">
      <c r="A349" s="86"/>
      <c r="B349" s="133"/>
      <c r="C349" s="86"/>
    </row>
    <row r="350">
      <c r="A350" s="86"/>
      <c r="B350" s="133"/>
      <c r="C350" s="86"/>
    </row>
    <row r="351">
      <c r="A351" s="86"/>
      <c r="B351" s="133"/>
      <c r="C351" s="86"/>
    </row>
    <row r="352">
      <c r="A352" s="86"/>
      <c r="B352" s="133"/>
      <c r="C352" s="86"/>
    </row>
    <row r="353">
      <c r="A353" s="86"/>
      <c r="B353" s="133"/>
      <c r="C353" s="86"/>
    </row>
    <row r="354">
      <c r="A354" s="86"/>
      <c r="B354" s="133"/>
      <c r="C354" s="86"/>
    </row>
    <row r="355">
      <c r="A355" s="86"/>
      <c r="B355" s="133"/>
      <c r="C355" s="86"/>
    </row>
    <row r="356">
      <c r="A356" s="86"/>
      <c r="B356" s="133"/>
      <c r="C356" s="86"/>
    </row>
    <row r="357">
      <c r="A357" s="86"/>
      <c r="B357" s="133"/>
      <c r="C357" s="86"/>
    </row>
    <row r="358">
      <c r="A358" s="86"/>
      <c r="B358" s="133"/>
      <c r="C358" s="86"/>
    </row>
    <row r="359">
      <c r="A359" s="86"/>
      <c r="B359" s="133"/>
      <c r="C359" s="86"/>
    </row>
    <row r="360">
      <c r="A360" s="86"/>
      <c r="B360" s="133"/>
      <c r="C360" s="86"/>
    </row>
    <row r="361">
      <c r="A361" s="86"/>
      <c r="B361" s="133"/>
      <c r="C361" s="86"/>
    </row>
    <row r="362">
      <c r="A362" s="86"/>
      <c r="B362" s="133"/>
      <c r="C362" s="86"/>
    </row>
    <row r="363">
      <c r="A363" s="86"/>
      <c r="B363" s="133"/>
      <c r="C363" s="86"/>
    </row>
    <row r="364">
      <c r="A364" s="86"/>
      <c r="B364" s="133"/>
      <c r="C364" s="86"/>
    </row>
    <row r="365">
      <c r="A365" s="86"/>
      <c r="B365" s="133"/>
      <c r="C365" s="86"/>
    </row>
    <row r="366">
      <c r="A366" s="86"/>
      <c r="B366" s="133"/>
      <c r="C366" s="86"/>
    </row>
    <row r="367">
      <c r="A367" s="86"/>
      <c r="B367" s="133"/>
      <c r="C367" s="86"/>
    </row>
    <row r="368">
      <c r="A368" s="86"/>
      <c r="B368" s="133"/>
      <c r="C368" s="86"/>
    </row>
    <row r="369">
      <c r="A369" s="86"/>
      <c r="B369" s="133"/>
      <c r="C369" s="86"/>
    </row>
    <row r="370">
      <c r="A370" s="86"/>
      <c r="B370" s="133"/>
      <c r="C370" s="86"/>
    </row>
    <row r="371">
      <c r="A371" s="86"/>
      <c r="B371" s="133"/>
      <c r="C371" s="86"/>
    </row>
    <row r="372">
      <c r="A372" s="86"/>
      <c r="B372" s="133"/>
      <c r="C372" s="86"/>
    </row>
    <row r="373">
      <c r="A373" s="86"/>
      <c r="B373" s="133"/>
      <c r="C373" s="86"/>
    </row>
    <row r="374">
      <c r="A374" s="86"/>
      <c r="B374" s="133"/>
      <c r="C374" s="86"/>
    </row>
    <row r="375">
      <c r="A375" s="86"/>
      <c r="B375" s="133"/>
      <c r="C375" s="86"/>
    </row>
    <row r="376">
      <c r="A376" s="86"/>
      <c r="B376" s="133"/>
      <c r="C376" s="86"/>
    </row>
    <row r="377">
      <c r="A377" s="86"/>
      <c r="B377" s="133"/>
      <c r="C377" s="86"/>
    </row>
    <row r="378">
      <c r="A378" s="86"/>
      <c r="B378" s="133"/>
      <c r="C378" s="86"/>
    </row>
    <row r="379">
      <c r="A379" s="86"/>
      <c r="B379" s="133"/>
      <c r="C379" s="86"/>
    </row>
    <row r="380">
      <c r="A380" s="86"/>
      <c r="B380" s="133"/>
      <c r="C380" s="86"/>
    </row>
    <row r="381">
      <c r="A381" s="86"/>
      <c r="B381" s="133"/>
      <c r="C381" s="86"/>
    </row>
    <row r="382">
      <c r="A382" s="86"/>
      <c r="B382" s="133"/>
      <c r="C382" s="86"/>
    </row>
    <row r="383">
      <c r="A383" s="86"/>
      <c r="B383" s="133"/>
      <c r="C383" s="86"/>
    </row>
    <row r="384">
      <c r="A384" s="86"/>
      <c r="B384" s="133"/>
      <c r="C384" s="86"/>
    </row>
    <row r="385">
      <c r="A385" s="86"/>
      <c r="B385" s="133"/>
      <c r="C385" s="86"/>
    </row>
    <row r="386">
      <c r="A386" s="86"/>
      <c r="B386" s="133"/>
      <c r="C386" s="86"/>
    </row>
    <row r="387">
      <c r="A387" s="86"/>
      <c r="B387" s="133"/>
      <c r="C387" s="86"/>
    </row>
    <row r="388">
      <c r="A388" s="86"/>
      <c r="B388" s="133"/>
      <c r="C388" s="86"/>
    </row>
    <row r="389">
      <c r="A389" s="86"/>
      <c r="B389" s="133"/>
      <c r="C389" s="86"/>
    </row>
    <row r="390">
      <c r="A390" s="86"/>
      <c r="B390" s="133"/>
      <c r="C390" s="86"/>
    </row>
    <row r="391">
      <c r="A391" s="86"/>
      <c r="B391" s="133"/>
      <c r="C391" s="86"/>
    </row>
    <row r="392">
      <c r="A392" s="86"/>
      <c r="B392" s="133"/>
      <c r="C392" s="86"/>
    </row>
    <row r="393">
      <c r="A393" s="86"/>
      <c r="B393" s="133"/>
      <c r="C393" s="86"/>
    </row>
    <row r="394">
      <c r="A394" s="86"/>
      <c r="B394" s="133"/>
      <c r="C394" s="86"/>
    </row>
    <row r="395">
      <c r="A395" s="86"/>
      <c r="B395" s="133"/>
      <c r="C395" s="86"/>
    </row>
    <row r="396">
      <c r="A396" s="86"/>
      <c r="B396" s="133"/>
      <c r="C396" s="86"/>
    </row>
    <row r="397">
      <c r="A397" s="86"/>
      <c r="B397" s="133"/>
      <c r="C397" s="86"/>
    </row>
    <row r="398">
      <c r="A398" s="86"/>
      <c r="B398" s="133"/>
      <c r="C398" s="86"/>
    </row>
    <row r="399">
      <c r="A399" s="86"/>
      <c r="B399" s="133"/>
      <c r="C399" s="86"/>
    </row>
    <row r="400">
      <c r="A400" s="86"/>
      <c r="B400" s="133"/>
      <c r="C400" s="86"/>
    </row>
    <row r="401">
      <c r="A401" s="86"/>
      <c r="B401" s="133"/>
      <c r="C401" s="86"/>
    </row>
    <row r="402">
      <c r="A402" s="86"/>
      <c r="B402" s="133"/>
      <c r="C402" s="86"/>
    </row>
    <row r="403">
      <c r="A403" s="86"/>
      <c r="B403" s="133"/>
      <c r="C403" s="86"/>
    </row>
    <row r="404">
      <c r="A404" s="86"/>
      <c r="B404" s="133"/>
      <c r="C404" s="86"/>
    </row>
    <row r="405">
      <c r="A405" s="86"/>
      <c r="B405" s="133"/>
      <c r="C405" s="86"/>
    </row>
    <row r="406">
      <c r="A406" s="86"/>
      <c r="B406" s="133"/>
      <c r="C406" s="86"/>
    </row>
    <row r="407">
      <c r="A407" s="86"/>
      <c r="B407" s="133"/>
      <c r="C407" s="86"/>
    </row>
    <row r="408">
      <c r="A408" s="86"/>
      <c r="B408" s="133"/>
      <c r="C408" s="86"/>
    </row>
    <row r="409">
      <c r="A409" s="86"/>
      <c r="B409" s="133"/>
      <c r="C409" s="86"/>
    </row>
    <row r="410">
      <c r="A410" s="86"/>
      <c r="B410" s="133"/>
      <c r="C410" s="86"/>
    </row>
    <row r="411">
      <c r="A411" s="86"/>
      <c r="B411" s="133"/>
      <c r="C411" s="86"/>
    </row>
    <row r="412">
      <c r="A412" s="86"/>
      <c r="B412" s="133"/>
      <c r="C412" s="86"/>
    </row>
    <row r="413">
      <c r="A413" s="86"/>
      <c r="B413" s="133"/>
      <c r="C413" s="86"/>
    </row>
    <row r="414">
      <c r="A414" s="86"/>
      <c r="B414" s="133"/>
      <c r="C414" s="86"/>
    </row>
    <row r="415">
      <c r="A415" s="86"/>
      <c r="B415" s="133"/>
      <c r="C415" s="86"/>
    </row>
    <row r="416">
      <c r="A416" s="86"/>
      <c r="B416" s="133"/>
      <c r="C416" s="86"/>
    </row>
    <row r="417">
      <c r="A417" s="86"/>
      <c r="B417" s="133"/>
      <c r="C417" s="86"/>
    </row>
    <row r="418">
      <c r="A418" s="86"/>
      <c r="B418" s="133"/>
      <c r="C418" s="86"/>
    </row>
    <row r="419">
      <c r="A419" s="86"/>
      <c r="B419" s="133"/>
      <c r="C419" s="86"/>
    </row>
    <row r="420">
      <c r="A420" s="86"/>
      <c r="B420" s="133"/>
      <c r="C420" s="86"/>
    </row>
    <row r="421">
      <c r="A421" s="86"/>
      <c r="B421" s="133"/>
      <c r="C421" s="86"/>
    </row>
    <row r="422">
      <c r="A422" s="86"/>
      <c r="B422" s="133"/>
      <c r="C422" s="86"/>
    </row>
    <row r="423">
      <c r="A423" s="86"/>
      <c r="B423" s="133"/>
      <c r="C423" s="86"/>
    </row>
    <row r="424">
      <c r="A424" s="86"/>
      <c r="B424" s="133"/>
      <c r="C424" s="86"/>
    </row>
    <row r="425">
      <c r="A425" s="86"/>
      <c r="B425" s="133"/>
      <c r="C425" s="86"/>
    </row>
    <row r="426">
      <c r="A426" s="86"/>
      <c r="B426" s="133"/>
      <c r="C426" s="86"/>
    </row>
    <row r="427">
      <c r="A427" s="86"/>
      <c r="B427" s="133"/>
      <c r="C427" s="86"/>
    </row>
    <row r="428">
      <c r="A428" s="86"/>
      <c r="B428" s="133"/>
      <c r="C428" s="86"/>
    </row>
    <row r="429">
      <c r="A429" s="86"/>
      <c r="B429" s="133"/>
      <c r="C429" s="86"/>
    </row>
    <row r="430">
      <c r="A430" s="86"/>
      <c r="B430" s="133"/>
      <c r="C430" s="86"/>
    </row>
    <row r="431">
      <c r="A431" s="86"/>
      <c r="B431" s="133"/>
      <c r="C431" s="86"/>
    </row>
    <row r="432">
      <c r="A432" s="86"/>
      <c r="B432" s="133"/>
      <c r="C432" s="86"/>
    </row>
    <row r="433">
      <c r="A433" s="86"/>
      <c r="B433" s="133"/>
      <c r="C433" s="86"/>
    </row>
    <row r="434">
      <c r="A434" s="86"/>
      <c r="B434" s="133"/>
      <c r="C434" s="86"/>
    </row>
    <row r="435">
      <c r="A435" s="86"/>
      <c r="B435" s="133"/>
      <c r="C435" s="86"/>
    </row>
    <row r="436">
      <c r="A436" s="86"/>
      <c r="B436" s="133"/>
      <c r="C436" s="86"/>
    </row>
    <row r="437">
      <c r="A437" s="86"/>
      <c r="B437" s="133"/>
      <c r="C437" s="86"/>
    </row>
    <row r="438">
      <c r="A438" s="86"/>
      <c r="B438" s="133"/>
      <c r="C438" s="86"/>
    </row>
    <row r="439">
      <c r="A439" s="86"/>
      <c r="B439" s="133"/>
      <c r="C439" s="86"/>
    </row>
    <row r="440">
      <c r="A440" s="86"/>
      <c r="B440" s="133"/>
      <c r="C440" s="86"/>
    </row>
    <row r="441">
      <c r="A441" s="86"/>
      <c r="B441" s="133"/>
      <c r="C441" s="86"/>
    </row>
    <row r="442">
      <c r="A442" s="86"/>
      <c r="B442" s="133"/>
      <c r="C442" s="86"/>
    </row>
    <row r="443">
      <c r="A443" s="86"/>
      <c r="B443" s="133"/>
      <c r="C443" s="86"/>
    </row>
    <row r="444">
      <c r="A444" s="86"/>
      <c r="B444" s="133"/>
      <c r="C444" s="86"/>
    </row>
    <row r="445">
      <c r="A445" s="86"/>
      <c r="B445" s="133"/>
      <c r="C445" s="86"/>
    </row>
    <row r="446">
      <c r="A446" s="86"/>
      <c r="B446" s="133"/>
      <c r="C446" s="86"/>
    </row>
    <row r="447">
      <c r="A447" s="86"/>
      <c r="B447" s="133"/>
      <c r="C447" s="86"/>
    </row>
    <row r="448">
      <c r="A448" s="86"/>
      <c r="B448" s="133"/>
      <c r="C448" s="86"/>
    </row>
    <row r="449">
      <c r="A449" s="86"/>
      <c r="B449" s="133"/>
      <c r="C449" s="86"/>
    </row>
    <row r="450">
      <c r="A450" s="86"/>
      <c r="B450" s="133"/>
      <c r="C450" s="86"/>
    </row>
    <row r="451">
      <c r="A451" s="86"/>
      <c r="B451" s="133"/>
      <c r="C451" s="86"/>
    </row>
    <row r="452">
      <c r="A452" s="86"/>
      <c r="B452" s="133"/>
      <c r="C452" s="86"/>
    </row>
    <row r="453">
      <c r="A453" s="86"/>
      <c r="B453" s="133"/>
      <c r="C453" s="86"/>
    </row>
    <row r="454">
      <c r="A454" s="86"/>
      <c r="B454" s="133"/>
      <c r="C454" s="86"/>
    </row>
    <row r="455">
      <c r="A455" s="86"/>
      <c r="B455" s="133"/>
      <c r="C455" s="86"/>
    </row>
    <row r="456">
      <c r="A456" s="86"/>
      <c r="B456" s="133"/>
      <c r="C456" s="86"/>
    </row>
    <row r="457">
      <c r="A457" s="86"/>
      <c r="B457" s="133"/>
      <c r="C457" s="86"/>
    </row>
    <row r="458">
      <c r="A458" s="86"/>
      <c r="B458" s="133"/>
      <c r="C458" s="86"/>
    </row>
    <row r="459">
      <c r="A459" s="86"/>
      <c r="B459" s="133"/>
      <c r="C459" s="86"/>
    </row>
    <row r="460">
      <c r="A460" s="86"/>
      <c r="B460" s="133"/>
      <c r="C460" s="86"/>
    </row>
    <row r="461">
      <c r="A461" s="86"/>
      <c r="B461" s="133"/>
      <c r="C461" s="86"/>
    </row>
    <row r="462">
      <c r="A462" s="86"/>
      <c r="B462" s="133"/>
      <c r="C462" s="86"/>
    </row>
    <row r="463">
      <c r="A463" s="86"/>
      <c r="B463" s="133"/>
      <c r="C463" s="86"/>
    </row>
    <row r="464">
      <c r="A464" s="86"/>
      <c r="B464" s="133"/>
      <c r="C464" s="86"/>
    </row>
    <row r="465">
      <c r="A465" s="86"/>
      <c r="B465" s="133"/>
      <c r="C465" s="86"/>
    </row>
    <row r="466">
      <c r="A466" s="86"/>
      <c r="B466" s="133"/>
      <c r="C466" s="86"/>
    </row>
    <row r="467">
      <c r="A467" s="86"/>
      <c r="B467" s="133"/>
      <c r="C467" s="86"/>
    </row>
    <row r="468">
      <c r="A468" s="86"/>
      <c r="B468" s="133"/>
      <c r="C468" s="86"/>
    </row>
    <row r="469">
      <c r="A469" s="86"/>
      <c r="B469" s="133"/>
      <c r="C469" s="86"/>
    </row>
    <row r="470">
      <c r="A470" s="86"/>
      <c r="B470" s="133"/>
      <c r="C470" s="86"/>
    </row>
    <row r="471">
      <c r="A471" s="86"/>
      <c r="B471" s="133"/>
      <c r="C471" s="86"/>
    </row>
    <row r="472">
      <c r="A472" s="86"/>
      <c r="B472" s="133"/>
      <c r="C472" s="86"/>
    </row>
    <row r="473">
      <c r="A473" s="86"/>
      <c r="B473" s="133"/>
      <c r="C473" s="86"/>
    </row>
    <row r="474">
      <c r="A474" s="86"/>
      <c r="B474" s="133"/>
      <c r="C474" s="86"/>
    </row>
    <row r="475">
      <c r="A475" s="86"/>
      <c r="B475" s="133"/>
      <c r="C475" s="86"/>
    </row>
    <row r="476">
      <c r="A476" s="86"/>
      <c r="B476" s="133"/>
      <c r="C476" s="86"/>
    </row>
    <row r="477">
      <c r="A477" s="86"/>
      <c r="B477" s="133"/>
      <c r="C477" s="86"/>
    </row>
    <row r="478">
      <c r="A478" s="86"/>
      <c r="B478" s="133"/>
      <c r="C478" s="86"/>
    </row>
    <row r="479">
      <c r="A479" s="86"/>
      <c r="B479" s="133"/>
      <c r="C479" s="86"/>
    </row>
    <row r="480">
      <c r="A480" s="86"/>
      <c r="B480" s="133"/>
      <c r="C480" s="86"/>
    </row>
    <row r="481">
      <c r="A481" s="86"/>
      <c r="B481" s="133"/>
      <c r="C481" s="86"/>
    </row>
    <row r="482">
      <c r="A482" s="86"/>
      <c r="B482" s="133"/>
      <c r="C482" s="86"/>
    </row>
    <row r="483">
      <c r="A483" s="86"/>
      <c r="B483" s="133"/>
      <c r="C483" s="86"/>
    </row>
    <row r="484">
      <c r="A484" s="86"/>
      <c r="B484" s="133"/>
      <c r="C484" s="86"/>
    </row>
    <row r="485">
      <c r="A485" s="86"/>
      <c r="B485" s="133"/>
      <c r="C485" s="86"/>
    </row>
    <row r="486">
      <c r="A486" s="86"/>
      <c r="B486" s="133"/>
      <c r="C486" s="86"/>
    </row>
    <row r="487">
      <c r="A487" s="86"/>
      <c r="B487" s="133"/>
      <c r="C487" s="86"/>
    </row>
    <row r="488">
      <c r="A488" s="86"/>
      <c r="B488" s="133"/>
      <c r="C488" s="86"/>
    </row>
    <row r="489">
      <c r="A489" s="86"/>
      <c r="B489" s="133"/>
      <c r="C489" s="86"/>
    </row>
    <row r="490">
      <c r="A490" s="86"/>
      <c r="B490" s="133"/>
      <c r="C490" s="86"/>
    </row>
    <row r="491">
      <c r="A491" s="86"/>
      <c r="B491" s="133"/>
      <c r="C491" s="86"/>
    </row>
    <row r="492">
      <c r="A492" s="86"/>
      <c r="B492" s="133"/>
      <c r="C492" s="86"/>
    </row>
    <row r="493">
      <c r="A493" s="86"/>
      <c r="B493" s="133"/>
      <c r="C493" s="86"/>
    </row>
    <row r="494">
      <c r="A494" s="86"/>
      <c r="B494" s="133"/>
      <c r="C494" s="86"/>
    </row>
    <row r="495">
      <c r="A495" s="86"/>
      <c r="B495" s="133"/>
      <c r="C495" s="86"/>
    </row>
    <row r="496">
      <c r="A496" s="86"/>
      <c r="B496" s="133"/>
      <c r="C496" s="86"/>
    </row>
    <row r="497">
      <c r="A497" s="86"/>
      <c r="B497" s="133"/>
      <c r="C497" s="86"/>
    </row>
    <row r="498">
      <c r="A498" s="86"/>
      <c r="B498" s="133"/>
      <c r="C498" s="86"/>
    </row>
    <row r="499">
      <c r="A499" s="86"/>
      <c r="B499" s="133"/>
      <c r="C499" s="86"/>
    </row>
    <row r="500">
      <c r="A500" s="86"/>
      <c r="B500" s="133"/>
      <c r="C500" s="86"/>
    </row>
    <row r="501">
      <c r="A501" s="86"/>
      <c r="B501" s="133"/>
      <c r="C501" s="86"/>
    </row>
    <row r="502">
      <c r="A502" s="86"/>
      <c r="B502" s="133"/>
      <c r="C502" s="86"/>
    </row>
    <row r="503">
      <c r="A503" s="86"/>
      <c r="B503" s="133"/>
      <c r="C503" s="86"/>
    </row>
    <row r="504">
      <c r="A504" s="86"/>
      <c r="B504" s="133"/>
      <c r="C504" s="86"/>
    </row>
    <row r="505">
      <c r="A505" s="86"/>
      <c r="B505" s="133"/>
      <c r="C505" s="86"/>
    </row>
    <row r="506">
      <c r="A506" s="86"/>
      <c r="B506" s="133"/>
      <c r="C506" s="86"/>
    </row>
    <row r="507">
      <c r="A507" s="86"/>
      <c r="B507" s="133"/>
      <c r="C507" s="86"/>
    </row>
    <row r="508">
      <c r="A508" s="86"/>
      <c r="B508" s="133"/>
      <c r="C508" s="86"/>
    </row>
    <row r="509">
      <c r="A509" s="86"/>
      <c r="B509" s="133"/>
      <c r="C509" s="86"/>
    </row>
    <row r="510">
      <c r="A510" s="86"/>
      <c r="B510" s="133"/>
      <c r="C510" s="86"/>
    </row>
    <row r="511">
      <c r="A511" s="86"/>
      <c r="B511" s="133"/>
      <c r="C511" s="86"/>
    </row>
    <row r="512">
      <c r="A512" s="86"/>
      <c r="B512" s="133"/>
      <c r="C512" s="86"/>
    </row>
    <row r="513">
      <c r="A513" s="86"/>
      <c r="B513" s="133"/>
      <c r="C513" s="86"/>
    </row>
    <row r="514">
      <c r="A514" s="86"/>
      <c r="B514" s="133"/>
      <c r="C514" s="86"/>
    </row>
    <row r="515">
      <c r="A515" s="86"/>
      <c r="B515" s="133"/>
      <c r="C515" s="86"/>
    </row>
    <row r="516">
      <c r="A516" s="86"/>
      <c r="B516" s="133"/>
      <c r="C516" s="86"/>
    </row>
    <row r="517">
      <c r="A517" s="86"/>
      <c r="B517" s="133"/>
      <c r="C517" s="86"/>
    </row>
    <row r="518">
      <c r="A518" s="86"/>
      <c r="B518" s="133"/>
      <c r="C518" s="86"/>
    </row>
    <row r="519">
      <c r="A519" s="86"/>
      <c r="B519" s="133"/>
      <c r="C519" s="86"/>
    </row>
    <row r="520">
      <c r="A520" s="86"/>
      <c r="B520" s="133"/>
      <c r="C520" s="86"/>
    </row>
    <row r="521">
      <c r="A521" s="86"/>
      <c r="B521" s="133"/>
      <c r="C521" s="86"/>
    </row>
    <row r="522">
      <c r="A522" s="86"/>
      <c r="B522" s="133"/>
      <c r="C522" s="86"/>
    </row>
    <row r="523">
      <c r="A523" s="86"/>
      <c r="B523" s="133"/>
      <c r="C523" s="86"/>
    </row>
    <row r="524">
      <c r="A524" s="86"/>
      <c r="B524" s="133"/>
      <c r="C524" s="86"/>
    </row>
    <row r="525">
      <c r="A525" s="86"/>
      <c r="B525" s="133"/>
      <c r="C525" s="86"/>
    </row>
    <row r="526">
      <c r="A526" s="86"/>
      <c r="B526" s="133"/>
      <c r="C526" s="86"/>
    </row>
    <row r="527">
      <c r="A527" s="86"/>
      <c r="B527" s="133"/>
      <c r="C527" s="86"/>
    </row>
    <row r="528">
      <c r="A528" s="86"/>
      <c r="B528" s="133"/>
      <c r="C528" s="86"/>
    </row>
    <row r="529">
      <c r="A529" s="86"/>
      <c r="B529" s="133"/>
      <c r="C529" s="86"/>
    </row>
    <row r="530">
      <c r="A530" s="86"/>
      <c r="B530" s="133"/>
      <c r="C530" s="86"/>
    </row>
    <row r="531">
      <c r="A531" s="86"/>
      <c r="B531" s="133"/>
      <c r="C531" s="86"/>
    </row>
    <row r="532">
      <c r="A532" s="86"/>
      <c r="B532" s="133"/>
      <c r="C532" s="86"/>
    </row>
    <row r="533">
      <c r="A533" s="86"/>
      <c r="B533" s="133"/>
      <c r="C533" s="86"/>
    </row>
    <row r="534">
      <c r="A534" s="86"/>
      <c r="B534" s="133"/>
      <c r="C534" s="86"/>
    </row>
    <row r="535">
      <c r="A535" s="86"/>
      <c r="B535" s="133"/>
      <c r="C535" s="86"/>
    </row>
    <row r="536">
      <c r="A536" s="86"/>
      <c r="B536" s="133"/>
      <c r="C536" s="86"/>
    </row>
    <row r="537">
      <c r="A537" s="86"/>
      <c r="B537" s="133"/>
      <c r="C537" s="86"/>
    </row>
    <row r="538">
      <c r="A538" s="86"/>
      <c r="B538" s="133"/>
      <c r="C538" s="86"/>
    </row>
    <row r="539">
      <c r="A539" s="86"/>
      <c r="B539" s="133"/>
      <c r="C539" s="86"/>
    </row>
    <row r="540">
      <c r="A540" s="86"/>
      <c r="B540" s="133"/>
      <c r="C540" s="86"/>
    </row>
    <row r="541">
      <c r="A541" s="86"/>
      <c r="B541" s="133"/>
      <c r="C541" s="86"/>
    </row>
    <row r="542">
      <c r="A542" s="86"/>
      <c r="B542" s="133"/>
      <c r="C542" s="86"/>
    </row>
    <row r="543">
      <c r="A543" s="86"/>
      <c r="B543" s="133"/>
      <c r="C543" s="86"/>
    </row>
    <row r="544">
      <c r="A544" s="86"/>
      <c r="B544" s="133"/>
      <c r="C544" s="86"/>
    </row>
    <row r="545">
      <c r="A545" s="86"/>
      <c r="B545" s="133"/>
      <c r="C545" s="86"/>
    </row>
    <row r="546">
      <c r="A546" s="86"/>
      <c r="B546" s="133"/>
      <c r="C546" s="86"/>
    </row>
    <row r="547">
      <c r="A547" s="86"/>
      <c r="B547" s="133"/>
      <c r="C547" s="86"/>
    </row>
    <row r="548">
      <c r="A548" s="86"/>
      <c r="B548" s="133"/>
      <c r="C548" s="86"/>
    </row>
    <row r="549">
      <c r="A549" s="86"/>
      <c r="B549" s="133"/>
      <c r="C549" s="86"/>
    </row>
    <row r="550">
      <c r="A550" s="86"/>
      <c r="B550" s="133"/>
      <c r="C550" s="86"/>
    </row>
    <row r="551">
      <c r="A551" s="86"/>
      <c r="B551" s="133"/>
      <c r="C551" s="86"/>
    </row>
    <row r="552">
      <c r="A552" s="86"/>
      <c r="B552" s="133"/>
      <c r="C552" s="86"/>
    </row>
    <row r="553">
      <c r="A553" s="86"/>
      <c r="B553" s="133"/>
      <c r="C553" s="86"/>
    </row>
    <row r="554">
      <c r="A554" s="86"/>
      <c r="B554" s="133"/>
      <c r="C554" s="86"/>
    </row>
    <row r="555">
      <c r="A555" s="86"/>
      <c r="B555" s="133"/>
      <c r="C555" s="86"/>
    </row>
    <row r="556">
      <c r="A556" s="86"/>
      <c r="B556" s="133"/>
      <c r="C556" s="86"/>
    </row>
    <row r="557">
      <c r="A557" s="86"/>
      <c r="B557" s="133"/>
      <c r="C557" s="86"/>
    </row>
    <row r="558">
      <c r="A558" s="86"/>
      <c r="B558" s="133"/>
      <c r="C558" s="86"/>
    </row>
    <row r="559">
      <c r="A559" s="86"/>
      <c r="B559" s="133"/>
      <c r="C559" s="86"/>
    </row>
    <row r="560">
      <c r="A560" s="86"/>
      <c r="B560" s="133"/>
      <c r="C560" s="86"/>
    </row>
    <row r="561">
      <c r="A561" s="86"/>
      <c r="B561" s="133"/>
      <c r="C561" s="86"/>
    </row>
    <row r="562">
      <c r="A562" s="86"/>
      <c r="B562" s="133"/>
      <c r="C562" s="86"/>
    </row>
    <row r="563">
      <c r="A563" s="86"/>
      <c r="B563" s="133"/>
      <c r="C563" s="86"/>
    </row>
    <row r="564">
      <c r="A564" s="86"/>
      <c r="B564" s="133"/>
      <c r="C564" s="86"/>
    </row>
    <row r="565">
      <c r="A565" s="86"/>
      <c r="B565" s="133"/>
      <c r="C565" s="86"/>
    </row>
    <row r="566">
      <c r="A566" s="86"/>
      <c r="B566" s="133"/>
      <c r="C566" s="86"/>
    </row>
    <row r="567">
      <c r="A567" s="86"/>
      <c r="B567" s="133"/>
      <c r="C567" s="86"/>
    </row>
    <row r="568">
      <c r="A568" s="86"/>
      <c r="B568" s="133"/>
      <c r="C568" s="86"/>
    </row>
    <row r="569">
      <c r="A569" s="86"/>
      <c r="B569" s="133"/>
      <c r="C569" s="86"/>
    </row>
    <row r="570">
      <c r="A570" s="86"/>
      <c r="B570" s="133"/>
      <c r="C570" s="86"/>
    </row>
    <row r="571">
      <c r="A571" s="86"/>
      <c r="B571" s="133"/>
      <c r="C571" s="86"/>
    </row>
    <row r="572">
      <c r="A572" s="86"/>
      <c r="B572" s="133"/>
      <c r="C572" s="86"/>
    </row>
    <row r="573">
      <c r="A573" s="86"/>
      <c r="B573" s="133"/>
      <c r="C573" s="86"/>
    </row>
    <row r="574">
      <c r="A574" s="86"/>
      <c r="B574" s="133"/>
      <c r="C574" s="86"/>
    </row>
    <row r="575">
      <c r="A575" s="86"/>
      <c r="B575" s="133"/>
      <c r="C575" s="86"/>
    </row>
    <row r="576">
      <c r="A576" s="86"/>
      <c r="B576" s="133"/>
      <c r="C576" s="86"/>
    </row>
    <row r="577">
      <c r="A577" s="86"/>
      <c r="B577" s="133"/>
      <c r="C577" s="86"/>
    </row>
    <row r="578">
      <c r="A578" s="86"/>
      <c r="B578" s="133"/>
      <c r="C578" s="86"/>
    </row>
    <row r="579">
      <c r="A579" s="86"/>
      <c r="B579" s="133"/>
      <c r="C579" s="86"/>
    </row>
    <row r="580">
      <c r="A580" s="86"/>
      <c r="B580" s="133"/>
      <c r="C580" s="86"/>
    </row>
    <row r="581">
      <c r="A581" s="86"/>
      <c r="B581" s="133"/>
      <c r="C581" s="86"/>
    </row>
    <row r="582">
      <c r="A582" s="86"/>
      <c r="B582" s="133"/>
      <c r="C582" s="86"/>
    </row>
    <row r="583">
      <c r="A583" s="86"/>
      <c r="B583" s="133"/>
      <c r="C583" s="86"/>
    </row>
    <row r="584">
      <c r="A584" s="86"/>
      <c r="B584" s="133"/>
      <c r="C584" s="86"/>
    </row>
    <row r="585">
      <c r="A585" s="86"/>
      <c r="B585" s="133"/>
      <c r="C585" s="86"/>
    </row>
    <row r="586">
      <c r="A586" s="86"/>
      <c r="B586" s="133"/>
      <c r="C586" s="86"/>
    </row>
    <row r="587">
      <c r="A587" s="86"/>
      <c r="B587" s="133"/>
      <c r="C587" s="86"/>
    </row>
    <row r="588">
      <c r="A588" s="86"/>
      <c r="B588" s="133"/>
      <c r="C588" s="86"/>
    </row>
    <row r="589">
      <c r="A589" s="86"/>
      <c r="B589" s="133"/>
      <c r="C589" s="86"/>
    </row>
    <row r="590">
      <c r="A590" s="86"/>
      <c r="B590" s="133"/>
      <c r="C590" s="86"/>
    </row>
    <row r="591">
      <c r="A591" s="86"/>
      <c r="B591" s="133"/>
      <c r="C591" s="86"/>
    </row>
    <row r="592">
      <c r="A592" s="86"/>
      <c r="B592" s="133"/>
      <c r="C592" s="86"/>
    </row>
    <row r="593">
      <c r="A593" s="86"/>
      <c r="B593" s="133"/>
      <c r="C593" s="86"/>
    </row>
    <row r="594">
      <c r="A594" s="86"/>
      <c r="B594" s="133"/>
      <c r="C594" s="86"/>
    </row>
    <row r="595">
      <c r="A595" s="86"/>
      <c r="B595" s="133"/>
      <c r="C595" s="86"/>
    </row>
    <row r="596">
      <c r="A596" s="86"/>
      <c r="B596" s="133"/>
      <c r="C596" s="86"/>
    </row>
    <row r="597">
      <c r="A597" s="86"/>
      <c r="B597" s="133"/>
      <c r="C597" s="86"/>
    </row>
    <row r="598">
      <c r="A598" s="86"/>
      <c r="B598" s="133"/>
      <c r="C598" s="86"/>
    </row>
    <row r="599">
      <c r="A599" s="86"/>
      <c r="B599" s="133"/>
      <c r="C599" s="86"/>
    </row>
    <row r="600">
      <c r="A600" s="86"/>
      <c r="B600" s="133"/>
      <c r="C600" s="86"/>
    </row>
    <row r="601">
      <c r="A601" s="86"/>
      <c r="B601" s="133"/>
      <c r="C601" s="86"/>
    </row>
    <row r="602">
      <c r="A602" s="86"/>
      <c r="B602" s="133"/>
      <c r="C602" s="86"/>
    </row>
    <row r="603">
      <c r="A603" s="86"/>
      <c r="B603" s="133"/>
      <c r="C603" s="86"/>
    </row>
    <row r="604">
      <c r="A604" s="86"/>
      <c r="B604" s="133"/>
      <c r="C604" s="86"/>
    </row>
    <row r="605">
      <c r="A605" s="86"/>
      <c r="B605" s="133"/>
      <c r="C605" s="86"/>
    </row>
    <row r="606">
      <c r="A606" s="86"/>
      <c r="B606" s="133"/>
      <c r="C606" s="86"/>
    </row>
    <row r="607">
      <c r="A607" s="86"/>
      <c r="B607" s="133"/>
      <c r="C607" s="86"/>
    </row>
    <row r="608">
      <c r="A608" s="86"/>
      <c r="B608" s="133"/>
      <c r="C608" s="86"/>
    </row>
    <row r="609">
      <c r="A609" s="86"/>
      <c r="B609" s="133"/>
      <c r="C609" s="86"/>
    </row>
    <row r="610">
      <c r="A610" s="86"/>
      <c r="B610" s="133"/>
      <c r="C610" s="86"/>
    </row>
    <row r="611">
      <c r="A611" s="86"/>
      <c r="B611" s="133"/>
      <c r="C611" s="86"/>
    </row>
    <row r="612">
      <c r="A612" s="86"/>
      <c r="B612" s="133"/>
      <c r="C612" s="86"/>
    </row>
    <row r="613">
      <c r="A613" s="86"/>
      <c r="B613" s="133"/>
      <c r="C613" s="86"/>
    </row>
    <row r="614">
      <c r="A614" s="86"/>
      <c r="B614" s="133"/>
      <c r="C614" s="86"/>
    </row>
    <row r="615">
      <c r="A615" s="86"/>
      <c r="B615" s="133"/>
      <c r="C615" s="86"/>
    </row>
    <row r="616">
      <c r="A616" s="86"/>
      <c r="B616" s="133"/>
      <c r="C616" s="86"/>
    </row>
    <row r="617">
      <c r="A617" s="86"/>
      <c r="B617" s="133"/>
      <c r="C617" s="86"/>
    </row>
    <row r="618">
      <c r="A618" s="86"/>
      <c r="B618" s="133"/>
      <c r="C618" s="86"/>
    </row>
    <row r="619">
      <c r="A619" s="86"/>
      <c r="B619" s="133"/>
      <c r="C619" s="86"/>
    </row>
    <row r="620">
      <c r="A620" s="86"/>
      <c r="B620" s="133"/>
      <c r="C620" s="86"/>
    </row>
    <row r="621">
      <c r="A621" s="86"/>
      <c r="B621" s="133"/>
      <c r="C621" s="86"/>
    </row>
    <row r="622">
      <c r="A622" s="86"/>
      <c r="B622" s="133"/>
      <c r="C622" s="86"/>
    </row>
    <row r="623">
      <c r="A623" s="86"/>
      <c r="B623" s="133"/>
      <c r="C623" s="86"/>
    </row>
    <row r="624">
      <c r="A624" s="86"/>
      <c r="B624" s="133"/>
      <c r="C624" s="86"/>
    </row>
    <row r="625">
      <c r="A625" s="86"/>
      <c r="B625" s="133"/>
      <c r="C625" s="86"/>
    </row>
    <row r="626">
      <c r="A626" s="86"/>
      <c r="B626" s="133"/>
      <c r="C626" s="86"/>
    </row>
    <row r="627">
      <c r="A627" s="86"/>
      <c r="B627" s="133"/>
      <c r="C627" s="86"/>
    </row>
    <row r="628">
      <c r="A628" s="86"/>
      <c r="B628" s="133"/>
      <c r="C628" s="86"/>
    </row>
    <row r="629">
      <c r="A629" s="86"/>
      <c r="B629" s="133"/>
      <c r="C629" s="86"/>
    </row>
    <row r="630">
      <c r="A630" s="86"/>
      <c r="B630" s="133"/>
      <c r="C630" s="86"/>
    </row>
    <row r="631">
      <c r="A631" s="86"/>
      <c r="B631" s="133"/>
      <c r="C631" s="86"/>
    </row>
    <row r="632">
      <c r="A632" s="86"/>
      <c r="B632" s="133"/>
      <c r="C632" s="86"/>
    </row>
    <row r="633">
      <c r="A633" s="86"/>
      <c r="B633" s="133"/>
      <c r="C633" s="86"/>
    </row>
    <row r="634">
      <c r="A634" s="86"/>
      <c r="B634" s="133"/>
      <c r="C634" s="86"/>
    </row>
    <row r="635">
      <c r="A635" s="86"/>
      <c r="B635" s="133"/>
      <c r="C635" s="86"/>
    </row>
    <row r="636">
      <c r="A636" s="86"/>
      <c r="B636" s="133"/>
      <c r="C636" s="86"/>
    </row>
    <row r="637">
      <c r="A637" s="86"/>
      <c r="B637" s="133"/>
      <c r="C637" s="86"/>
    </row>
    <row r="638">
      <c r="A638" s="86"/>
      <c r="B638" s="133"/>
      <c r="C638" s="86"/>
    </row>
    <row r="639">
      <c r="A639" s="86"/>
      <c r="B639" s="133"/>
      <c r="C639" s="86"/>
    </row>
    <row r="640">
      <c r="A640" s="86"/>
      <c r="B640" s="133"/>
      <c r="C640" s="86"/>
    </row>
    <row r="641">
      <c r="A641" s="86"/>
      <c r="B641" s="133"/>
      <c r="C641" s="86"/>
    </row>
    <row r="642">
      <c r="A642" s="86"/>
      <c r="B642" s="133"/>
      <c r="C642" s="86"/>
    </row>
    <row r="643">
      <c r="A643" s="86"/>
      <c r="B643" s="133"/>
      <c r="C643" s="86"/>
    </row>
    <row r="644">
      <c r="A644" s="86"/>
      <c r="B644" s="133"/>
      <c r="C644" s="86"/>
    </row>
    <row r="645">
      <c r="A645" s="86"/>
      <c r="B645" s="133"/>
      <c r="C645" s="86"/>
    </row>
    <row r="646">
      <c r="A646" s="86"/>
      <c r="B646" s="133"/>
      <c r="C646" s="86"/>
    </row>
    <row r="647">
      <c r="A647" s="86"/>
      <c r="B647" s="133"/>
      <c r="C647" s="86"/>
    </row>
    <row r="648">
      <c r="A648" s="86"/>
      <c r="B648" s="133"/>
      <c r="C648" s="86"/>
    </row>
    <row r="649">
      <c r="A649" s="86"/>
      <c r="B649" s="133"/>
      <c r="C649" s="86"/>
    </row>
    <row r="650">
      <c r="A650" s="86"/>
      <c r="B650" s="133"/>
      <c r="C650" s="86"/>
    </row>
    <row r="651">
      <c r="A651" s="86"/>
      <c r="B651" s="133"/>
      <c r="C651" s="86"/>
    </row>
    <row r="652">
      <c r="A652" s="86"/>
      <c r="B652" s="133"/>
      <c r="C652" s="86"/>
    </row>
    <row r="653">
      <c r="A653" s="86"/>
      <c r="B653" s="133"/>
      <c r="C653" s="86"/>
    </row>
    <row r="654">
      <c r="A654" s="86"/>
      <c r="B654" s="133"/>
      <c r="C654" s="86"/>
    </row>
    <row r="655">
      <c r="A655" s="86"/>
      <c r="B655" s="133"/>
      <c r="C655" s="86"/>
    </row>
    <row r="656">
      <c r="A656" s="86"/>
      <c r="B656" s="133"/>
      <c r="C656" s="86"/>
    </row>
    <row r="657">
      <c r="A657" s="86"/>
      <c r="B657" s="133"/>
      <c r="C657" s="86"/>
    </row>
    <row r="658">
      <c r="A658" s="86"/>
      <c r="B658" s="133"/>
      <c r="C658" s="86"/>
    </row>
    <row r="659">
      <c r="A659" s="86"/>
      <c r="B659" s="133"/>
      <c r="C659" s="86"/>
    </row>
    <row r="660">
      <c r="A660" s="86"/>
      <c r="B660" s="133"/>
      <c r="C660" s="86"/>
    </row>
    <row r="661">
      <c r="A661" s="86"/>
      <c r="B661" s="133"/>
      <c r="C661" s="86"/>
    </row>
    <row r="662">
      <c r="A662" s="86"/>
      <c r="B662" s="133"/>
      <c r="C662" s="86"/>
    </row>
    <row r="663">
      <c r="A663" s="86"/>
      <c r="B663" s="133"/>
      <c r="C663" s="86"/>
    </row>
    <row r="664">
      <c r="A664" s="86"/>
      <c r="B664" s="133"/>
      <c r="C664" s="86"/>
    </row>
    <row r="665">
      <c r="A665" s="86"/>
      <c r="B665" s="133"/>
      <c r="C665" s="86"/>
    </row>
    <row r="666">
      <c r="A666" s="86"/>
      <c r="B666" s="133"/>
      <c r="C666" s="86"/>
    </row>
    <row r="667">
      <c r="A667" s="86"/>
      <c r="B667" s="133"/>
      <c r="C667" s="86"/>
    </row>
    <row r="668">
      <c r="A668" s="86"/>
      <c r="B668" s="133"/>
      <c r="C668" s="86"/>
    </row>
    <row r="669">
      <c r="A669" s="86"/>
      <c r="B669" s="133"/>
      <c r="C669" s="86"/>
    </row>
    <row r="670">
      <c r="A670" s="86"/>
      <c r="B670" s="133"/>
      <c r="C670" s="86"/>
    </row>
    <row r="671">
      <c r="A671" s="86"/>
      <c r="B671" s="133"/>
      <c r="C671" s="86"/>
    </row>
    <row r="672">
      <c r="A672" s="86"/>
      <c r="B672" s="133"/>
      <c r="C672" s="86"/>
    </row>
    <row r="673">
      <c r="A673" s="86"/>
      <c r="B673" s="133"/>
      <c r="C673" s="86"/>
    </row>
    <row r="674">
      <c r="A674" s="86"/>
      <c r="B674" s="133"/>
      <c r="C674" s="86"/>
    </row>
    <row r="675">
      <c r="A675" s="86"/>
      <c r="B675" s="133"/>
      <c r="C675" s="86"/>
    </row>
    <row r="676">
      <c r="A676" s="86"/>
      <c r="B676" s="133"/>
      <c r="C676" s="86"/>
    </row>
    <row r="677">
      <c r="A677" s="86"/>
      <c r="B677" s="133"/>
      <c r="C677" s="86"/>
    </row>
    <row r="678">
      <c r="A678" s="86"/>
      <c r="B678" s="133"/>
      <c r="C678" s="86"/>
    </row>
    <row r="679">
      <c r="A679" s="86"/>
      <c r="B679" s="133"/>
      <c r="C679" s="86"/>
    </row>
    <row r="680">
      <c r="A680" s="86"/>
      <c r="B680" s="133"/>
      <c r="C680" s="86"/>
    </row>
    <row r="681">
      <c r="A681" s="86"/>
      <c r="B681" s="133"/>
      <c r="C681" s="86"/>
    </row>
    <row r="682">
      <c r="A682" s="86"/>
      <c r="B682" s="133"/>
      <c r="C682" s="86"/>
    </row>
    <row r="683">
      <c r="A683" s="86"/>
      <c r="B683" s="133"/>
      <c r="C683" s="86"/>
    </row>
    <row r="684">
      <c r="A684" s="86"/>
      <c r="B684" s="133"/>
      <c r="C684" s="86"/>
    </row>
    <row r="685">
      <c r="A685" s="86"/>
      <c r="B685" s="133"/>
      <c r="C685" s="86"/>
    </row>
    <row r="686">
      <c r="A686" s="86"/>
      <c r="B686" s="133"/>
      <c r="C686" s="86"/>
    </row>
    <row r="687">
      <c r="A687" s="86"/>
      <c r="B687" s="133"/>
      <c r="C687" s="86"/>
    </row>
    <row r="688">
      <c r="A688" s="86"/>
      <c r="B688" s="133"/>
      <c r="C688" s="86"/>
    </row>
    <row r="689">
      <c r="A689" s="86"/>
      <c r="B689" s="133"/>
      <c r="C689" s="86"/>
    </row>
    <row r="690">
      <c r="A690" s="86"/>
      <c r="B690" s="133"/>
      <c r="C690" s="86"/>
    </row>
    <row r="691">
      <c r="A691" s="86"/>
      <c r="B691" s="133"/>
      <c r="C691" s="86"/>
    </row>
    <row r="692">
      <c r="A692" s="86"/>
      <c r="B692" s="133"/>
      <c r="C692" s="86"/>
    </row>
    <row r="693">
      <c r="A693" s="86"/>
      <c r="B693" s="133"/>
      <c r="C693" s="86"/>
    </row>
    <row r="694">
      <c r="A694" s="86"/>
      <c r="B694" s="133"/>
      <c r="C694" s="86"/>
    </row>
    <row r="695">
      <c r="A695" s="86"/>
      <c r="B695" s="133"/>
      <c r="C695" s="86"/>
    </row>
    <row r="696">
      <c r="A696" s="86"/>
      <c r="B696" s="133"/>
      <c r="C696" s="86"/>
    </row>
    <row r="697">
      <c r="A697" s="86"/>
      <c r="B697" s="133"/>
      <c r="C697" s="86"/>
    </row>
    <row r="698">
      <c r="A698" s="86"/>
      <c r="B698" s="133"/>
      <c r="C698" s="86"/>
    </row>
    <row r="699">
      <c r="A699" s="86"/>
      <c r="B699" s="133"/>
      <c r="C699" s="86"/>
    </row>
    <row r="700">
      <c r="A700" s="86"/>
      <c r="B700" s="133"/>
      <c r="C700" s="86"/>
    </row>
    <row r="701">
      <c r="A701" s="86"/>
      <c r="B701" s="133"/>
      <c r="C701" s="86"/>
    </row>
    <row r="702">
      <c r="A702" s="86"/>
      <c r="B702" s="133"/>
      <c r="C702" s="86"/>
    </row>
    <row r="703">
      <c r="A703" s="86"/>
      <c r="B703" s="133"/>
      <c r="C703" s="86"/>
    </row>
    <row r="704">
      <c r="A704" s="86"/>
      <c r="B704" s="133"/>
      <c r="C704" s="86"/>
    </row>
    <row r="705">
      <c r="A705" s="86"/>
      <c r="B705" s="133"/>
      <c r="C705" s="86"/>
    </row>
    <row r="706">
      <c r="A706" s="86"/>
      <c r="B706" s="133"/>
      <c r="C706" s="86"/>
    </row>
    <row r="707">
      <c r="A707" s="86"/>
      <c r="B707" s="133"/>
      <c r="C707" s="86"/>
    </row>
    <row r="708">
      <c r="A708" s="86"/>
      <c r="B708" s="133"/>
      <c r="C708" s="86"/>
    </row>
    <row r="709">
      <c r="A709" s="86"/>
      <c r="B709" s="133"/>
      <c r="C709" s="86"/>
    </row>
    <row r="710">
      <c r="A710" s="86"/>
      <c r="B710" s="133"/>
      <c r="C710" s="86"/>
    </row>
    <row r="711">
      <c r="A711" s="86"/>
      <c r="B711" s="133"/>
      <c r="C711" s="86"/>
    </row>
    <row r="712">
      <c r="A712" s="86"/>
      <c r="B712" s="133"/>
      <c r="C712" s="86"/>
    </row>
    <row r="713">
      <c r="A713" s="86"/>
      <c r="B713" s="133"/>
      <c r="C713" s="86"/>
    </row>
    <row r="714">
      <c r="A714" s="86"/>
      <c r="B714" s="133"/>
      <c r="C714" s="86"/>
    </row>
    <row r="715">
      <c r="A715" s="86"/>
      <c r="B715" s="133"/>
      <c r="C715" s="86"/>
    </row>
    <row r="716">
      <c r="A716" s="86"/>
      <c r="B716" s="133"/>
      <c r="C716" s="86"/>
    </row>
    <row r="717">
      <c r="A717" s="86"/>
      <c r="B717" s="133"/>
      <c r="C717" s="86"/>
    </row>
    <row r="718">
      <c r="A718" s="86"/>
      <c r="B718" s="133"/>
      <c r="C718" s="86"/>
    </row>
    <row r="719">
      <c r="A719" s="86"/>
      <c r="B719" s="133"/>
      <c r="C719" s="86"/>
    </row>
    <row r="720">
      <c r="A720" s="86"/>
      <c r="B720" s="133"/>
      <c r="C720" s="86"/>
    </row>
    <row r="721">
      <c r="A721" s="86"/>
      <c r="B721" s="133"/>
      <c r="C721" s="86"/>
    </row>
    <row r="722">
      <c r="A722" s="86"/>
      <c r="B722" s="133"/>
      <c r="C722" s="86"/>
    </row>
    <row r="723">
      <c r="A723" s="86"/>
      <c r="B723" s="133"/>
      <c r="C723" s="86"/>
    </row>
    <row r="724">
      <c r="A724" s="86"/>
      <c r="B724" s="133"/>
      <c r="C724" s="86"/>
    </row>
    <row r="725">
      <c r="A725" s="86"/>
      <c r="B725" s="133"/>
      <c r="C725" s="86"/>
    </row>
    <row r="726">
      <c r="A726" s="86"/>
      <c r="B726" s="133"/>
      <c r="C726" s="86"/>
    </row>
    <row r="727">
      <c r="A727" s="86"/>
      <c r="B727" s="133"/>
      <c r="C727" s="86"/>
    </row>
    <row r="728">
      <c r="A728" s="86"/>
      <c r="B728" s="133"/>
      <c r="C728" s="86"/>
    </row>
    <row r="729">
      <c r="A729" s="86"/>
      <c r="B729" s="133"/>
      <c r="C729" s="86"/>
    </row>
    <row r="730">
      <c r="A730" s="86"/>
      <c r="B730" s="133"/>
      <c r="C730" s="86"/>
    </row>
    <row r="731">
      <c r="A731" s="86"/>
      <c r="B731" s="133"/>
      <c r="C731" s="86"/>
    </row>
    <row r="732">
      <c r="A732" s="86"/>
      <c r="B732" s="133"/>
      <c r="C732" s="86"/>
    </row>
    <row r="733">
      <c r="A733" s="86"/>
      <c r="B733" s="133"/>
      <c r="C733" s="86"/>
    </row>
    <row r="734">
      <c r="A734" s="86"/>
      <c r="B734" s="133"/>
      <c r="C734" s="86"/>
    </row>
    <row r="735">
      <c r="A735" s="86"/>
      <c r="B735" s="133"/>
      <c r="C735" s="86"/>
    </row>
    <row r="736">
      <c r="A736" s="86"/>
      <c r="B736" s="133"/>
      <c r="C736" s="86"/>
    </row>
    <row r="737">
      <c r="A737" s="86"/>
      <c r="B737" s="133"/>
      <c r="C737" s="86"/>
    </row>
    <row r="738">
      <c r="A738" s="86"/>
      <c r="B738" s="133"/>
      <c r="C738" s="86"/>
    </row>
    <row r="739">
      <c r="A739" s="86"/>
      <c r="B739" s="133"/>
      <c r="C739" s="86"/>
    </row>
    <row r="740">
      <c r="A740" s="86"/>
      <c r="B740" s="133"/>
      <c r="C740" s="86"/>
    </row>
    <row r="741">
      <c r="A741" s="86"/>
      <c r="B741" s="133"/>
      <c r="C741" s="86"/>
    </row>
    <row r="742">
      <c r="A742" s="86"/>
      <c r="B742" s="133"/>
      <c r="C742" s="86"/>
    </row>
    <row r="743">
      <c r="A743" s="86"/>
      <c r="B743" s="133"/>
      <c r="C743" s="86"/>
    </row>
    <row r="744">
      <c r="A744" s="86"/>
      <c r="B744" s="133"/>
      <c r="C744" s="86"/>
    </row>
    <row r="745">
      <c r="A745" s="86"/>
      <c r="B745" s="133"/>
      <c r="C745" s="86"/>
    </row>
    <row r="746">
      <c r="A746" s="86"/>
      <c r="B746" s="133"/>
      <c r="C746" s="86"/>
    </row>
    <row r="747">
      <c r="A747" s="86"/>
      <c r="B747" s="133"/>
      <c r="C747" s="86"/>
    </row>
    <row r="748">
      <c r="A748" s="86"/>
      <c r="B748" s="133"/>
      <c r="C748" s="86"/>
    </row>
    <row r="749">
      <c r="A749" s="86"/>
      <c r="B749" s="133"/>
      <c r="C749" s="86"/>
    </row>
    <row r="750">
      <c r="A750" s="86"/>
      <c r="B750" s="133"/>
      <c r="C750" s="86"/>
    </row>
    <row r="751">
      <c r="A751" s="86"/>
      <c r="B751" s="133"/>
      <c r="C751" s="86"/>
    </row>
    <row r="752">
      <c r="A752" s="86"/>
      <c r="B752" s="133"/>
      <c r="C752" s="86"/>
    </row>
    <row r="753">
      <c r="A753" s="86"/>
      <c r="B753" s="133"/>
      <c r="C753" s="86"/>
    </row>
    <row r="754">
      <c r="A754" s="86"/>
      <c r="B754" s="133"/>
      <c r="C754" s="86"/>
    </row>
    <row r="755">
      <c r="A755" s="86"/>
      <c r="B755" s="133"/>
      <c r="C755" s="86"/>
    </row>
    <row r="756">
      <c r="A756" s="86"/>
      <c r="B756" s="133"/>
      <c r="C756" s="86"/>
    </row>
    <row r="757">
      <c r="A757" s="86"/>
      <c r="B757" s="133"/>
      <c r="C757" s="86"/>
    </row>
    <row r="758">
      <c r="A758" s="86"/>
      <c r="B758" s="133"/>
      <c r="C758" s="86"/>
    </row>
    <row r="759">
      <c r="A759" s="86"/>
      <c r="B759" s="133"/>
      <c r="C759" s="86"/>
    </row>
    <row r="760">
      <c r="A760" s="86"/>
      <c r="B760" s="133"/>
      <c r="C760" s="86"/>
    </row>
    <row r="761">
      <c r="A761" s="86"/>
      <c r="B761" s="133"/>
      <c r="C761" s="86"/>
    </row>
    <row r="762">
      <c r="A762" s="86"/>
      <c r="B762" s="133"/>
      <c r="C762" s="86"/>
    </row>
    <row r="763">
      <c r="A763" s="86"/>
      <c r="B763" s="133"/>
      <c r="C763" s="86"/>
    </row>
    <row r="764">
      <c r="A764" s="86"/>
      <c r="B764" s="133"/>
      <c r="C764" s="86"/>
    </row>
    <row r="765">
      <c r="A765" s="86"/>
      <c r="B765" s="133"/>
      <c r="C765" s="86"/>
    </row>
    <row r="766">
      <c r="A766" s="86"/>
      <c r="B766" s="133"/>
      <c r="C766" s="86"/>
    </row>
    <row r="767">
      <c r="A767" s="86"/>
      <c r="B767" s="133"/>
      <c r="C767" s="86"/>
    </row>
    <row r="768">
      <c r="A768" s="86"/>
      <c r="B768" s="133"/>
      <c r="C768" s="86"/>
    </row>
    <row r="769">
      <c r="A769" s="86"/>
      <c r="B769" s="133"/>
      <c r="C769" s="86"/>
    </row>
    <row r="770">
      <c r="A770" s="86"/>
      <c r="B770" s="133"/>
      <c r="C770" s="86"/>
    </row>
    <row r="771">
      <c r="A771" s="86"/>
      <c r="B771" s="133"/>
      <c r="C771" s="86"/>
    </row>
    <row r="772">
      <c r="A772" s="86"/>
      <c r="B772" s="133"/>
      <c r="C772" s="86"/>
    </row>
    <row r="773">
      <c r="A773" s="86"/>
      <c r="B773" s="133"/>
      <c r="C773" s="86"/>
    </row>
    <row r="774">
      <c r="A774" s="86"/>
      <c r="B774" s="133"/>
      <c r="C774" s="86"/>
    </row>
    <row r="775">
      <c r="A775" s="86"/>
      <c r="B775" s="133"/>
      <c r="C775" s="86"/>
    </row>
    <row r="776">
      <c r="A776" s="86"/>
      <c r="B776" s="133"/>
      <c r="C776" s="86"/>
    </row>
    <row r="777">
      <c r="A777" s="86"/>
      <c r="B777" s="133"/>
      <c r="C777" s="86"/>
    </row>
    <row r="778">
      <c r="A778" s="86"/>
      <c r="B778" s="133"/>
      <c r="C778" s="86"/>
    </row>
    <row r="779">
      <c r="A779" s="86"/>
      <c r="B779" s="133"/>
      <c r="C779" s="86"/>
    </row>
    <row r="780">
      <c r="A780" s="86"/>
      <c r="B780" s="133"/>
      <c r="C780" s="86"/>
    </row>
    <row r="781">
      <c r="A781" s="86"/>
      <c r="B781" s="133"/>
      <c r="C781" s="86"/>
    </row>
    <row r="782">
      <c r="A782" s="86"/>
      <c r="B782" s="133"/>
      <c r="C782" s="86"/>
    </row>
    <row r="783">
      <c r="A783" s="86"/>
      <c r="B783" s="133"/>
      <c r="C783" s="86"/>
    </row>
    <row r="784">
      <c r="A784" s="86"/>
      <c r="B784" s="133"/>
      <c r="C784" s="86"/>
    </row>
    <row r="785">
      <c r="A785" s="86"/>
      <c r="B785" s="133"/>
      <c r="C785" s="86"/>
    </row>
    <row r="786">
      <c r="A786" s="86"/>
      <c r="B786" s="133"/>
      <c r="C786" s="86"/>
    </row>
    <row r="787">
      <c r="A787" s="86"/>
      <c r="B787" s="133"/>
      <c r="C787" s="86"/>
    </row>
    <row r="788">
      <c r="A788" s="86"/>
      <c r="B788" s="133"/>
      <c r="C788" s="86"/>
    </row>
    <row r="789">
      <c r="A789" s="86"/>
      <c r="B789" s="133"/>
      <c r="C789" s="86"/>
    </row>
    <row r="790">
      <c r="A790" s="86"/>
      <c r="B790" s="133"/>
      <c r="C790" s="86"/>
    </row>
    <row r="791">
      <c r="A791" s="86"/>
      <c r="B791" s="133"/>
      <c r="C791" s="86"/>
    </row>
    <row r="792">
      <c r="A792" s="86"/>
      <c r="B792" s="133"/>
      <c r="C792" s="86"/>
    </row>
    <row r="793">
      <c r="A793" s="86"/>
      <c r="B793" s="133"/>
      <c r="C793" s="86"/>
    </row>
    <row r="794">
      <c r="A794" s="86"/>
      <c r="B794" s="133"/>
      <c r="C794" s="86"/>
    </row>
    <row r="795">
      <c r="A795" s="86"/>
      <c r="B795" s="133"/>
      <c r="C795" s="86"/>
    </row>
    <row r="796">
      <c r="A796" s="86"/>
      <c r="B796" s="133"/>
      <c r="C796" s="86"/>
    </row>
    <row r="797">
      <c r="A797" s="86"/>
      <c r="B797" s="133"/>
      <c r="C797" s="86"/>
    </row>
    <row r="798">
      <c r="A798" s="86"/>
      <c r="B798" s="133"/>
      <c r="C798" s="86"/>
    </row>
    <row r="799">
      <c r="A799" s="86"/>
      <c r="B799" s="133"/>
      <c r="C799" s="86"/>
    </row>
    <row r="800">
      <c r="A800" s="86"/>
      <c r="B800" s="133"/>
      <c r="C800" s="86"/>
    </row>
    <row r="801">
      <c r="A801" s="86"/>
      <c r="B801" s="133"/>
      <c r="C801" s="86"/>
    </row>
    <row r="802">
      <c r="A802" s="86"/>
      <c r="B802" s="133"/>
      <c r="C802" s="86"/>
    </row>
    <row r="803">
      <c r="A803" s="86"/>
      <c r="B803" s="133"/>
      <c r="C803" s="86"/>
    </row>
    <row r="804">
      <c r="A804" s="86"/>
      <c r="B804" s="133"/>
      <c r="C804" s="86"/>
    </row>
    <row r="805">
      <c r="A805" s="86"/>
      <c r="B805" s="133"/>
      <c r="C805" s="86"/>
    </row>
    <row r="806">
      <c r="A806" s="86"/>
      <c r="B806" s="133"/>
      <c r="C806" s="86"/>
    </row>
    <row r="807">
      <c r="A807" s="86"/>
      <c r="B807" s="133"/>
      <c r="C807" s="86"/>
    </row>
    <row r="808">
      <c r="A808" s="86"/>
      <c r="B808" s="133"/>
      <c r="C808" s="86"/>
    </row>
    <row r="809">
      <c r="A809" s="86"/>
      <c r="B809" s="133"/>
      <c r="C809" s="86"/>
    </row>
    <row r="810">
      <c r="A810" s="86"/>
      <c r="B810" s="133"/>
      <c r="C810" s="86"/>
    </row>
    <row r="811">
      <c r="A811" s="86"/>
      <c r="B811" s="133"/>
      <c r="C811" s="86"/>
    </row>
    <row r="812">
      <c r="A812" s="86"/>
      <c r="B812" s="133"/>
      <c r="C812" s="86"/>
    </row>
    <row r="813">
      <c r="A813" s="86"/>
      <c r="B813" s="133"/>
      <c r="C813" s="86"/>
    </row>
    <row r="814">
      <c r="A814" s="86"/>
      <c r="B814" s="133"/>
      <c r="C814" s="86"/>
    </row>
    <row r="815">
      <c r="A815" s="86"/>
      <c r="B815" s="133"/>
      <c r="C815" s="86"/>
    </row>
    <row r="816">
      <c r="A816" s="86"/>
      <c r="B816" s="133"/>
      <c r="C816" s="86"/>
    </row>
    <row r="817">
      <c r="A817" s="86"/>
      <c r="B817" s="133"/>
      <c r="C817" s="86"/>
    </row>
    <row r="818">
      <c r="A818" s="86"/>
      <c r="B818" s="133"/>
      <c r="C818" s="86"/>
    </row>
    <row r="819">
      <c r="A819" s="86"/>
      <c r="B819" s="133"/>
      <c r="C819" s="86"/>
    </row>
    <row r="820">
      <c r="A820" s="86"/>
      <c r="B820" s="133"/>
      <c r="C820" s="86"/>
    </row>
    <row r="821">
      <c r="A821" s="86"/>
      <c r="B821" s="133"/>
      <c r="C821" s="86"/>
    </row>
    <row r="822">
      <c r="A822" s="86"/>
      <c r="B822" s="133"/>
      <c r="C822" s="86"/>
    </row>
    <row r="823">
      <c r="A823" s="86"/>
      <c r="B823" s="133"/>
      <c r="C823" s="86"/>
    </row>
    <row r="824">
      <c r="A824" s="86"/>
      <c r="B824" s="133"/>
      <c r="C824" s="86"/>
    </row>
    <row r="825">
      <c r="A825" s="86"/>
      <c r="B825" s="133"/>
      <c r="C825" s="86"/>
    </row>
    <row r="826">
      <c r="A826" s="86"/>
      <c r="B826" s="133"/>
      <c r="C826" s="86"/>
    </row>
    <row r="827">
      <c r="A827" s="86"/>
      <c r="B827" s="133"/>
      <c r="C827" s="86"/>
    </row>
    <row r="828">
      <c r="A828" s="86"/>
      <c r="B828" s="133"/>
      <c r="C828" s="86"/>
    </row>
    <row r="829">
      <c r="A829" s="86"/>
      <c r="B829" s="133"/>
      <c r="C829" s="86"/>
    </row>
    <row r="830">
      <c r="A830" s="86"/>
      <c r="B830" s="133"/>
      <c r="C830" s="86"/>
    </row>
    <row r="831">
      <c r="A831" s="86"/>
      <c r="B831" s="133"/>
      <c r="C831" s="86"/>
    </row>
    <row r="832">
      <c r="A832" s="86"/>
      <c r="B832" s="133"/>
      <c r="C832" s="86"/>
    </row>
    <row r="833">
      <c r="A833" s="86"/>
      <c r="B833" s="133"/>
      <c r="C833" s="86"/>
    </row>
    <row r="834">
      <c r="A834" s="86"/>
      <c r="B834" s="133"/>
      <c r="C834" s="86"/>
    </row>
    <row r="835">
      <c r="A835" s="86"/>
      <c r="B835" s="133"/>
      <c r="C835" s="86"/>
    </row>
    <row r="836">
      <c r="A836" s="86"/>
      <c r="B836" s="133"/>
      <c r="C836" s="86"/>
    </row>
    <row r="837">
      <c r="A837" s="86"/>
      <c r="B837" s="133"/>
      <c r="C837" s="86"/>
    </row>
    <row r="838">
      <c r="A838" s="86"/>
      <c r="B838" s="133"/>
      <c r="C838" s="86"/>
    </row>
    <row r="839">
      <c r="A839" s="86"/>
      <c r="B839" s="133"/>
      <c r="C839" s="86"/>
    </row>
    <row r="840">
      <c r="A840" s="86"/>
      <c r="B840" s="133"/>
      <c r="C840" s="86"/>
    </row>
    <row r="841">
      <c r="A841" s="86"/>
      <c r="B841" s="133"/>
      <c r="C841" s="86"/>
    </row>
    <row r="842">
      <c r="A842" s="86"/>
      <c r="B842" s="133"/>
      <c r="C842" s="86"/>
    </row>
    <row r="843">
      <c r="A843" s="86"/>
      <c r="B843" s="133"/>
      <c r="C843" s="86"/>
    </row>
    <row r="844">
      <c r="A844" s="86"/>
      <c r="B844" s="133"/>
      <c r="C844" s="86"/>
    </row>
    <row r="845">
      <c r="A845" s="86"/>
      <c r="B845" s="133"/>
      <c r="C845" s="86"/>
    </row>
    <row r="846">
      <c r="A846" s="86"/>
      <c r="B846" s="133"/>
      <c r="C846" s="86"/>
    </row>
    <row r="847">
      <c r="A847" s="86"/>
      <c r="B847" s="133"/>
      <c r="C847" s="86"/>
    </row>
    <row r="848">
      <c r="A848" s="86"/>
      <c r="B848" s="133"/>
      <c r="C848" s="86"/>
    </row>
    <row r="849">
      <c r="A849" s="86"/>
      <c r="B849" s="133"/>
      <c r="C849" s="86"/>
    </row>
    <row r="850">
      <c r="A850" s="86"/>
      <c r="B850" s="133"/>
      <c r="C850" s="86"/>
    </row>
    <row r="851">
      <c r="A851" s="86"/>
      <c r="B851" s="133"/>
      <c r="C851" s="86"/>
    </row>
    <row r="852">
      <c r="A852" s="86"/>
      <c r="B852" s="133"/>
      <c r="C852" s="86"/>
    </row>
    <row r="853">
      <c r="A853" s="86"/>
      <c r="B853" s="133"/>
      <c r="C853" s="86"/>
    </row>
    <row r="854">
      <c r="A854" s="86"/>
      <c r="B854" s="133"/>
      <c r="C854" s="86"/>
    </row>
    <row r="855">
      <c r="A855" s="86"/>
      <c r="B855" s="133"/>
      <c r="C855" s="86"/>
    </row>
    <row r="856">
      <c r="A856" s="86"/>
      <c r="B856" s="133"/>
      <c r="C856" s="86"/>
    </row>
    <row r="857">
      <c r="A857" s="86"/>
      <c r="B857" s="133"/>
      <c r="C857" s="86"/>
    </row>
    <row r="858">
      <c r="A858" s="86"/>
      <c r="B858" s="133"/>
      <c r="C858" s="86"/>
    </row>
    <row r="859">
      <c r="A859" s="86"/>
      <c r="B859" s="133"/>
      <c r="C859" s="86"/>
    </row>
    <row r="860">
      <c r="A860" s="86"/>
      <c r="B860" s="133"/>
      <c r="C860" s="86"/>
    </row>
    <row r="861">
      <c r="A861" s="86"/>
      <c r="B861" s="133"/>
      <c r="C861" s="86"/>
    </row>
    <row r="862">
      <c r="A862" s="86"/>
      <c r="B862" s="133"/>
      <c r="C862" s="86"/>
    </row>
    <row r="863">
      <c r="A863" s="86"/>
      <c r="B863" s="133"/>
      <c r="C863" s="86"/>
    </row>
    <row r="864">
      <c r="A864" s="86"/>
      <c r="B864" s="133"/>
      <c r="C864" s="86"/>
    </row>
    <row r="865">
      <c r="A865" s="86"/>
      <c r="B865" s="133"/>
      <c r="C865" s="86"/>
    </row>
    <row r="866">
      <c r="A866" s="86"/>
      <c r="B866" s="133"/>
      <c r="C866" s="86"/>
    </row>
    <row r="867">
      <c r="A867" s="86"/>
      <c r="B867" s="133"/>
      <c r="C867" s="86"/>
    </row>
    <row r="868">
      <c r="A868" s="86"/>
      <c r="B868" s="133"/>
      <c r="C868" s="86"/>
    </row>
    <row r="869">
      <c r="A869" s="86"/>
      <c r="B869" s="133"/>
      <c r="C869" s="86"/>
    </row>
    <row r="870">
      <c r="A870" s="86"/>
      <c r="B870" s="133"/>
      <c r="C870" s="86"/>
    </row>
    <row r="871">
      <c r="A871" s="86"/>
      <c r="B871" s="133"/>
      <c r="C871" s="86"/>
    </row>
    <row r="872">
      <c r="A872" s="86"/>
      <c r="B872" s="133"/>
      <c r="C872" s="86"/>
    </row>
    <row r="873">
      <c r="A873" s="86"/>
      <c r="B873" s="133"/>
      <c r="C873" s="86"/>
    </row>
    <row r="874">
      <c r="A874" s="86"/>
      <c r="B874" s="133"/>
      <c r="C874" s="86"/>
    </row>
    <row r="875">
      <c r="A875" s="86"/>
      <c r="B875" s="133"/>
      <c r="C875" s="86"/>
    </row>
    <row r="876">
      <c r="A876" s="86"/>
      <c r="B876" s="133"/>
      <c r="C876" s="86"/>
    </row>
    <row r="877">
      <c r="A877" s="86"/>
      <c r="B877" s="133"/>
      <c r="C877" s="86"/>
    </row>
    <row r="878">
      <c r="A878" s="86"/>
      <c r="B878" s="133"/>
      <c r="C878" s="86"/>
    </row>
    <row r="879">
      <c r="A879" s="86"/>
      <c r="B879" s="133"/>
      <c r="C879" s="86"/>
    </row>
    <row r="880">
      <c r="A880" s="86"/>
      <c r="B880" s="133"/>
      <c r="C880" s="86"/>
    </row>
    <row r="881">
      <c r="A881" s="86"/>
      <c r="B881" s="133"/>
      <c r="C881" s="86"/>
    </row>
    <row r="882">
      <c r="A882" s="86"/>
      <c r="B882" s="133"/>
      <c r="C882" s="86"/>
    </row>
    <row r="883">
      <c r="A883" s="86"/>
      <c r="B883" s="133"/>
      <c r="C883" s="86"/>
    </row>
    <row r="884">
      <c r="A884" s="86"/>
      <c r="B884" s="133"/>
      <c r="C884" s="86"/>
    </row>
    <row r="885">
      <c r="A885" s="86"/>
      <c r="B885" s="133"/>
      <c r="C885" s="86"/>
    </row>
    <row r="886">
      <c r="A886" s="86"/>
      <c r="B886" s="133"/>
      <c r="C886" s="86"/>
    </row>
    <row r="887">
      <c r="A887" s="86"/>
      <c r="B887" s="133"/>
      <c r="C887" s="86"/>
    </row>
    <row r="888">
      <c r="A888" s="86"/>
      <c r="B888" s="133"/>
      <c r="C888" s="86"/>
    </row>
    <row r="889">
      <c r="A889" s="86"/>
      <c r="B889" s="133"/>
      <c r="C889" s="86"/>
    </row>
    <row r="890">
      <c r="A890" s="86"/>
      <c r="B890" s="133"/>
      <c r="C890" s="86"/>
    </row>
    <row r="891">
      <c r="A891" s="86"/>
      <c r="B891" s="133"/>
      <c r="C891" s="86"/>
    </row>
    <row r="892">
      <c r="A892" s="86"/>
      <c r="B892" s="133"/>
      <c r="C892" s="86"/>
    </row>
    <row r="893">
      <c r="A893" s="86"/>
      <c r="B893" s="133"/>
      <c r="C893" s="86"/>
    </row>
    <row r="894">
      <c r="A894" s="86"/>
      <c r="B894" s="133"/>
      <c r="C894" s="86"/>
    </row>
    <row r="895">
      <c r="A895" s="86"/>
      <c r="B895" s="133"/>
      <c r="C895" s="86"/>
    </row>
    <row r="896">
      <c r="A896" s="86"/>
      <c r="B896" s="133"/>
      <c r="C896" s="86"/>
    </row>
    <row r="897">
      <c r="A897" s="86"/>
      <c r="B897" s="133"/>
      <c r="C897" s="86"/>
    </row>
    <row r="898">
      <c r="A898" s="86"/>
      <c r="B898" s="133"/>
      <c r="C898" s="86"/>
    </row>
    <row r="899">
      <c r="A899" s="86"/>
      <c r="B899" s="133"/>
      <c r="C899" s="86"/>
    </row>
    <row r="900">
      <c r="A900" s="86"/>
      <c r="B900" s="133"/>
      <c r="C900" s="86"/>
    </row>
    <row r="901">
      <c r="A901" s="86"/>
      <c r="B901" s="133"/>
      <c r="C901" s="86"/>
    </row>
    <row r="902">
      <c r="A902" s="86"/>
      <c r="B902" s="133"/>
      <c r="C902" s="86"/>
    </row>
    <row r="903">
      <c r="A903" s="86"/>
      <c r="B903" s="133"/>
      <c r="C903" s="86"/>
    </row>
    <row r="904">
      <c r="A904" s="86"/>
      <c r="B904" s="133"/>
      <c r="C904" s="86"/>
    </row>
    <row r="905">
      <c r="A905" s="86"/>
      <c r="B905" s="133"/>
      <c r="C905" s="86"/>
    </row>
    <row r="906">
      <c r="A906" s="86"/>
      <c r="B906" s="133"/>
      <c r="C906" s="86"/>
    </row>
    <row r="907">
      <c r="A907" s="86"/>
      <c r="B907" s="133"/>
      <c r="C907" s="86"/>
    </row>
    <row r="908">
      <c r="A908" s="86"/>
      <c r="B908" s="133"/>
      <c r="C908" s="86"/>
    </row>
    <row r="909">
      <c r="A909" s="86"/>
      <c r="B909" s="133"/>
      <c r="C909" s="86"/>
    </row>
    <row r="910">
      <c r="A910" s="86"/>
      <c r="B910" s="133"/>
      <c r="C910" s="86"/>
    </row>
    <row r="911">
      <c r="A911" s="86"/>
      <c r="B911" s="133"/>
      <c r="C911" s="86"/>
    </row>
    <row r="912">
      <c r="A912" s="86"/>
      <c r="B912" s="133"/>
      <c r="C912" s="86"/>
    </row>
    <row r="913">
      <c r="A913" s="86"/>
      <c r="B913" s="133"/>
      <c r="C913" s="86"/>
    </row>
    <row r="914">
      <c r="A914" s="86"/>
      <c r="B914" s="133"/>
      <c r="C914" s="86"/>
    </row>
    <row r="915">
      <c r="A915" s="86"/>
      <c r="B915" s="133"/>
      <c r="C915" s="86"/>
    </row>
    <row r="916">
      <c r="A916" s="86"/>
      <c r="B916" s="133"/>
      <c r="C916" s="86"/>
    </row>
    <row r="917">
      <c r="A917" s="86"/>
      <c r="B917" s="133"/>
      <c r="C917" s="86"/>
    </row>
    <row r="918">
      <c r="A918" s="86"/>
      <c r="B918" s="133"/>
      <c r="C918" s="86"/>
    </row>
    <row r="919">
      <c r="A919" s="86"/>
      <c r="B919" s="133"/>
      <c r="C919" s="86"/>
    </row>
    <row r="920">
      <c r="A920" s="86"/>
      <c r="B920" s="133"/>
      <c r="C920" s="86"/>
    </row>
    <row r="921">
      <c r="A921" s="86"/>
      <c r="B921" s="133"/>
      <c r="C921" s="86"/>
    </row>
    <row r="922">
      <c r="A922" s="86"/>
      <c r="B922" s="133"/>
      <c r="C922" s="86"/>
    </row>
    <row r="923">
      <c r="A923" s="86"/>
      <c r="B923" s="133"/>
      <c r="C923" s="86"/>
    </row>
    <row r="924">
      <c r="A924" s="86"/>
      <c r="B924" s="133"/>
      <c r="C924" s="86"/>
    </row>
    <row r="925">
      <c r="A925" s="86"/>
      <c r="B925" s="133"/>
      <c r="C925" s="86"/>
    </row>
    <row r="926">
      <c r="A926" s="86"/>
      <c r="B926" s="133"/>
      <c r="C926" s="86"/>
    </row>
    <row r="927">
      <c r="A927" s="86"/>
      <c r="B927" s="133"/>
      <c r="C927" s="86"/>
    </row>
    <row r="928">
      <c r="A928" s="86"/>
      <c r="B928" s="133"/>
      <c r="C928" s="86"/>
    </row>
    <row r="929">
      <c r="A929" s="86"/>
      <c r="B929" s="133"/>
      <c r="C929" s="86"/>
    </row>
    <row r="930">
      <c r="A930" s="86"/>
      <c r="B930" s="133"/>
      <c r="C930" s="86"/>
    </row>
    <row r="931">
      <c r="A931" s="86"/>
      <c r="B931" s="133"/>
      <c r="C931" s="86"/>
    </row>
    <row r="932">
      <c r="A932" s="86"/>
      <c r="B932" s="133"/>
      <c r="C932" s="86"/>
    </row>
    <row r="933">
      <c r="A933" s="86"/>
      <c r="B933" s="133"/>
      <c r="C933" s="86"/>
    </row>
    <row r="934">
      <c r="A934" s="86"/>
      <c r="B934" s="133"/>
      <c r="C934" s="86"/>
    </row>
    <row r="935">
      <c r="A935" s="86"/>
      <c r="B935" s="133"/>
      <c r="C935" s="86"/>
    </row>
    <row r="936">
      <c r="A936" s="86"/>
      <c r="B936" s="133"/>
      <c r="C936" s="86"/>
    </row>
    <row r="937">
      <c r="A937" s="86"/>
      <c r="B937" s="133"/>
      <c r="C937" s="86"/>
    </row>
    <row r="938">
      <c r="A938" s="86"/>
      <c r="B938" s="133"/>
      <c r="C938" s="86"/>
    </row>
    <row r="939">
      <c r="A939" s="86"/>
      <c r="B939" s="133"/>
      <c r="C939" s="86"/>
    </row>
    <row r="940">
      <c r="A940" s="86"/>
      <c r="B940" s="133"/>
      <c r="C940" s="86"/>
    </row>
    <row r="941">
      <c r="A941" s="86"/>
      <c r="B941" s="133"/>
      <c r="C941" s="86"/>
    </row>
    <row r="942">
      <c r="A942" s="86"/>
      <c r="B942" s="133"/>
      <c r="C942" s="86"/>
    </row>
    <row r="943">
      <c r="A943" s="86"/>
      <c r="B943" s="133"/>
      <c r="C943" s="86"/>
    </row>
    <row r="944">
      <c r="A944" s="86"/>
      <c r="B944" s="133"/>
      <c r="C944" s="86"/>
    </row>
    <row r="945">
      <c r="A945" s="86"/>
      <c r="B945" s="133"/>
      <c r="C945" s="86"/>
    </row>
    <row r="946">
      <c r="A946" s="86"/>
      <c r="B946" s="133"/>
      <c r="C946" s="86"/>
    </row>
    <row r="947">
      <c r="A947" s="86"/>
      <c r="B947" s="133"/>
      <c r="C947" s="86"/>
    </row>
    <row r="948">
      <c r="A948" s="86"/>
      <c r="B948" s="133"/>
      <c r="C948" s="86"/>
    </row>
    <row r="949">
      <c r="A949" s="86"/>
      <c r="B949" s="133"/>
      <c r="C949" s="86"/>
    </row>
    <row r="950">
      <c r="A950" s="86"/>
      <c r="B950" s="133"/>
      <c r="C950" s="86"/>
    </row>
    <row r="951">
      <c r="A951" s="86"/>
      <c r="B951" s="133"/>
      <c r="C951" s="86"/>
    </row>
    <row r="952">
      <c r="A952" s="86"/>
      <c r="B952" s="133"/>
      <c r="C952" s="86"/>
    </row>
    <row r="953">
      <c r="A953" s="86"/>
      <c r="B953" s="133"/>
      <c r="C953" s="86"/>
    </row>
    <row r="954">
      <c r="A954" s="86"/>
      <c r="B954" s="133"/>
      <c r="C954" s="86"/>
    </row>
    <row r="955">
      <c r="A955" s="86"/>
      <c r="B955" s="133"/>
      <c r="C955" s="86"/>
    </row>
    <row r="956">
      <c r="A956" s="86"/>
      <c r="B956" s="133"/>
      <c r="C956" s="86"/>
    </row>
    <row r="957">
      <c r="A957" s="86"/>
      <c r="B957" s="133"/>
      <c r="C957" s="86"/>
    </row>
    <row r="958">
      <c r="A958" s="86"/>
      <c r="B958" s="133"/>
      <c r="C958" s="86"/>
    </row>
    <row r="959">
      <c r="A959" s="86"/>
      <c r="B959" s="133"/>
      <c r="C959" s="86"/>
    </row>
    <row r="960">
      <c r="A960" s="86"/>
      <c r="B960" s="133"/>
      <c r="C960" s="86"/>
    </row>
    <row r="961">
      <c r="A961" s="86"/>
      <c r="B961" s="133"/>
      <c r="C961" s="86"/>
    </row>
    <row r="962">
      <c r="A962" s="86"/>
      <c r="B962" s="133"/>
      <c r="C962" s="86"/>
    </row>
    <row r="963">
      <c r="A963" s="86"/>
      <c r="B963" s="133"/>
      <c r="C963" s="86"/>
    </row>
    <row r="964">
      <c r="A964" s="86"/>
      <c r="B964" s="133"/>
      <c r="C964" s="86"/>
    </row>
    <row r="965">
      <c r="A965" s="86"/>
      <c r="B965" s="133"/>
      <c r="C965" s="86"/>
    </row>
    <row r="966">
      <c r="A966" s="86"/>
      <c r="B966" s="133"/>
      <c r="C966" s="86"/>
    </row>
    <row r="967">
      <c r="A967" s="86"/>
      <c r="B967" s="133"/>
      <c r="C967" s="86"/>
    </row>
    <row r="968">
      <c r="A968" s="86"/>
      <c r="B968" s="133"/>
      <c r="C968" s="86"/>
    </row>
    <row r="969">
      <c r="A969" s="86"/>
      <c r="B969" s="133"/>
      <c r="C969" s="86"/>
    </row>
    <row r="970">
      <c r="A970" s="86"/>
      <c r="B970" s="133"/>
      <c r="C970" s="86"/>
    </row>
    <row r="971">
      <c r="A971" s="86"/>
      <c r="B971" s="133"/>
      <c r="C971" s="86"/>
    </row>
    <row r="972">
      <c r="A972" s="86"/>
      <c r="B972" s="133"/>
      <c r="C972" s="86"/>
    </row>
    <row r="973">
      <c r="A973" s="86"/>
      <c r="B973" s="133"/>
      <c r="C973" s="86"/>
    </row>
    <row r="974">
      <c r="A974" s="86"/>
      <c r="B974" s="133"/>
      <c r="C974" s="86"/>
    </row>
    <row r="975">
      <c r="A975" s="86"/>
      <c r="B975" s="133"/>
      <c r="C975" s="86"/>
    </row>
    <row r="976">
      <c r="A976" s="86"/>
      <c r="B976" s="133"/>
      <c r="C976" s="86"/>
    </row>
    <row r="977">
      <c r="A977" s="86"/>
      <c r="B977" s="133"/>
      <c r="C977" s="86"/>
    </row>
    <row r="978">
      <c r="A978" s="86"/>
      <c r="B978" s="133"/>
      <c r="C978" s="86"/>
    </row>
    <row r="979">
      <c r="A979" s="86"/>
      <c r="B979" s="133"/>
      <c r="C979" s="86"/>
    </row>
    <row r="980">
      <c r="A980" s="86"/>
      <c r="B980" s="133"/>
      <c r="C980" s="86"/>
    </row>
    <row r="981">
      <c r="A981" s="86"/>
      <c r="B981" s="133"/>
      <c r="C981" s="86"/>
    </row>
    <row r="982">
      <c r="A982" s="86"/>
      <c r="B982" s="133"/>
      <c r="C982" s="86"/>
    </row>
    <row r="983">
      <c r="A983" s="86"/>
      <c r="B983" s="133"/>
      <c r="C983" s="86"/>
    </row>
    <row r="984">
      <c r="A984" s="86"/>
      <c r="B984" s="133"/>
      <c r="C984" s="86"/>
    </row>
    <row r="985">
      <c r="A985" s="86"/>
      <c r="B985" s="133"/>
      <c r="C985" s="86"/>
    </row>
    <row r="986">
      <c r="A986" s="86"/>
      <c r="B986" s="133"/>
      <c r="C986" s="86"/>
    </row>
    <row r="987">
      <c r="A987" s="86"/>
      <c r="B987" s="133"/>
      <c r="C987" s="86"/>
    </row>
    <row r="988">
      <c r="A988" s="86"/>
      <c r="B988" s="133"/>
      <c r="C988" s="86"/>
    </row>
    <row r="989">
      <c r="A989" s="86"/>
      <c r="B989" s="133"/>
      <c r="C989" s="86"/>
    </row>
    <row r="990">
      <c r="A990" s="86"/>
      <c r="B990" s="133"/>
      <c r="C990" s="86"/>
    </row>
    <row r="991">
      <c r="A991" s="86"/>
      <c r="B991" s="133"/>
      <c r="C991" s="86"/>
    </row>
    <row r="992">
      <c r="A992" s="86"/>
      <c r="B992" s="133"/>
      <c r="C992" s="86"/>
    </row>
    <row r="993">
      <c r="A993" s="86"/>
      <c r="B993" s="133"/>
      <c r="C993" s="86"/>
    </row>
    <row r="994">
      <c r="A994" s="86"/>
      <c r="B994" s="133"/>
      <c r="C994" s="86"/>
    </row>
    <row r="995">
      <c r="A995" s="86"/>
      <c r="B995" s="133"/>
      <c r="C995" s="86"/>
    </row>
    <row r="996">
      <c r="A996" s="86"/>
      <c r="B996" s="133"/>
      <c r="C996" s="86"/>
    </row>
    <row r="997">
      <c r="A997" s="86"/>
      <c r="B997" s="133"/>
      <c r="C997" s="86"/>
    </row>
    <row r="998">
      <c r="A998" s="86"/>
      <c r="B998" s="133"/>
      <c r="C998" s="86"/>
    </row>
    <row r="999">
      <c r="A999" s="86"/>
      <c r="B999" s="133"/>
      <c r="C999" s="86"/>
    </row>
    <row r="1000">
      <c r="A1000" s="86"/>
      <c r="B1000" s="133"/>
      <c r="C1000" s="86"/>
    </row>
    <row r="1001">
      <c r="A1001" s="86"/>
      <c r="B1001" s="133"/>
      <c r="C1001" s="86"/>
    </row>
    <row r="1002">
      <c r="A1002" s="86"/>
      <c r="B1002" s="133"/>
      <c r="C1002" s="86"/>
    </row>
    <row r="1003">
      <c r="A1003" s="86"/>
      <c r="B1003" s="133"/>
      <c r="C1003" s="86"/>
    </row>
    <row r="1004">
      <c r="A1004" s="86"/>
      <c r="B1004" s="133"/>
      <c r="C1004" s="86"/>
    </row>
    <row r="1005">
      <c r="A1005" s="86"/>
      <c r="B1005" s="133"/>
      <c r="C1005" s="86"/>
    </row>
    <row r="1006">
      <c r="A1006" s="86"/>
      <c r="B1006" s="133"/>
      <c r="C1006" s="86"/>
    </row>
    <row r="1007">
      <c r="A1007" s="86"/>
      <c r="B1007" s="133"/>
      <c r="C1007" s="86"/>
    </row>
    <row r="1008">
      <c r="A1008" s="86"/>
      <c r="B1008" s="133"/>
      <c r="C1008" s="86"/>
    </row>
    <row r="1009">
      <c r="A1009" s="86"/>
      <c r="B1009" s="133"/>
      <c r="C1009" s="86"/>
    </row>
  </sheetData>
  <mergeCells count="3">
    <mergeCell ref="A21:E21"/>
    <mergeCell ref="A40:E40"/>
    <mergeCell ref="A92:E92"/>
  </mergeCells>
  <drawing r:id="rId1"/>
</worksheet>
</file>